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errera\Desktop\"/>
    </mc:Choice>
  </mc:AlternateContent>
  <xr:revisionPtr revIDLastSave="0" documentId="13_ncr:1_{D8046A21-3245-481B-A540-13836A4E17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solidado Nacional, 2026." sheetId="3" r:id="rId1"/>
    <sheet name="Consolidado, 202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1" i="3" l="1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84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9" i="3"/>
  <c r="L238" i="3" l="1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I299" i="3" l="1"/>
  <c r="H71" i="3" l="1"/>
  <c r="M299" i="3" l="1"/>
  <c r="K299" i="3"/>
  <c r="J299" i="3"/>
  <c r="H299" i="3"/>
  <c r="F299" i="3"/>
  <c r="E299" i="3"/>
  <c r="D299" i="3"/>
  <c r="C299" i="3"/>
  <c r="B299" i="3"/>
  <c r="M298" i="3"/>
  <c r="K298" i="3"/>
  <c r="J298" i="3"/>
  <c r="I298" i="3"/>
  <c r="H298" i="3"/>
  <c r="F298" i="3"/>
  <c r="E298" i="3"/>
  <c r="D298" i="3"/>
  <c r="C298" i="3"/>
  <c r="B298" i="3"/>
  <c r="M297" i="3"/>
  <c r="K297" i="3"/>
  <c r="J297" i="3"/>
  <c r="I297" i="3"/>
  <c r="H297" i="3"/>
  <c r="F297" i="3"/>
  <c r="E297" i="3"/>
  <c r="D297" i="3"/>
  <c r="C297" i="3"/>
  <c r="B297" i="3"/>
  <c r="M296" i="3"/>
  <c r="K296" i="3"/>
  <c r="J296" i="3"/>
  <c r="I296" i="3"/>
  <c r="H296" i="3"/>
  <c r="F296" i="3"/>
  <c r="E296" i="3"/>
  <c r="D296" i="3"/>
  <c r="C296" i="3"/>
  <c r="B296" i="3"/>
  <c r="M295" i="3"/>
  <c r="K295" i="3"/>
  <c r="J295" i="3"/>
  <c r="I295" i="3"/>
  <c r="H295" i="3"/>
  <c r="F295" i="3"/>
  <c r="E295" i="3"/>
  <c r="D295" i="3"/>
  <c r="C295" i="3"/>
  <c r="B295" i="3"/>
  <c r="M294" i="3"/>
  <c r="K294" i="3"/>
  <c r="J294" i="3"/>
  <c r="I294" i="3"/>
  <c r="H294" i="3"/>
  <c r="F294" i="3"/>
  <c r="E294" i="3"/>
  <c r="D294" i="3"/>
  <c r="C294" i="3"/>
  <c r="B294" i="3"/>
  <c r="M293" i="3"/>
  <c r="K293" i="3"/>
  <c r="J293" i="3"/>
  <c r="I293" i="3"/>
  <c r="H293" i="3"/>
  <c r="F293" i="3"/>
  <c r="E293" i="3"/>
  <c r="D293" i="3"/>
  <c r="C293" i="3"/>
  <c r="B293" i="3"/>
  <c r="M292" i="3"/>
  <c r="K292" i="3"/>
  <c r="J292" i="3"/>
  <c r="I292" i="3"/>
  <c r="H292" i="3"/>
  <c r="F292" i="3"/>
  <c r="E292" i="3"/>
  <c r="D292" i="3"/>
  <c r="C292" i="3"/>
  <c r="B292" i="3"/>
  <c r="M291" i="3"/>
  <c r="K291" i="3"/>
  <c r="J291" i="3"/>
  <c r="I291" i="3"/>
  <c r="H291" i="3"/>
  <c r="F291" i="3"/>
  <c r="E291" i="3"/>
  <c r="D291" i="3"/>
  <c r="C291" i="3"/>
  <c r="B291" i="3"/>
  <c r="M290" i="3"/>
  <c r="K290" i="3"/>
  <c r="J290" i="3"/>
  <c r="I290" i="3"/>
  <c r="H290" i="3"/>
  <c r="F290" i="3"/>
  <c r="E290" i="3"/>
  <c r="D290" i="3"/>
  <c r="C290" i="3"/>
  <c r="B290" i="3"/>
  <c r="M289" i="3"/>
  <c r="K289" i="3"/>
  <c r="J289" i="3"/>
  <c r="I289" i="3"/>
  <c r="H289" i="3"/>
  <c r="F289" i="3"/>
  <c r="E289" i="3"/>
  <c r="D289" i="3"/>
  <c r="C289" i="3"/>
  <c r="B289" i="3"/>
  <c r="M288" i="3"/>
  <c r="K288" i="3"/>
  <c r="J288" i="3"/>
  <c r="I288" i="3"/>
  <c r="H288" i="3"/>
  <c r="F288" i="3"/>
  <c r="E288" i="3"/>
  <c r="D288" i="3"/>
  <c r="C288" i="3"/>
  <c r="B288" i="3"/>
  <c r="M287" i="3"/>
  <c r="K287" i="3"/>
  <c r="J287" i="3"/>
  <c r="I287" i="3"/>
  <c r="H287" i="3"/>
  <c r="F287" i="3"/>
  <c r="E287" i="3"/>
  <c r="D287" i="3"/>
  <c r="C287" i="3"/>
  <c r="B287" i="3"/>
  <c r="M286" i="3"/>
  <c r="K286" i="3"/>
  <c r="J286" i="3"/>
  <c r="I286" i="3"/>
  <c r="H286" i="3"/>
  <c r="F286" i="3"/>
  <c r="E286" i="3"/>
  <c r="D286" i="3"/>
  <c r="C286" i="3"/>
  <c r="B286" i="3"/>
  <c r="M285" i="3"/>
  <c r="K285" i="3"/>
  <c r="J285" i="3"/>
  <c r="I285" i="3"/>
  <c r="H285" i="3"/>
  <c r="F285" i="3"/>
  <c r="E285" i="3"/>
  <c r="D285" i="3"/>
  <c r="C285" i="3"/>
  <c r="B285" i="3"/>
  <c r="M284" i="3"/>
  <c r="K284" i="3"/>
  <c r="J284" i="3"/>
  <c r="I284" i="3"/>
  <c r="H284" i="3"/>
  <c r="F284" i="3"/>
  <c r="E284" i="3"/>
  <c r="D284" i="3"/>
  <c r="C284" i="3"/>
  <c r="B284" i="3"/>
  <c r="M283" i="3"/>
  <c r="K283" i="3"/>
  <c r="J283" i="3"/>
  <c r="I283" i="3"/>
  <c r="H283" i="3"/>
  <c r="F283" i="3"/>
  <c r="E283" i="3"/>
  <c r="D283" i="3"/>
  <c r="C283" i="3"/>
  <c r="B283" i="3"/>
  <c r="M282" i="3"/>
  <c r="K282" i="3"/>
  <c r="J282" i="3"/>
  <c r="I282" i="3"/>
  <c r="H282" i="3"/>
  <c r="F282" i="3"/>
  <c r="E282" i="3"/>
  <c r="D282" i="3"/>
  <c r="C282" i="3"/>
  <c r="B282" i="3"/>
  <c r="M281" i="3"/>
  <c r="K281" i="3"/>
  <c r="J281" i="3"/>
  <c r="I281" i="3"/>
  <c r="H281" i="3"/>
  <c r="F281" i="3"/>
  <c r="E281" i="3"/>
  <c r="D281" i="3"/>
  <c r="C281" i="3"/>
  <c r="B281" i="3"/>
  <c r="M280" i="3"/>
  <c r="K280" i="3"/>
  <c r="J280" i="3"/>
  <c r="I280" i="3"/>
  <c r="H280" i="3"/>
  <c r="F280" i="3"/>
  <c r="E280" i="3"/>
  <c r="D280" i="3"/>
  <c r="C280" i="3"/>
  <c r="B280" i="3"/>
  <c r="M279" i="3"/>
  <c r="K279" i="3"/>
  <c r="J279" i="3"/>
  <c r="I279" i="3"/>
  <c r="H279" i="3"/>
  <c r="F279" i="3"/>
  <c r="E279" i="3"/>
  <c r="D279" i="3"/>
  <c r="C279" i="3"/>
  <c r="B279" i="3"/>
  <c r="M278" i="3"/>
  <c r="K278" i="3"/>
  <c r="J278" i="3"/>
  <c r="I278" i="3"/>
  <c r="H278" i="3"/>
  <c r="F278" i="3"/>
  <c r="E278" i="3"/>
  <c r="D278" i="3"/>
  <c r="C278" i="3"/>
  <c r="B278" i="3"/>
  <c r="M277" i="3"/>
  <c r="K277" i="3"/>
  <c r="J277" i="3"/>
  <c r="I277" i="3"/>
  <c r="H277" i="3"/>
  <c r="F277" i="3"/>
  <c r="E277" i="3"/>
  <c r="D277" i="3"/>
  <c r="C277" i="3"/>
  <c r="B277" i="3"/>
  <c r="M276" i="3"/>
  <c r="K276" i="3"/>
  <c r="J276" i="3"/>
  <c r="I276" i="3"/>
  <c r="H276" i="3"/>
  <c r="F276" i="3"/>
  <c r="E276" i="3"/>
  <c r="D276" i="3"/>
  <c r="C276" i="3"/>
  <c r="B276" i="3"/>
  <c r="M275" i="3"/>
  <c r="K275" i="3"/>
  <c r="J275" i="3"/>
  <c r="I275" i="3"/>
  <c r="H275" i="3"/>
  <c r="F275" i="3"/>
  <c r="E275" i="3"/>
  <c r="D275" i="3"/>
  <c r="C275" i="3"/>
  <c r="B275" i="3"/>
  <c r="M274" i="3"/>
  <c r="K274" i="3"/>
  <c r="J274" i="3"/>
  <c r="I274" i="3"/>
  <c r="H274" i="3"/>
  <c r="F274" i="3"/>
  <c r="E274" i="3"/>
  <c r="D274" i="3"/>
  <c r="C274" i="3"/>
  <c r="B274" i="3"/>
  <c r="M273" i="3"/>
  <c r="K273" i="3"/>
  <c r="J273" i="3"/>
  <c r="I273" i="3"/>
  <c r="H273" i="3"/>
  <c r="F273" i="3"/>
  <c r="E273" i="3"/>
  <c r="D273" i="3"/>
  <c r="C273" i="3"/>
  <c r="B273" i="3"/>
  <c r="M272" i="3"/>
  <c r="K272" i="3"/>
  <c r="J272" i="3"/>
  <c r="I272" i="3"/>
  <c r="H272" i="3"/>
  <c r="F272" i="3"/>
  <c r="E272" i="3"/>
  <c r="D272" i="3"/>
  <c r="C272" i="3"/>
  <c r="B272" i="3"/>
  <c r="M271" i="3"/>
  <c r="K271" i="3"/>
  <c r="J271" i="3"/>
  <c r="I271" i="3"/>
  <c r="H271" i="3"/>
  <c r="F271" i="3"/>
  <c r="E271" i="3"/>
  <c r="D271" i="3"/>
  <c r="C271" i="3"/>
  <c r="B271" i="3"/>
  <c r="M270" i="3"/>
  <c r="K270" i="3"/>
  <c r="J270" i="3"/>
  <c r="I270" i="3"/>
  <c r="H270" i="3"/>
  <c r="F270" i="3"/>
  <c r="E270" i="3"/>
  <c r="D270" i="3"/>
  <c r="C270" i="3"/>
  <c r="B270" i="3"/>
  <c r="M269" i="3"/>
  <c r="K269" i="3"/>
  <c r="J269" i="3"/>
  <c r="I269" i="3"/>
  <c r="H269" i="3"/>
  <c r="F269" i="3"/>
  <c r="E269" i="3"/>
  <c r="D269" i="3"/>
  <c r="C269" i="3"/>
  <c r="B269" i="3"/>
  <c r="M268" i="3"/>
  <c r="K268" i="3"/>
  <c r="J268" i="3"/>
  <c r="I268" i="3"/>
  <c r="H268" i="3"/>
  <c r="F268" i="3"/>
  <c r="E268" i="3"/>
  <c r="D268" i="3"/>
  <c r="C268" i="3"/>
  <c r="B268" i="3"/>
  <c r="M267" i="3"/>
  <c r="K267" i="3"/>
  <c r="J267" i="3"/>
  <c r="I267" i="3"/>
  <c r="H267" i="3"/>
  <c r="F267" i="3"/>
  <c r="E267" i="3"/>
  <c r="D267" i="3"/>
  <c r="C267" i="3"/>
  <c r="B267" i="3"/>
  <c r="M266" i="3"/>
  <c r="K266" i="3"/>
  <c r="J266" i="3"/>
  <c r="I266" i="3"/>
  <c r="H266" i="3"/>
  <c r="F266" i="3"/>
  <c r="E266" i="3"/>
  <c r="D266" i="3"/>
  <c r="C266" i="3"/>
  <c r="B266" i="3"/>
  <c r="M265" i="3"/>
  <c r="K265" i="3"/>
  <c r="J265" i="3"/>
  <c r="I265" i="3"/>
  <c r="H265" i="3"/>
  <c r="F265" i="3"/>
  <c r="E265" i="3"/>
  <c r="D265" i="3"/>
  <c r="C265" i="3"/>
  <c r="B265" i="3"/>
  <c r="M264" i="3"/>
  <c r="K264" i="3"/>
  <c r="J264" i="3"/>
  <c r="I264" i="3"/>
  <c r="H264" i="3"/>
  <c r="F264" i="3"/>
  <c r="E264" i="3"/>
  <c r="D264" i="3"/>
  <c r="C264" i="3"/>
  <c r="B264" i="3"/>
  <c r="M263" i="3"/>
  <c r="K263" i="3"/>
  <c r="J263" i="3"/>
  <c r="I263" i="3"/>
  <c r="H263" i="3"/>
  <c r="F263" i="3"/>
  <c r="E263" i="3"/>
  <c r="D263" i="3"/>
  <c r="C263" i="3"/>
  <c r="B263" i="3"/>
  <c r="M262" i="3"/>
  <c r="K262" i="3"/>
  <c r="J262" i="3"/>
  <c r="I262" i="3"/>
  <c r="H262" i="3"/>
  <c r="F262" i="3"/>
  <c r="E262" i="3"/>
  <c r="D262" i="3"/>
  <c r="C262" i="3"/>
  <c r="B262" i="3"/>
  <c r="M261" i="3"/>
  <c r="K261" i="3"/>
  <c r="J261" i="3"/>
  <c r="I261" i="3"/>
  <c r="H261" i="3"/>
  <c r="F261" i="3"/>
  <c r="E261" i="3"/>
  <c r="D261" i="3"/>
  <c r="C261" i="3"/>
  <c r="B261" i="3"/>
  <c r="M260" i="3"/>
  <c r="K260" i="3"/>
  <c r="J260" i="3"/>
  <c r="I260" i="3"/>
  <c r="H260" i="3"/>
  <c r="F260" i="3"/>
  <c r="E260" i="3"/>
  <c r="D260" i="3"/>
  <c r="C260" i="3"/>
  <c r="B260" i="3"/>
  <c r="M259" i="3"/>
  <c r="K259" i="3"/>
  <c r="J259" i="3"/>
  <c r="I259" i="3"/>
  <c r="H259" i="3"/>
  <c r="F259" i="3"/>
  <c r="E259" i="3"/>
  <c r="D259" i="3"/>
  <c r="C259" i="3"/>
  <c r="B259" i="3"/>
  <c r="M258" i="3"/>
  <c r="K258" i="3"/>
  <c r="J258" i="3"/>
  <c r="I258" i="3"/>
  <c r="H258" i="3"/>
  <c r="F258" i="3"/>
  <c r="E258" i="3"/>
  <c r="D258" i="3"/>
  <c r="C258" i="3"/>
  <c r="B258" i="3"/>
  <c r="M257" i="3"/>
  <c r="K257" i="3"/>
  <c r="J257" i="3"/>
  <c r="I257" i="3"/>
  <c r="H257" i="3"/>
  <c r="F257" i="3"/>
  <c r="E257" i="3"/>
  <c r="D257" i="3"/>
  <c r="C257" i="3"/>
  <c r="B257" i="3"/>
  <c r="M256" i="3"/>
  <c r="K256" i="3"/>
  <c r="J256" i="3"/>
  <c r="I256" i="3"/>
  <c r="H256" i="3"/>
  <c r="F256" i="3"/>
  <c r="E256" i="3"/>
  <c r="D256" i="3"/>
  <c r="C256" i="3"/>
  <c r="B256" i="3"/>
  <c r="M255" i="3"/>
  <c r="K255" i="3"/>
  <c r="J255" i="3"/>
  <c r="I255" i="3"/>
  <c r="H255" i="3"/>
  <c r="F255" i="3"/>
  <c r="E255" i="3"/>
  <c r="D255" i="3"/>
  <c r="C255" i="3"/>
  <c r="B255" i="3"/>
  <c r="M254" i="3"/>
  <c r="K254" i="3"/>
  <c r="J254" i="3"/>
  <c r="I254" i="3"/>
  <c r="H254" i="3"/>
  <c r="F254" i="3"/>
  <c r="E254" i="3"/>
  <c r="D254" i="3"/>
  <c r="C254" i="3"/>
  <c r="B254" i="3"/>
  <c r="M253" i="3"/>
  <c r="K253" i="3"/>
  <c r="J253" i="3"/>
  <c r="I253" i="3"/>
  <c r="H253" i="3"/>
  <c r="F253" i="3"/>
  <c r="E253" i="3"/>
  <c r="D253" i="3"/>
  <c r="C253" i="3"/>
  <c r="B253" i="3"/>
  <c r="M252" i="3"/>
  <c r="K252" i="3"/>
  <c r="J252" i="3"/>
  <c r="I252" i="3"/>
  <c r="H252" i="3"/>
  <c r="F252" i="3"/>
  <c r="E252" i="3"/>
  <c r="D252" i="3"/>
  <c r="C252" i="3"/>
  <c r="B252" i="3"/>
  <c r="M251" i="3"/>
  <c r="K251" i="3"/>
  <c r="J251" i="3"/>
  <c r="I251" i="3"/>
  <c r="H251" i="3"/>
  <c r="F251" i="3"/>
  <c r="E251" i="3"/>
  <c r="D251" i="3"/>
  <c r="C251" i="3"/>
  <c r="B251" i="3"/>
  <c r="M250" i="3"/>
  <c r="K250" i="3"/>
  <c r="J250" i="3"/>
  <c r="I250" i="3"/>
  <c r="H250" i="3"/>
  <c r="F250" i="3"/>
  <c r="E250" i="3"/>
  <c r="D250" i="3"/>
  <c r="C250" i="3"/>
  <c r="B250" i="3"/>
  <c r="M249" i="3"/>
  <c r="K249" i="3"/>
  <c r="J249" i="3"/>
  <c r="I249" i="3"/>
  <c r="H249" i="3"/>
  <c r="F249" i="3"/>
  <c r="E249" i="3"/>
  <c r="D249" i="3"/>
  <c r="C249" i="3"/>
  <c r="B249" i="3"/>
  <c r="M248" i="3"/>
  <c r="K248" i="3"/>
  <c r="J248" i="3"/>
  <c r="I248" i="3"/>
  <c r="H248" i="3"/>
  <c r="F248" i="3"/>
  <c r="E248" i="3"/>
  <c r="D248" i="3"/>
  <c r="C248" i="3"/>
  <c r="B248" i="3"/>
  <c r="M247" i="3"/>
  <c r="K247" i="3"/>
  <c r="J247" i="3"/>
  <c r="I247" i="3"/>
  <c r="H247" i="3"/>
  <c r="F247" i="3"/>
  <c r="E247" i="3"/>
  <c r="D247" i="3"/>
  <c r="C247" i="3"/>
  <c r="B247" i="3"/>
  <c r="M246" i="3"/>
  <c r="K246" i="3"/>
  <c r="J246" i="3"/>
  <c r="I246" i="3"/>
  <c r="H246" i="3"/>
  <c r="F246" i="3"/>
  <c r="E246" i="3"/>
  <c r="D246" i="3"/>
  <c r="C246" i="3"/>
  <c r="B246" i="3"/>
  <c r="M245" i="3"/>
  <c r="K245" i="3"/>
  <c r="J245" i="3"/>
  <c r="I245" i="3"/>
  <c r="H245" i="3"/>
  <c r="F245" i="3"/>
  <c r="E245" i="3"/>
  <c r="D245" i="3"/>
  <c r="C245" i="3"/>
  <c r="B245" i="3"/>
  <c r="M244" i="3"/>
  <c r="K244" i="3"/>
  <c r="J244" i="3"/>
  <c r="I244" i="3"/>
  <c r="H244" i="3"/>
  <c r="F244" i="3"/>
  <c r="E244" i="3"/>
  <c r="D244" i="3"/>
  <c r="C244" i="3"/>
  <c r="B244" i="3"/>
  <c r="M243" i="3"/>
  <c r="K243" i="3"/>
  <c r="J243" i="3"/>
  <c r="I243" i="3"/>
  <c r="H243" i="3"/>
  <c r="F243" i="3"/>
  <c r="E243" i="3"/>
  <c r="D243" i="3"/>
  <c r="C243" i="3"/>
  <c r="B243" i="3"/>
  <c r="M242" i="3"/>
  <c r="K242" i="3"/>
  <c r="J242" i="3"/>
  <c r="I242" i="3"/>
  <c r="H242" i="3"/>
  <c r="F242" i="3"/>
  <c r="E242" i="3"/>
  <c r="D242" i="3"/>
  <c r="C242" i="3"/>
  <c r="B242" i="3"/>
  <c r="M241" i="3"/>
  <c r="K241" i="3"/>
  <c r="J241" i="3"/>
  <c r="I241" i="3"/>
  <c r="H241" i="3"/>
  <c r="F241" i="3"/>
  <c r="E241" i="3"/>
  <c r="D241" i="3"/>
  <c r="C241" i="3"/>
  <c r="B241" i="3"/>
  <c r="M240" i="3"/>
  <c r="K240" i="3"/>
  <c r="J240" i="3"/>
  <c r="I240" i="3"/>
  <c r="H240" i="3"/>
  <c r="F240" i="3"/>
  <c r="E240" i="3"/>
  <c r="D240" i="3"/>
  <c r="C240" i="3"/>
  <c r="B240" i="3"/>
  <c r="M239" i="3"/>
  <c r="K239" i="3"/>
  <c r="J239" i="3"/>
  <c r="I239" i="3"/>
  <c r="H239" i="3"/>
  <c r="F239" i="3"/>
  <c r="E239" i="3"/>
  <c r="D239" i="3"/>
  <c r="C239" i="3"/>
  <c r="B239" i="3"/>
  <c r="M238" i="3"/>
  <c r="K238" i="3"/>
  <c r="J238" i="3"/>
  <c r="I238" i="3"/>
  <c r="F238" i="3"/>
  <c r="D238" i="3"/>
  <c r="C238" i="3"/>
  <c r="B238" i="3"/>
  <c r="M223" i="3"/>
  <c r="L223" i="3"/>
  <c r="K223" i="3"/>
  <c r="J223" i="3"/>
  <c r="I223" i="3"/>
  <c r="F223" i="3"/>
  <c r="D223" i="3"/>
  <c r="N223" i="3" s="1"/>
  <c r="C223" i="3"/>
  <c r="B223" i="3"/>
  <c r="M146" i="3"/>
  <c r="L146" i="3"/>
  <c r="K146" i="3"/>
  <c r="J146" i="3"/>
  <c r="I146" i="3"/>
  <c r="H146" i="3"/>
  <c r="F146" i="3"/>
  <c r="D146" i="3"/>
  <c r="C146" i="3"/>
  <c r="B146" i="3"/>
  <c r="M71" i="3"/>
  <c r="L71" i="3"/>
  <c r="K71" i="3"/>
  <c r="J71" i="3"/>
  <c r="E71" i="3"/>
  <c r="D71" i="3"/>
  <c r="C71" i="3"/>
  <c r="G256" i="3" l="1"/>
  <c r="N256" i="3" s="1"/>
  <c r="G242" i="3"/>
  <c r="N242" i="3" s="1"/>
  <c r="G250" i="3"/>
  <c r="N250" i="3" s="1"/>
  <c r="G258" i="3"/>
  <c r="N258" i="3" s="1"/>
  <c r="G266" i="3"/>
  <c r="N266" i="3" s="1"/>
  <c r="G274" i="3"/>
  <c r="N274" i="3" s="1"/>
  <c r="G282" i="3"/>
  <c r="N282" i="3" s="1"/>
  <c r="G290" i="3"/>
  <c r="N290" i="3" s="1"/>
  <c r="G298" i="3"/>
  <c r="N298" i="3" s="1"/>
  <c r="G245" i="3"/>
  <c r="N245" i="3" s="1"/>
  <c r="G253" i="3"/>
  <c r="N253" i="3" s="1"/>
  <c r="G261" i="3"/>
  <c r="N261" i="3" s="1"/>
  <c r="G269" i="3"/>
  <c r="N269" i="3" s="1"/>
  <c r="G277" i="3"/>
  <c r="N277" i="3" s="1"/>
  <c r="G285" i="3"/>
  <c r="N285" i="3" s="1"/>
  <c r="G293" i="3"/>
  <c r="N293" i="3" s="1"/>
  <c r="G246" i="3"/>
  <c r="N246" i="3" s="1"/>
  <c r="G254" i="3"/>
  <c r="N254" i="3" s="1"/>
  <c r="G262" i="3"/>
  <c r="N262" i="3" s="1"/>
  <c r="G270" i="3"/>
  <c r="N270" i="3" s="1"/>
  <c r="G239" i="3"/>
  <c r="N239" i="3" s="1"/>
  <c r="G247" i="3"/>
  <c r="N247" i="3" s="1"/>
  <c r="G255" i="3"/>
  <c r="N255" i="3" s="1"/>
  <c r="G263" i="3"/>
  <c r="N263" i="3" s="1"/>
  <c r="G271" i="3"/>
  <c r="N271" i="3" s="1"/>
  <c r="G279" i="3"/>
  <c r="N279" i="3" s="1"/>
  <c r="G287" i="3"/>
  <c r="N287" i="3" s="1"/>
  <c r="G295" i="3"/>
  <c r="N295" i="3" s="1"/>
  <c r="G240" i="3"/>
  <c r="N240" i="3" s="1"/>
  <c r="G71" i="3"/>
  <c r="G272" i="3"/>
  <c r="N272" i="3" s="1"/>
  <c r="K300" i="3"/>
  <c r="G223" i="3"/>
  <c r="B300" i="3"/>
  <c r="L300" i="3"/>
  <c r="G264" i="3"/>
  <c r="N264" i="3" s="1"/>
  <c r="D300" i="3"/>
  <c r="M300" i="3"/>
  <c r="G238" i="3"/>
  <c r="G280" i="3"/>
  <c r="N280" i="3" s="1"/>
  <c r="F300" i="3"/>
  <c r="F71" i="3"/>
  <c r="G248" i="3"/>
  <c r="N248" i="3" s="1"/>
  <c r="G288" i="3"/>
  <c r="N288" i="3" s="1"/>
  <c r="E146" i="3"/>
  <c r="G296" i="3"/>
  <c r="N296" i="3" s="1"/>
  <c r="G146" i="3"/>
  <c r="J300" i="3"/>
  <c r="I300" i="3"/>
  <c r="E238" i="3"/>
  <c r="E300" i="3" s="1"/>
  <c r="G244" i="3"/>
  <c r="N244" i="3" s="1"/>
  <c r="G252" i="3"/>
  <c r="N252" i="3" s="1"/>
  <c r="G260" i="3"/>
  <c r="N260" i="3" s="1"/>
  <c r="G268" i="3"/>
  <c r="N268" i="3" s="1"/>
  <c r="G276" i="3"/>
  <c r="N276" i="3" s="1"/>
  <c r="G284" i="3"/>
  <c r="N284" i="3" s="1"/>
  <c r="G292" i="3"/>
  <c r="N292" i="3" s="1"/>
  <c r="G241" i="3"/>
  <c r="N241" i="3" s="1"/>
  <c r="G249" i="3"/>
  <c r="N249" i="3" s="1"/>
  <c r="G257" i="3"/>
  <c r="N257" i="3" s="1"/>
  <c r="G265" i="3"/>
  <c r="N265" i="3" s="1"/>
  <c r="G273" i="3"/>
  <c r="N273" i="3" s="1"/>
  <c r="G281" i="3"/>
  <c r="N281" i="3" s="1"/>
  <c r="G289" i="3"/>
  <c r="N289" i="3" s="1"/>
  <c r="G297" i="3"/>
  <c r="N297" i="3" s="1"/>
  <c r="G278" i="3"/>
  <c r="N278" i="3" s="1"/>
  <c r="G286" i="3"/>
  <c r="N286" i="3" s="1"/>
  <c r="G294" i="3"/>
  <c r="N294" i="3" s="1"/>
  <c r="E223" i="3"/>
  <c r="G243" i="3"/>
  <c r="N243" i="3" s="1"/>
  <c r="G251" i="3"/>
  <c r="N251" i="3" s="1"/>
  <c r="G259" i="3"/>
  <c r="N259" i="3" s="1"/>
  <c r="G267" i="3"/>
  <c r="N267" i="3" s="1"/>
  <c r="G275" i="3"/>
  <c r="N275" i="3" s="1"/>
  <c r="G283" i="3"/>
  <c r="N283" i="3" s="1"/>
  <c r="G291" i="3"/>
  <c r="N291" i="3" s="1"/>
  <c r="G299" i="3"/>
  <c r="N299" i="3" s="1"/>
  <c r="C300" i="3"/>
  <c r="N146" i="3" l="1"/>
  <c r="G300" i="3"/>
  <c r="J18" i="2" l="1"/>
  <c r="J176" i="2" l="1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175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97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I80" i="2"/>
  <c r="J80" i="2" l="1"/>
  <c r="J159" i="2"/>
  <c r="O18" i="2"/>
  <c r="O97" i="2"/>
  <c r="O201" i="2"/>
  <c r="O231" i="2"/>
  <c r="O234" i="2"/>
  <c r="O235" i="2"/>
  <c r="O236" i="2"/>
  <c r="O225" i="2"/>
  <c r="O226" i="2"/>
  <c r="O227" i="2"/>
  <c r="O228" i="2"/>
  <c r="O229" i="2"/>
  <c r="O230" i="2"/>
  <c r="O220" i="2"/>
  <c r="O221" i="2"/>
  <c r="O222" i="2"/>
  <c r="O223" i="2"/>
  <c r="O224" i="2"/>
  <c r="O216" i="2"/>
  <c r="O217" i="2"/>
  <c r="O218" i="2"/>
  <c r="O219" i="2"/>
  <c r="O207" i="2"/>
  <c r="O208" i="2"/>
  <c r="O209" i="2"/>
  <c r="O211" i="2"/>
  <c r="O212" i="2"/>
  <c r="O213" i="2"/>
  <c r="O200" i="2"/>
  <c r="O205" i="2"/>
  <c r="O206" i="2"/>
  <c r="O194" i="2"/>
  <c r="O195" i="2"/>
  <c r="O196" i="2"/>
  <c r="O198" i="2"/>
  <c r="O199" i="2"/>
  <c r="O188" i="2"/>
  <c r="O189" i="2"/>
  <c r="O190" i="2"/>
  <c r="O191" i="2"/>
  <c r="O192" i="2"/>
  <c r="O193" i="2"/>
  <c r="O181" i="2"/>
  <c r="O183" i="2"/>
  <c r="O184" i="2"/>
  <c r="O185" i="2"/>
  <c r="O186" i="2"/>
  <c r="O187" i="2"/>
  <c r="O176" i="2"/>
  <c r="O177" i="2"/>
  <c r="O179" i="2"/>
  <c r="O180" i="2"/>
  <c r="O175" i="2"/>
  <c r="O121" i="2"/>
  <c r="O122" i="2"/>
  <c r="O124" i="2"/>
  <c r="O125" i="2"/>
  <c r="O126" i="2"/>
  <c r="O127" i="2"/>
  <c r="O128" i="2"/>
  <c r="O129" i="2"/>
  <c r="O130" i="2"/>
  <c r="O131" i="2"/>
  <c r="O133" i="2"/>
  <c r="O134" i="2"/>
  <c r="O135" i="2"/>
  <c r="O136" i="2"/>
  <c r="O137" i="2"/>
  <c r="O138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6" i="2"/>
  <c r="O99" i="2"/>
  <c r="O101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3" i="2"/>
  <c r="O74" i="2"/>
  <c r="O75" i="2"/>
  <c r="O76" i="2"/>
  <c r="O77" i="2"/>
  <c r="O78" i="2"/>
  <c r="O79" i="2"/>
  <c r="O21" i="2"/>
  <c r="O22" i="2"/>
  <c r="O23" i="2"/>
  <c r="O24" i="2"/>
  <c r="O25" i="2"/>
  <c r="O26" i="2"/>
  <c r="O27" i="2"/>
  <c r="N316" i="2"/>
  <c r="M316" i="2"/>
  <c r="L316" i="2"/>
  <c r="K316" i="2"/>
  <c r="I316" i="2"/>
  <c r="H316" i="2"/>
  <c r="G316" i="2"/>
  <c r="F316" i="2"/>
  <c r="E316" i="2"/>
  <c r="D316" i="2"/>
  <c r="C316" i="2"/>
  <c r="B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N237" i="2"/>
  <c r="M237" i="2"/>
  <c r="L237" i="2"/>
  <c r="K237" i="2"/>
  <c r="I237" i="2"/>
  <c r="H237" i="2"/>
  <c r="G237" i="2"/>
  <c r="F237" i="2"/>
  <c r="E237" i="2"/>
  <c r="D237" i="2"/>
  <c r="C237" i="2"/>
  <c r="B237" i="2"/>
  <c r="O233" i="2"/>
  <c r="O232" i="2"/>
  <c r="O215" i="2"/>
  <c r="O214" i="2"/>
  <c r="O210" i="2"/>
  <c r="O204" i="2"/>
  <c r="O203" i="2"/>
  <c r="O202" i="2"/>
  <c r="O197" i="2"/>
  <c r="O182" i="2"/>
  <c r="O178" i="2"/>
  <c r="N159" i="2"/>
  <c r="M159" i="2"/>
  <c r="L159" i="2"/>
  <c r="K159" i="2"/>
  <c r="I159" i="2"/>
  <c r="H159" i="2"/>
  <c r="G159" i="2"/>
  <c r="F159" i="2"/>
  <c r="E159" i="2"/>
  <c r="D159" i="2"/>
  <c r="C159" i="2"/>
  <c r="B159" i="2"/>
  <c r="O155" i="2"/>
  <c r="O139" i="2"/>
  <c r="O132" i="2"/>
  <c r="O123" i="2"/>
  <c r="O102" i="2"/>
  <c r="N80" i="2"/>
  <c r="M80" i="2"/>
  <c r="L80" i="2"/>
  <c r="K80" i="2"/>
  <c r="H80" i="2"/>
  <c r="G80" i="2"/>
  <c r="F80" i="2"/>
  <c r="E80" i="2"/>
  <c r="D80" i="2"/>
  <c r="C80" i="2"/>
  <c r="B80" i="2"/>
  <c r="O72" i="2"/>
  <c r="O56" i="2"/>
  <c r="O20" i="2"/>
  <c r="O19" i="2"/>
  <c r="O98" i="2" l="1"/>
  <c r="O159" i="2" s="1"/>
  <c r="O80" i="2"/>
  <c r="O237" i="2"/>
  <c r="O316" i="2"/>
  <c r="I71" i="3" l="1"/>
  <c r="B71" i="3" l="1"/>
  <c r="N71" i="3"/>
  <c r="H223" i="3"/>
  <c r="H238" i="3" l="1"/>
  <c r="H300" i="3" l="1"/>
  <c r="N238" i="3"/>
  <c r="N300" i="3" s="1"/>
</calcChain>
</file>

<file path=xl/sharedStrings.xml><?xml version="1.0" encoding="utf-8"?>
<sst xmlns="http://schemas.openxmlformats.org/spreadsheetml/2006/main" count="665" uniqueCount="126">
  <si>
    <t>(EN TAREAS)</t>
  </si>
  <si>
    <t>PRODUCTO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</si>
  <si>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</si>
  <si>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</si>
  <si>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</si>
  <si>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</si>
  <si>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</si>
  <si>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</si>
  <si>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</si>
  <si>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</si>
  <si>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</si>
  <si>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</si>
  <si>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</si>
  <si>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</si>
  <si>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</si>
  <si>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r>
      <t>Arroz</t>
    </r>
    <r>
      <rPr>
        <b/>
        <vertAlign val="superscript"/>
        <sz val="12"/>
        <rFont val="Calibri"/>
        <family val="2"/>
      </rPr>
      <t>1</t>
    </r>
  </si>
  <si>
    <t>Maíz</t>
  </si>
  <si>
    <t>Sorgo</t>
  </si>
  <si>
    <t>Coco</t>
  </si>
  <si>
    <t>Maní</t>
  </si>
  <si>
    <t>Frijol R.</t>
  </si>
  <si>
    <t>Frijol N.</t>
  </si>
  <si>
    <t>Frijol B.</t>
  </si>
  <si>
    <t>Guandúl</t>
  </si>
  <si>
    <t>Guard Beans</t>
  </si>
  <si>
    <t>Batata</t>
  </si>
  <si>
    <t>Ñame</t>
  </si>
  <si>
    <t>Papa</t>
  </si>
  <si>
    <t>Yautía</t>
  </si>
  <si>
    <t>Yuca</t>
  </si>
  <si>
    <t>Mapuey</t>
  </si>
  <si>
    <t>Ajíes</t>
  </si>
  <si>
    <t>Ajo</t>
  </si>
  <si>
    <t>Auyama</t>
  </si>
  <si>
    <t>Berenjena</t>
  </si>
  <si>
    <t>Cebolla</t>
  </si>
  <si>
    <t>Pepino</t>
  </si>
  <si>
    <t>Lechuga</t>
  </si>
  <si>
    <t>Repollo</t>
  </si>
  <si>
    <t>Tayota</t>
  </si>
  <si>
    <t>Tomate Ens.</t>
  </si>
  <si>
    <t>Tomate Ind.</t>
  </si>
  <si>
    <t>Zanahoria</t>
  </si>
  <si>
    <t>Remolacha</t>
  </si>
  <si>
    <t>Rábano</t>
  </si>
  <si>
    <t>Brócoli</t>
  </si>
  <si>
    <t>Coliflor</t>
  </si>
  <si>
    <t>Molondrón</t>
  </si>
  <si>
    <t>Cundeamor</t>
  </si>
  <si>
    <t>Tindora</t>
  </si>
  <si>
    <t>Bangaña</t>
  </si>
  <si>
    <t>Calabacin</t>
  </si>
  <si>
    <t>Musú Chino</t>
  </si>
  <si>
    <t>Vainita China</t>
  </si>
  <si>
    <t>Apio</t>
  </si>
  <si>
    <t>Parvol</t>
  </si>
  <si>
    <t>Oregano</t>
  </si>
  <si>
    <t>Bija</t>
  </si>
  <si>
    <t>Aguacate</t>
  </si>
  <si>
    <t>Chinola</t>
  </si>
  <si>
    <t>Lechosa</t>
  </si>
  <si>
    <t>Melón</t>
  </si>
  <si>
    <t>Naranja D.</t>
  </si>
  <si>
    <t>Piña</t>
  </si>
  <si>
    <t>Limón Agrio</t>
  </si>
  <si>
    <t xml:space="preserve">Toronja </t>
  </si>
  <si>
    <t>Mandarina</t>
  </si>
  <si>
    <t>Cereza</t>
  </si>
  <si>
    <t>Granadillo</t>
  </si>
  <si>
    <t>Guanabana</t>
  </si>
  <si>
    <t>Guayaba</t>
  </si>
  <si>
    <t>Mango</t>
  </si>
  <si>
    <t>Sandia</t>
  </si>
  <si>
    <t>Pitahaya</t>
  </si>
  <si>
    <t>Zapote</t>
  </si>
  <si>
    <t>Guineo</t>
  </si>
  <si>
    <t>Plátano</t>
  </si>
  <si>
    <t>Total</t>
  </si>
  <si>
    <r>
      <t xml:space="preserve">Fuente: </t>
    </r>
    <r>
      <rPr>
        <sz val="16"/>
        <rFont val="Calibri"/>
        <family val="2"/>
        <scheme val="minor"/>
      </rPr>
      <t>Unidades Regionales Planificación y Economía (URPEs)</t>
    </r>
  </si>
  <si>
    <r>
      <t xml:space="preserve">1) </t>
    </r>
    <r>
      <rPr>
        <b/>
        <sz val="16"/>
        <rFont val="Calibri"/>
        <family val="2"/>
        <scheme val="minor"/>
      </rPr>
      <t>Fuente:</t>
    </r>
    <r>
      <rPr>
        <sz val="16"/>
        <rFont val="Calibri"/>
        <family val="2"/>
        <scheme val="minor"/>
      </rPr>
      <t xml:space="preserve"> Fomento Arrocero</t>
    </r>
  </si>
  <si>
    <r>
      <t xml:space="preserve">Elaboración: </t>
    </r>
    <r>
      <rPr>
        <sz val="16"/>
        <rFont val="Calibri"/>
        <family val="2"/>
        <scheme val="minor"/>
      </rPr>
      <t>MA, Departamento de Seguimiento, Control y Evaluación.</t>
    </r>
  </si>
  <si>
    <r>
      <t xml:space="preserve">Fuente: </t>
    </r>
    <r>
      <rPr>
        <sz val="16"/>
        <rFont val="Calibri"/>
        <family val="2"/>
        <scheme val="minor"/>
      </rPr>
      <t>Unidades Regionales Planificación y Economía (URPE)</t>
    </r>
  </si>
  <si>
    <t>( EN MILLARES, QUINTALES Y RACIMOS)</t>
  </si>
  <si>
    <t>Lechuga*</t>
  </si>
  <si>
    <t>Repollo*</t>
  </si>
  <si>
    <t>Tayota*</t>
  </si>
  <si>
    <t>Apio cepas</t>
  </si>
  <si>
    <t>Aguacate*</t>
  </si>
  <si>
    <t>Chinola*</t>
  </si>
  <si>
    <t>Lechosa*</t>
  </si>
  <si>
    <t>Melón*</t>
  </si>
  <si>
    <t>Naranja D.*</t>
  </si>
  <si>
    <t>Piña*</t>
  </si>
  <si>
    <t>Limón Agrio*</t>
  </si>
  <si>
    <t>Toronja *</t>
  </si>
  <si>
    <t>Mandarina*</t>
  </si>
  <si>
    <t>Granadillo*</t>
  </si>
  <si>
    <t>Guanabana*</t>
  </si>
  <si>
    <t>Guayaba*</t>
  </si>
  <si>
    <t>Mango*</t>
  </si>
  <si>
    <t>Sandia*</t>
  </si>
  <si>
    <t>Zapote*</t>
  </si>
  <si>
    <t>Guineo**</t>
  </si>
  <si>
    <t>Plátano*</t>
  </si>
  <si>
    <r>
      <rPr>
        <b/>
        <sz val="14"/>
        <rFont val="Calibri"/>
        <family val="2"/>
      </rPr>
      <t xml:space="preserve">   Fuente:</t>
    </r>
    <r>
      <rPr>
        <sz val="14"/>
        <rFont val="Calibri"/>
        <family val="2"/>
      </rPr>
      <t xml:space="preserve"> Unidades Regionales Planificación y Economía (URPEs)</t>
    </r>
  </si>
  <si>
    <t>*  Datos de Producción en Miles de Unidades (Millares)</t>
  </si>
  <si>
    <r>
      <t xml:space="preserve">1) </t>
    </r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Dpto. de Fomento Arrocero</t>
    </r>
  </si>
  <si>
    <t>** Datos de Producción en Racimos</t>
  </si>
  <si>
    <r>
      <rPr>
        <b/>
        <sz val="14"/>
        <rFont val="Calibri"/>
        <family val="2"/>
      </rPr>
      <t xml:space="preserve">Elaborado: </t>
    </r>
    <r>
      <rPr>
        <sz val="14"/>
        <rFont val="Calibri"/>
        <family val="2"/>
      </rPr>
      <t>Ministerio de Agricultura. Departamento de Seguimiento, Control y Evaluación. División Seguimiento.</t>
    </r>
  </si>
  <si>
    <t>( EN QUINTALES, QQS)</t>
  </si>
  <si>
    <t>CONSOLIDADO NACIONAL DE SIEMBRA POR CULTIVO DURANTE, ENERO-DICIEMBRE 2022</t>
  </si>
  <si>
    <t>CONSOLIDADO NACIONAL DE COSECHA POR CULTIVO DURANTE, ENERO-DICIEMBRE 2022</t>
  </si>
  <si>
    <t>-</t>
  </si>
  <si>
    <t>CONSOLIDADO NACIONAL DE  PRODUCCION  CULTIVO POR   DURANTE , ENERO-DICIEMBRE 2022</t>
  </si>
  <si>
    <t>CONSOLIDADO NACIONAL DE PRODUCCION POR CULTIVO DURANTE, ENERO-DICIEMBRE 2022</t>
  </si>
  <si>
    <r>
      <t>Arroz</t>
    </r>
    <r>
      <rPr>
        <vertAlign val="superscript"/>
        <sz val="12"/>
        <rFont val="Calibri"/>
        <family val="2"/>
      </rPr>
      <t>1</t>
    </r>
  </si>
  <si>
    <t>(QUINTALES)</t>
  </si>
  <si>
    <r>
      <t>Arroz</t>
    </r>
    <r>
      <rPr>
        <b/>
        <vertAlign val="superscript"/>
        <sz val="16"/>
        <rFont val="Calibri"/>
        <family val="2"/>
      </rPr>
      <t>1</t>
    </r>
  </si>
  <si>
    <t>Esta práctica, permite escalonar la siembra y la cosecha al mantener una relación equilibrada entre ambas áreas a nivel país.</t>
  </si>
  <si>
    <r>
      <rPr>
        <b/>
        <sz val="16"/>
        <rFont val="Calibri"/>
        <family val="2"/>
        <scheme val="minor"/>
      </rPr>
      <t>Nota:</t>
    </r>
    <r>
      <rPr>
        <sz val="16"/>
        <rFont val="Calibri"/>
        <family val="2"/>
        <scheme val="minor"/>
      </rPr>
      <t xml:space="preserve"> al finalizar el año, el área cosechada acumulada de musáceas como el plátano y guineo, se establece como un cociente considerando un coeficiente de 12. </t>
    </r>
  </si>
  <si>
    <t>Al finalizar el año, el área cosechada acumulada de coco se establece como un cociente considerando un coeficiente de 3.</t>
  </si>
  <si>
    <t> Partiendo del número de cosechas promedios anuales a nivel nacional.</t>
  </si>
  <si>
    <t>CONSOLIDADO NACIONAL DE SIEMBRA POR CULTIVO DURANTE, ENERO- DICIEMBRE  2026</t>
  </si>
  <si>
    <t>CONSOLIDADO NACIONAL DE COSECHA POR CULTIVO DURANTE, ENERO- DICIEMBRE  2026</t>
  </si>
  <si>
    <t>CONSOLIDADO NACIONAL DE  PRODUCCION  CULTIVO POR   DURANTE, ENERO- DICIEMBRE  2026</t>
  </si>
  <si>
    <t>CONSOLIDADO NACIONAL DE  PRODUCCION  CULTIVO POR   DURANTE, ENERO- DICIEMBRE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</si>
</sst>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26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name val="Calibri"/>
      <family val="2"/>
      <scheme val="minor"/>
    </font>
    <font>
      <b/>
      <vertAlign val="superscript"/>
      <sz val="12"/>
      <name val="Calibri"/>
      <family val="2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sz val="20"/>
      <name val="Calibri"/>
      <family val="2"/>
      <scheme val="minor"/>
    </font>
    <font>
      <vertAlign val="superscript"/>
      <sz val="12"/>
      <name val="Calibri"/>
      <family val="2"/>
    </font>
    <font>
      <sz val="12"/>
      <name val="Calibri"/>
      <family val="2"/>
      <scheme val="minor"/>
    </font>
    <font>
      <b/>
      <vertAlign val="superscript"/>
      <sz val="16"/>
      <name val="Calibri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B01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3" borderId="0" xfId="0" applyFont="1" applyFill="1"/>
    <xf numFmtId="0" fontId="3" fillId="0" borderId="0" xfId="0" applyFo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4" fillId="3" borderId="0" xfId="0" applyFont="1" applyFill="1"/>
    <xf numFmtId="0" fontId="4" fillId="0" borderId="0" xfId="0" applyFont="1"/>
    <xf numFmtId="0" fontId="10" fillId="0" borderId="4" xfId="0" applyFont="1" applyBorder="1"/>
    <xf numFmtId="164" fontId="4" fillId="3" borderId="5" xfId="1" applyNumberFormat="1" applyFont="1" applyFill="1" applyBorder="1"/>
    <xf numFmtId="0" fontId="10" fillId="3" borderId="4" xfId="0" applyFont="1" applyFill="1" applyBorder="1"/>
    <xf numFmtId="0" fontId="13" fillId="5" borderId="7" xfId="0" applyFont="1" applyFill="1" applyBorder="1" applyAlignment="1">
      <alignment vertical="center"/>
    </xf>
    <xf numFmtId="0" fontId="14" fillId="2" borderId="0" xfId="0" applyFont="1" applyFill="1"/>
    <xf numFmtId="0" fontId="4" fillId="2" borderId="0" xfId="0" applyFont="1" applyFill="1"/>
    <xf numFmtId="0" fontId="14" fillId="3" borderId="0" xfId="0" applyFont="1" applyFill="1"/>
    <xf numFmtId="0" fontId="8" fillId="3" borderId="0" xfId="0" applyFont="1" applyFill="1"/>
    <xf numFmtId="0" fontId="4" fillId="3" borderId="0" xfId="0" applyFont="1" applyFill="1" applyAlignment="1">
      <alignment horizontal="left"/>
    </xf>
    <xf numFmtId="0" fontId="13" fillId="5" borderId="7" xfId="0" applyFont="1" applyFill="1" applyBorder="1"/>
    <xf numFmtId="164" fontId="14" fillId="3" borderId="0" xfId="2" applyNumberFormat="1" applyFont="1" applyFill="1" applyBorder="1"/>
    <xf numFmtId="0" fontId="14" fillId="3" borderId="0" xfId="0" applyFont="1" applyFill="1" applyAlignment="1">
      <alignment horizontal="left"/>
    </xf>
    <xf numFmtId="164" fontId="15" fillId="3" borderId="0" xfId="0" applyNumberFormat="1" applyFont="1" applyFill="1"/>
    <xf numFmtId="164" fontId="4" fillId="3" borderId="0" xfId="0" applyNumberFormat="1" applyFont="1" applyFill="1"/>
    <xf numFmtId="0" fontId="16" fillId="6" borderId="7" xfId="0" applyFont="1" applyFill="1" applyBorder="1"/>
    <xf numFmtId="0" fontId="17" fillId="3" borderId="0" xfId="0" applyFont="1" applyFill="1"/>
    <xf numFmtId="0" fontId="19" fillId="3" borderId="0" xfId="0" applyFont="1" applyFill="1"/>
    <xf numFmtId="164" fontId="19" fillId="3" borderId="0" xfId="2" applyNumberFormat="1" applyFont="1" applyFill="1" applyBorder="1"/>
    <xf numFmtId="0" fontId="0" fillId="3" borderId="0" xfId="0" applyFill="1"/>
    <xf numFmtId="164" fontId="4" fillId="3" borderId="5" xfId="2" applyNumberFormat="1" applyFont="1" applyFill="1" applyBorder="1"/>
    <xf numFmtId="164" fontId="4" fillId="2" borderId="5" xfId="2" applyNumberFormat="1" applyFont="1" applyFill="1" applyBorder="1"/>
    <xf numFmtId="164" fontId="4" fillId="2" borderId="6" xfId="2" applyNumberFormat="1" applyFont="1" applyFill="1" applyBorder="1"/>
    <xf numFmtId="43" fontId="4" fillId="3" borderId="0" xfId="0" applyNumberFormat="1" applyFont="1" applyFill="1"/>
    <xf numFmtId="164" fontId="4" fillId="3" borderId="5" xfId="2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4" fontId="9" fillId="5" borderId="8" xfId="2" applyNumberFormat="1" applyFont="1" applyFill="1" applyBorder="1" applyAlignment="1">
      <alignment vertical="center"/>
    </xf>
    <xf numFmtId="164" fontId="9" fillId="5" borderId="9" xfId="2" applyNumberFormat="1" applyFont="1" applyFill="1" applyBorder="1" applyAlignment="1">
      <alignment vertical="center"/>
    </xf>
    <xf numFmtId="164" fontId="4" fillId="0" borderId="5" xfId="2" applyNumberFormat="1" applyFont="1" applyBorder="1"/>
    <xf numFmtId="164" fontId="4" fillId="0" borderId="6" xfId="2" applyNumberFormat="1" applyFont="1" applyBorder="1"/>
    <xf numFmtId="43" fontId="3" fillId="3" borderId="0" xfId="0" applyNumberFormat="1" applyFont="1" applyFill="1"/>
    <xf numFmtId="164" fontId="4" fillId="0" borderId="5" xfId="2" applyNumberFormat="1" applyFont="1" applyFill="1" applyBorder="1"/>
    <xf numFmtId="165" fontId="4" fillId="0" borderId="6" xfId="2" applyNumberFormat="1" applyFont="1" applyBorder="1"/>
    <xf numFmtId="164" fontId="9" fillId="5" borderId="8" xfId="2" applyNumberFormat="1" applyFont="1" applyFill="1" applyBorder="1"/>
    <xf numFmtId="164" fontId="9" fillId="5" borderId="9" xfId="2" applyNumberFormat="1" applyFont="1" applyFill="1" applyBorder="1"/>
    <xf numFmtId="164" fontId="4" fillId="3" borderId="6" xfId="2" applyNumberFormat="1" applyFont="1" applyFill="1" applyBorder="1"/>
    <xf numFmtId="164" fontId="4" fillId="0" borderId="6" xfId="2" applyNumberFormat="1" applyFont="1" applyFill="1" applyBorder="1"/>
    <xf numFmtId="164" fontId="14" fillId="6" borderId="8" xfId="2" applyNumberFormat="1" applyFont="1" applyFill="1" applyBorder="1"/>
    <xf numFmtId="164" fontId="14" fillId="6" borderId="9" xfId="2" applyNumberFormat="1" applyFont="1" applyFill="1" applyBorder="1"/>
    <xf numFmtId="0" fontId="9" fillId="4" borderId="10" xfId="0" applyFont="1" applyFill="1" applyBorder="1" applyAlignment="1">
      <alignment horizontal="center" vertical="center"/>
    </xf>
    <xf numFmtId="0" fontId="20" fillId="3" borderId="0" xfId="3" applyFill="1" applyBorder="1"/>
    <xf numFmtId="164" fontId="4" fillId="7" borderId="5" xfId="2" applyNumberFormat="1" applyFont="1" applyFill="1" applyBorder="1"/>
    <xf numFmtId="0" fontId="21" fillId="3" borderId="0" xfId="0" applyFont="1" applyFill="1"/>
    <xf numFmtId="164" fontId="4" fillId="3" borderId="5" xfId="1" applyNumberFormat="1" applyFont="1" applyFill="1" applyBorder="1" applyAlignment="1">
      <alignment horizontal="center"/>
    </xf>
    <xf numFmtId="164" fontId="21" fillId="3" borderId="0" xfId="0" applyNumberFormat="1" applyFont="1" applyFill="1"/>
    <xf numFmtId="164" fontId="4" fillId="3" borderId="5" xfId="1" applyNumberFormat="1" applyFont="1" applyFill="1" applyBorder="1" applyAlignment="1">
      <alignment horizontal="left"/>
    </xf>
    <xf numFmtId="164" fontId="4" fillId="0" borderId="5" xfId="1" applyNumberFormat="1" applyFont="1" applyFill="1" applyBorder="1"/>
    <xf numFmtId="164" fontId="4" fillId="2" borderId="0" xfId="0" applyNumberFormat="1" applyFont="1" applyFill="1"/>
    <xf numFmtId="164" fontId="4" fillId="3" borderId="0" xfId="0" applyNumberFormat="1" applyFont="1" applyFill="1" applyAlignment="1">
      <alignment horizontal="left"/>
    </xf>
    <xf numFmtId="164" fontId="8" fillId="3" borderId="5" xfId="2" applyNumberFormat="1" applyFont="1" applyFill="1" applyBorder="1"/>
    <xf numFmtId="43" fontId="8" fillId="3" borderId="0" xfId="2" applyFont="1" applyFill="1"/>
    <xf numFmtId="164" fontId="4" fillId="2" borderId="0" xfId="0" applyNumberFormat="1" applyFont="1" applyFill="1" applyAlignment="1">
      <alignment horizontal="left"/>
    </xf>
    <xf numFmtId="164" fontId="23" fillId="3" borderId="0" xfId="0" applyNumberFormat="1" applyFont="1" applyFill="1"/>
    <xf numFmtId="164" fontId="8" fillId="3" borderId="0" xfId="0" applyNumberFormat="1" applyFont="1" applyFill="1"/>
    <xf numFmtId="0" fontId="4" fillId="0" borderId="4" xfId="0" applyFont="1" applyBorder="1"/>
    <xf numFmtId="164" fontId="4" fillId="3" borderId="11" xfId="1" applyNumberFormat="1" applyFont="1" applyFill="1" applyBorder="1"/>
    <xf numFmtId="3" fontId="21" fillId="3" borderId="0" xfId="0" applyNumberFormat="1" applyFont="1" applyFill="1"/>
    <xf numFmtId="164" fontId="25" fillId="0" borderId="5" xfId="2" applyNumberFormat="1" applyFont="1" applyFill="1" applyBorder="1"/>
    <xf numFmtId="164" fontId="4" fillId="3" borderId="11" xfId="2" applyNumberFormat="1" applyFont="1" applyFill="1" applyBorder="1" applyAlignment="1">
      <alignment horizontal="center"/>
    </xf>
    <xf numFmtId="0" fontId="4" fillId="3" borderId="4" xfId="0" applyFont="1" applyFill="1" applyBorder="1"/>
    <xf numFmtId="0" fontId="9" fillId="8" borderId="7" xfId="0" applyFont="1" applyFill="1" applyBorder="1"/>
    <xf numFmtId="164" fontId="9" fillId="8" borderId="8" xfId="2" applyNumberFormat="1" applyFont="1" applyFill="1" applyBorder="1"/>
    <xf numFmtId="164" fontId="9" fillId="8" borderId="9" xfId="2" applyNumberFormat="1" applyFont="1" applyFill="1" applyBorder="1"/>
    <xf numFmtId="0" fontId="7" fillId="3" borderId="0" xfId="0" applyFont="1" applyFill="1" applyAlignment="1">
      <alignment horizontal="center"/>
    </xf>
    <xf numFmtId="164" fontId="4" fillId="3" borderId="12" xfId="1" applyNumberFormat="1" applyFont="1" applyFill="1" applyBorder="1"/>
    <xf numFmtId="164" fontId="4" fillId="3" borderId="12" xfId="2" applyNumberFormat="1" applyFont="1" applyFill="1" applyBorder="1"/>
    <xf numFmtId="164" fontId="3" fillId="3" borderId="0" xfId="0" applyNumberFormat="1" applyFont="1" applyFill="1"/>
    <xf numFmtId="0" fontId="2" fillId="3" borderId="0" xfId="0" applyFont="1" applyFill="1"/>
    <xf numFmtId="164" fontId="4" fillId="3" borderId="0" xfId="2" applyNumberFormat="1" applyFont="1" applyFill="1" applyBorder="1"/>
    <xf numFmtId="43" fontId="23" fillId="3" borderId="0" xfId="0" applyNumberFormat="1" applyFont="1" applyFill="1"/>
    <xf numFmtId="164" fontId="14" fillId="3" borderId="8" xfId="2" applyNumberFormat="1" applyFont="1" applyFill="1" applyBorder="1"/>
    <xf numFmtId="164" fontId="25" fillId="3" borderId="5" xfId="2" applyNumberFormat="1" applyFont="1" applyFill="1" applyBorder="1"/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8">
    <cellStyle name="Hipervínculo" xfId="3" builtinId="8"/>
    <cellStyle name="Millares 12" xfId="6" xr:uid="{00000000-0005-0000-0000-000002000000}"/>
    <cellStyle name="Millares 2" xfId="2" xr:uid="{00000000-0005-0000-0000-000003000000}"/>
    <cellStyle name="Millares 7 3" xfId="7" xr:uid="{00000000-0005-0000-0000-000004000000}"/>
    <cellStyle name="Millares_CUADRO DE EJECUCION enero 2004" xfId="1" xr:uid="{00000000-0005-0000-0000-000005000000}"/>
    <cellStyle name="Normal" xfId="0" builtinId="0"/>
    <cellStyle name="Normal 12" xfId="5" xr:uid="{00000000-0005-0000-0000-000007000000}"/>
    <cellStyle name="Normal 3 7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488950</xdr:colOff>
      <xdr:row>2</xdr:row>
      <xdr:rowOff>19052</xdr:rowOff>
    </xdr:from>
    <xdr:to>
      <xdr:col>1</xdr:col>
      <xdr:colOff>342900</xdr:colOff>
      <xdr:row>5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54D078-C7EB-4B34-854A-629AFE855B8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8950" y="457202"/>
          <a:ext cx="1720850" cy="1167492"/>
        </a:xfrm>
        <a:prstGeom prst="rect">
          <a:avLst/>
        </a:prstGeom>
      </xdr:spPr>
    </xdr:pic>
    <xdr:clientData/>
  </xdr:twoCellAnchor>
  <xdr:twoCellAnchor editAs="oneCell">
    <xdr:from>
      <xdr:col>0</xdr:col>
      <xdr:colOff>901700</xdr:colOff>
      <xdr:row>75</xdr:row>
      <xdr:rowOff>3175</xdr:rowOff>
    </xdr:from>
    <xdr:to>
      <xdr:col>1</xdr:col>
      <xdr:colOff>444500</xdr:colOff>
      <xdr:row>79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38A655-60EF-4694-BDE0-D510548F0CF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901700" y="31607125"/>
          <a:ext cx="1409700" cy="1196975"/>
        </a:xfrm>
        <a:prstGeom prst="rect">
          <a:avLst/>
        </a:prstGeom>
      </xdr:spPr>
    </xdr:pic>
    <xdr:clientData/>
  </xdr:twoCellAnchor>
  <xdr:twoCellAnchor editAs="oneCell">
    <xdr:from>
      <xdr:col>0</xdr:col>
      <xdr:colOff>949325</xdr:colOff>
      <xdr:row>153</xdr:row>
      <xdr:rowOff>327026</xdr:rowOff>
    </xdr:from>
    <xdr:to>
      <xdr:col>1</xdr:col>
      <xdr:colOff>19050</xdr:colOff>
      <xdr:row>156</xdr:row>
      <xdr:rowOff>209550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A5793B-FE06-43F8-9536-905F792350F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949325" y="63801626"/>
          <a:ext cx="936625" cy="1006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230</xdr:row>
      <xdr:rowOff>114300</xdr:rowOff>
    </xdr:from>
    <xdr:to>
      <xdr:col>2</xdr:col>
      <xdr:colOff>98424</xdr:colOff>
      <xdr:row>234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C47B60A-B309-4872-8500-AA2762D63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400" y="94869000"/>
          <a:ext cx="1603374" cy="1352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793749</xdr:colOff>
      <xdr:row>4</xdr:row>
      <xdr:rowOff>101600</xdr:rowOff>
    </xdr:from>
    <xdr:to>
      <xdr:col>8</xdr:col>
      <xdr:colOff>174624</xdr:colOff>
      <xdr:row>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3D274A-53F2-4DDC-BE27-9F162842679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8826499" y="736600"/>
          <a:ext cx="1920875" cy="145415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81</xdr:row>
      <xdr:rowOff>79376</xdr:rowOff>
    </xdr:from>
    <xdr:to>
      <xdr:col>8</xdr:col>
      <xdr:colOff>733425</xdr:colOff>
      <xdr:row>91</xdr:row>
      <xdr:rowOff>88901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8EC3B9-6398-4C46-AC52-14C7D93D8EB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8728075" y="31369001"/>
          <a:ext cx="2578100" cy="2390775"/>
        </a:xfrm>
        <a:prstGeom prst="rect">
          <a:avLst/>
        </a:prstGeom>
      </xdr:spPr>
    </xdr:pic>
    <xdr:clientData/>
  </xdr:twoCellAnchor>
  <xdr:twoCellAnchor editAs="oneCell">
    <xdr:from>
      <xdr:col>6</xdr:col>
      <xdr:colOff>873125</xdr:colOff>
      <xdr:row>163</xdr:row>
      <xdr:rowOff>171451</xdr:rowOff>
    </xdr:from>
    <xdr:to>
      <xdr:col>7</xdr:col>
      <xdr:colOff>1254125</xdr:colOff>
      <xdr:row>168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6A701C-E8F7-4A08-98F6-402CFA973B2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8905875" y="63734951"/>
          <a:ext cx="1651000" cy="1463674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971550</xdr:colOff>
      <xdr:row>242</xdr:row>
      <xdr:rowOff>247650</xdr:rowOff>
    </xdr:from>
    <xdr:to>
      <xdr:col>8</xdr:col>
      <xdr:colOff>365125</xdr:colOff>
      <xdr:row>247</xdr:row>
      <xdr:rowOff>158750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D87CF5-8BF1-461C-A3A8-8C912D4BA70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9004300" y="96275525"/>
          <a:ext cx="1933575" cy="1260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FE6D-3F3B-4624-B99F-16A007FABAA6}">
  <dimension ref="A1:X303"/>
  <sheetViews>
    <sheetView tabSelected="1" zoomScale="50" zoomScaleNormal="50" workbookViewId="0">
      <selection activeCell="P11" sqref="P11"/>
    </sheetView>
  </sheetViews>
  <sheetFormatPr baseColWidth="10" defaultColWidth="11.42578125" defaultRowHeight="26.25" x14ac:dyDescent="0.4"/>
  <cols>
    <col min="1" max="1" width="28" style="4" customWidth="1"/>
    <col min="2" max="2" width="25.42578125" style="4" customWidth="1"/>
    <col min="3" max="3" width="25" style="3" customWidth="1"/>
    <col min="4" max="4" width="24.140625" style="4" customWidth="1"/>
    <col min="5" max="5" width="22.85546875" style="4" customWidth="1"/>
    <col min="6" max="6" width="21.7109375" style="4" customWidth="1"/>
    <col min="7" max="7" width="22.85546875" style="4" customWidth="1"/>
    <col min="8" max="8" width="22.5703125" style="4" customWidth="1"/>
    <col min="9" max="9" width="22.140625" style="4" bestFit="1" customWidth="1"/>
    <col min="10" max="10" width="22.28515625" style="4" customWidth="1"/>
    <col min="11" max="11" width="21.42578125" style="4" customWidth="1"/>
    <col min="12" max="12" width="21.5703125" style="4" customWidth="1"/>
    <col min="13" max="13" width="24.85546875" style="3" customWidth="1"/>
    <col min="14" max="14" width="24.140625" style="4" customWidth="1"/>
    <col min="15" max="15" width="28.28515625" style="3" customWidth="1"/>
    <col min="16" max="16" width="20.5703125" style="3" customWidth="1"/>
    <col min="17" max="17" width="20.5703125" style="54" customWidth="1"/>
    <col min="18" max="18" width="22.85546875" style="3" customWidth="1"/>
    <col min="19" max="24" width="11.42578125" style="3"/>
    <col min="25" max="16384" width="11.42578125" style="4"/>
  </cols>
  <sheetData>
    <row r="1" spans="1:24" s="3" customFormat="1" ht="22.5" customHeight="1" x14ac:dyDescent="0.4">
      <c r="A1" s="79"/>
      <c r="Q1" s="54"/>
    </row>
    <row r="2" spans="1:24" s="3" customFormat="1" ht="12" customHeight="1" x14ac:dyDescent="0.4">
      <c r="N2" s="21"/>
      <c r="Q2" s="54"/>
    </row>
    <row r="3" spans="1:24" s="3" customFormat="1" ht="15.75" customHeight="1" x14ac:dyDescent="0.4">
      <c r="N3" s="21"/>
      <c r="Q3" s="54"/>
    </row>
    <row r="4" spans="1:24" s="3" customFormat="1" ht="33.75" x14ac:dyDescent="0.5">
      <c r="A4" s="84" t="s">
        <v>122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Q4" s="54"/>
    </row>
    <row r="5" spans="1:24" s="3" customFormat="1" ht="28.5" x14ac:dyDescent="0.45">
      <c r="A5" s="86" t="s">
        <v>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Q5" s="54"/>
    </row>
    <row r="6" spans="1:24" s="3" customFormat="1" x14ac:dyDescent="0.4">
      <c r="A6" s="75"/>
      <c r="B6" s="75"/>
      <c r="C6" s="75"/>
      <c r="D6" s="75"/>
      <c r="E6" s="75"/>
      <c r="F6" s="75"/>
      <c r="G6" s="75"/>
      <c r="H6" s="75"/>
      <c r="I6" s="75"/>
      <c r="L6" s="75"/>
      <c r="M6" s="75"/>
      <c r="N6" s="75"/>
      <c r="Q6" s="54"/>
      <c r="U6" s="3">
        <v>5.0134901585164862</v>
      </c>
    </row>
    <row r="7" spans="1:24" s="3" customFormat="1" ht="27" thickBot="1" x14ac:dyDescent="0.45">
      <c r="A7" s="20"/>
      <c r="B7" s="20"/>
      <c r="C7" s="20"/>
      <c r="D7" s="20"/>
      <c r="E7" s="20"/>
      <c r="F7" s="20"/>
      <c r="G7" s="20"/>
      <c r="H7" s="20"/>
      <c r="I7" s="65"/>
      <c r="J7" s="20"/>
      <c r="K7" s="20"/>
      <c r="L7" s="20"/>
      <c r="M7" s="20"/>
      <c r="N7" s="20"/>
      <c r="Q7" s="54"/>
    </row>
    <row r="8" spans="1:24" s="12" customFormat="1" ht="45.75" customHeight="1" x14ac:dyDescent="0.4">
      <c r="A8" s="8" t="s">
        <v>1</v>
      </c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9" t="s">
        <v>10</v>
      </c>
      <c r="K8" s="9" t="s">
        <v>11</v>
      </c>
      <c r="L8" s="9" t="s">
        <v>12</v>
      </c>
      <c r="M8" s="9" t="s">
        <v>13</v>
      </c>
      <c r="N8" s="10" t="s">
        <v>14</v>
      </c>
      <c r="O8" s="11"/>
      <c r="P8" s="54"/>
      <c r="Q8" s="54"/>
      <c r="R8" s="11"/>
      <c r="S8" s="11"/>
      <c r="T8" s="11"/>
      <c r="U8" s="11"/>
      <c r="V8" s="11"/>
      <c r="W8" s="11"/>
      <c r="X8" s="11"/>
    </row>
    <row r="9" spans="1:24" s="12" customFormat="1" ht="33.75" customHeight="1" x14ac:dyDescent="0.4">
      <c r="A9" s="13" t="s">
        <v>15</v>
      </c>
      <c r="B9" s="33">
        <v>600951</v>
      </c>
      <c r="C9" s="14">
        <v>157186</v>
      </c>
      <c r="D9" s="14">
        <v>45694</v>
      </c>
      <c r="E9" s="14"/>
      <c r="F9" s="33"/>
      <c r="G9" s="55"/>
      <c r="H9" s="55"/>
      <c r="I9" s="33"/>
      <c r="J9" s="76"/>
      <c r="K9" s="33"/>
      <c r="L9" s="33"/>
      <c r="M9" s="14"/>
      <c r="N9" s="47">
        <f>SUM(B9:M9)</f>
        <v>803831</v>
      </c>
      <c r="O9" s="11"/>
      <c r="P9" s="56"/>
      <c r="Q9" s="54"/>
      <c r="R9" s="11"/>
      <c r="S9" s="11"/>
      <c r="T9" s="11"/>
      <c r="U9" s="11"/>
      <c r="V9" s="11"/>
      <c r="W9" s="11"/>
      <c r="X9" s="11"/>
    </row>
    <row r="10" spans="1:24" s="12" customFormat="1" ht="33.75" customHeight="1" x14ac:dyDescent="0.4">
      <c r="A10" s="13" t="s">
        <v>16</v>
      </c>
      <c r="B10" s="33">
        <v>39925</v>
      </c>
      <c r="C10" s="14">
        <v>28750</v>
      </c>
      <c r="D10" s="14">
        <v>38165.47</v>
      </c>
      <c r="E10" s="33"/>
      <c r="F10" s="33"/>
      <c r="G10" s="55"/>
      <c r="H10" s="55"/>
      <c r="I10" s="33"/>
      <c r="J10" s="76"/>
      <c r="K10" s="33"/>
      <c r="L10" s="33"/>
      <c r="M10" s="14"/>
      <c r="N10" s="47">
        <f t="shared" ref="N10:N70" si="0">SUM(B10:M10)</f>
        <v>106840.47</v>
      </c>
      <c r="O10" s="54"/>
      <c r="P10" s="54"/>
      <c r="Q10" s="54"/>
      <c r="R10" s="11"/>
      <c r="S10" s="11"/>
      <c r="T10" s="11"/>
      <c r="U10" s="11"/>
      <c r="V10" s="11"/>
      <c r="W10" s="11"/>
      <c r="X10" s="11"/>
    </row>
    <row r="11" spans="1:24" s="12" customFormat="1" ht="33.75" customHeight="1" x14ac:dyDescent="0.4">
      <c r="A11" s="13" t="s">
        <v>17</v>
      </c>
      <c r="B11" s="33">
        <v>0</v>
      </c>
      <c r="C11" s="14">
        <v>290</v>
      </c>
      <c r="D11" s="14">
        <v>0</v>
      </c>
      <c r="E11" s="33"/>
      <c r="F11" s="33"/>
      <c r="G11" s="55"/>
      <c r="H11" s="55"/>
      <c r="I11" s="33"/>
      <c r="J11" s="76"/>
      <c r="K11" s="33"/>
      <c r="L11" s="33"/>
      <c r="M11" s="14"/>
      <c r="N11" s="47">
        <f t="shared" si="0"/>
        <v>290</v>
      </c>
      <c r="O11" s="11"/>
      <c r="P11" s="54"/>
      <c r="Q11" s="54"/>
      <c r="R11" s="11"/>
      <c r="S11" s="11"/>
      <c r="T11" s="11"/>
      <c r="U11" s="11"/>
      <c r="V11" s="11"/>
      <c r="W11" s="11"/>
      <c r="X11" s="11"/>
    </row>
    <row r="12" spans="1:24" s="11" customFormat="1" ht="33.75" customHeight="1" x14ac:dyDescent="0.4">
      <c r="A12" s="15" t="s">
        <v>18</v>
      </c>
      <c r="B12" s="32">
        <v>7083</v>
      </c>
      <c r="C12" s="14">
        <v>6014</v>
      </c>
      <c r="D12" s="14">
        <v>1973.83</v>
      </c>
      <c r="E12" s="32"/>
      <c r="F12" s="32"/>
      <c r="G12" s="55"/>
      <c r="H12" s="55"/>
      <c r="I12" s="32"/>
      <c r="J12" s="76"/>
      <c r="K12" s="32"/>
      <c r="L12" s="32"/>
      <c r="M12" s="14"/>
      <c r="N12" s="47">
        <f t="shared" si="0"/>
        <v>15070.83</v>
      </c>
      <c r="Q12" s="56"/>
    </row>
    <row r="13" spans="1:24" s="12" customFormat="1" ht="33.75" customHeight="1" x14ac:dyDescent="0.4">
      <c r="A13" s="13" t="s">
        <v>19</v>
      </c>
      <c r="B13" s="33">
        <v>6271</v>
      </c>
      <c r="C13" s="14">
        <v>7771</v>
      </c>
      <c r="D13" s="14">
        <v>6287.49</v>
      </c>
      <c r="E13" s="33"/>
      <c r="F13" s="33"/>
      <c r="G13" s="55"/>
      <c r="H13" s="55"/>
      <c r="I13" s="33"/>
      <c r="J13" s="76"/>
      <c r="K13" s="33"/>
      <c r="L13" s="33"/>
      <c r="M13" s="14"/>
      <c r="N13" s="47">
        <f t="shared" si="0"/>
        <v>20329.489999999998</v>
      </c>
      <c r="O13" s="11"/>
      <c r="P13" s="11"/>
      <c r="Q13" s="56"/>
      <c r="R13" s="11"/>
      <c r="S13" s="11"/>
      <c r="T13" s="11"/>
      <c r="U13" s="11"/>
      <c r="V13" s="11"/>
      <c r="W13" s="11"/>
      <c r="X13" s="11"/>
    </row>
    <row r="14" spans="1:24" s="12" customFormat="1" ht="33.75" customHeight="1" x14ac:dyDescent="0.4">
      <c r="A14" s="13" t="s">
        <v>20</v>
      </c>
      <c r="B14" s="33">
        <v>19721</v>
      </c>
      <c r="C14" s="14">
        <v>5636</v>
      </c>
      <c r="D14" s="14">
        <v>5020.92</v>
      </c>
      <c r="E14" s="33"/>
      <c r="F14" s="33"/>
      <c r="G14" s="55"/>
      <c r="H14" s="55"/>
      <c r="I14" s="33"/>
      <c r="J14" s="76"/>
      <c r="K14" s="33"/>
      <c r="L14" s="33"/>
      <c r="M14" s="36"/>
      <c r="N14" s="47">
        <f t="shared" si="0"/>
        <v>30377.919999999998</v>
      </c>
      <c r="O14" s="11"/>
      <c r="P14" s="11"/>
      <c r="Q14" s="56"/>
      <c r="R14" s="11"/>
      <c r="S14" s="11"/>
      <c r="T14" s="11"/>
      <c r="U14" s="11"/>
      <c r="V14" s="11"/>
      <c r="W14" s="11"/>
      <c r="X14" s="11"/>
    </row>
    <row r="15" spans="1:24" s="12" customFormat="1" ht="33.75" customHeight="1" x14ac:dyDescent="0.4">
      <c r="A15" s="13" t="s">
        <v>21</v>
      </c>
      <c r="B15" s="33">
        <v>36424</v>
      </c>
      <c r="C15" s="14">
        <v>5149</v>
      </c>
      <c r="D15" s="14">
        <v>2686.59</v>
      </c>
      <c r="E15" s="33"/>
      <c r="F15" s="33"/>
      <c r="G15" s="55"/>
      <c r="H15" s="55"/>
      <c r="I15" s="33"/>
      <c r="J15" s="76"/>
      <c r="K15" s="33"/>
      <c r="L15" s="33"/>
      <c r="M15" s="36"/>
      <c r="N15" s="47">
        <f t="shared" si="0"/>
        <v>44259.59</v>
      </c>
      <c r="O15" s="11"/>
      <c r="P15" s="11"/>
      <c r="Q15" s="56"/>
      <c r="R15" s="11"/>
      <c r="S15" s="11"/>
      <c r="T15" s="11"/>
      <c r="U15" s="11"/>
      <c r="V15" s="11"/>
      <c r="W15" s="11"/>
      <c r="X15" s="11"/>
    </row>
    <row r="16" spans="1:24" s="12" customFormat="1" ht="33.75" customHeight="1" x14ac:dyDescent="0.4">
      <c r="A16" s="13" t="s">
        <v>22</v>
      </c>
      <c r="B16" s="33">
        <v>6505</v>
      </c>
      <c r="C16" s="14">
        <v>417</v>
      </c>
      <c r="D16" s="36">
        <v>352.38</v>
      </c>
      <c r="E16" s="33"/>
      <c r="F16" s="33"/>
      <c r="G16" s="55"/>
      <c r="H16" s="55"/>
      <c r="I16" s="33"/>
      <c r="J16" s="76"/>
      <c r="K16" s="33"/>
      <c r="L16" s="33"/>
      <c r="M16" s="36"/>
      <c r="N16" s="47">
        <f t="shared" si="0"/>
        <v>7274.38</v>
      </c>
      <c r="O16" s="11"/>
      <c r="P16" s="11"/>
      <c r="Q16" s="56"/>
      <c r="R16" s="11"/>
      <c r="S16" s="11"/>
      <c r="T16" s="11"/>
      <c r="U16" s="11"/>
      <c r="V16" s="11"/>
      <c r="W16" s="11"/>
      <c r="X16" s="11"/>
    </row>
    <row r="17" spans="1:24" s="12" customFormat="1" ht="33.75" customHeight="1" x14ac:dyDescent="0.4">
      <c r="A17" s="13" t="s">
        <v>23</v>
      </c>
      <c r="B17" s="33">
        <v>8604</v>
      </c>
      <c r="C17" s="14">
        <v>9539</v>
      </c>
      <c r="D17" s="14">
        <v>8873.2800000000007</v>
      </c>
      <c r="E17" s="33"/>
      <c r="F17" s="33"/>
      <c r="G17" s="55"/>
      <c r="H17" s="55"/>
      <c r="I17" s="33"/>
      <c r="J17" s="76"/>
      <c r="K17" s="33"/>
      <c r="L17" s="33"/>
      <c r="M17" s="36"/>
      <c r="N17" s="47">
        <f t="shared" si="0"/>
        <v>27016.28</v>
      </c>
      <c r="O17" s="11"/>
      <c r="P17" s="11"/>
      <c r="Q17" s="56"/>
      <c r="R17" s="11"/>
      <c r="S17" s="11"/>
      <c r="T17" s="11"/>
      <c r="U17" s="11"/>
      <c r="V17" s="11"/>
      <c r="W17" s="11"/>
      <c r="X17" s="11"/>
    </row>
    <row r="18" spans="1:24" s="12" customFormat="1" ht="33.75" customHeight="1" x14ac:dyDescent="0.4">
      <c r="A18" s="13" t="s">
        <v>24</v>
      </c>
      <c r="B18" s="33">
        <v>349</v>
      </c>
      <c r="C18" s="14">
        <v>185</v>
      </c>
      <c r="D18" s="14">
        <v>278.99</v>
      </c>
      <c r="E18" s="33"/>
      <c r="F18" s="33"/>
      <c r="G18" s="55"/>
      <c r="H18" s="55"/>
      <c r="I18" s="33"/>
      <c r="J18" s="76"/>
      <c r="K18" s="33"/>
      <c r="L18" s="33"/>
      <c r="M18" s="36"/>
      <c r="N18" s="47">
        <f t="shared" si="0"/>
        <v>812.99</v>
      </c>
      <c r="O18" s="11"/>
      <c r="P18" s="11"/>
      <c r="Q18" s="56"/>
      <c r="R18" s="11"/>
      <c r="S18" s="11"/>
      <c r="T18" s="11"/>
      <c r="U18" s="11"/>
      <c r="V18" s="11"/>
      <c r="W18" s="11"/>
      <c r="X18" s="11"/>
    </row>
    <row r="19" spans="1:24" s="12" customFormat="1" ht="33.75" customHeight="1" x14ac:dyDescent="0.4">
      <c r="A19" s="13" t="s">
        <v>25</v>
      </c>
      <c r="B19" s="33">
        <v>21559.5</v>
      </c>
      <c r="C19" s="14">
        <v>16305</v>
      </c>
      <c r="D19" s="14">
        <v>11150</v>
      </c>
      <c r="E19" s="33"/>
      <c r="F19" s="33"/>
      <c r="G19" s="55"/>
      <c r="H19" s="55"/>
      <c r="I19" s="33"/>
      <c r="J19" s="76"/>
      <c r="K19" s="33"/>
      <c r="L19" s="33"/>
      <c r="M19" s="36"/>
      <c r="N19" s="47">
        <f t="shared" si="0"/>
        <v>49014.5</v>
      </c>
      <c r="O19" s="11"/>
      <c r="P19" s="11"/>
      <c r="Q19" s="56"/>
      <c r="R19" s="11"/>
      <c r="S19" s="11"/>
      <c r="T19" s="11"/>
      <c r="U19" s="11"/>
      <c r="V19" s="11"/>
      <c r="W19" s="11"/>
      <c r="X19" s="11"/>
    </row>
    <row r="20" spans="1:24" s="12" customFormat="1" ht="33.75" customHeight="1" x14ac:dyDescent="0.4">
      <c r="A20" s="13" t="s">
        <v>26</v>
      </c>
      <c r="B20" s="33">
        <v>8419.5</v>
      </c>
      <c r="C20" s="14">
        <v>9088</v>
      </c>
      <c r="D20" s="14">
        <v>8908.11</v>
      </c>
      <c r="E20" s="33"/>
      <c r="F20" s="33"/>
      <c r="G20" s="55"/>
      <c r="H20" s="55"/>
      <c r="I20" s="33"/>
      <c r="J20" s="76"/>
      <c r="K20" s="33"/>
      <c r="L20" s="33"/>
      <c r="M20" s="36"/>
      <c r="N20" s="47">
        <f t="shared" si="0"/>
        <v>26415.61</v>
      </c>
      <c r="O20" s="11"/>
      <c r="P20" s="11"/>
      <c r="Q20" s="56"/>
      <c r="R20" s="11"/>
      <c r="S20" s="11"/>
      <c r="T20" s="11"/>
      <c r="U20" s="11"/>
      <c r="V20" s="11"/>
      <c r="W20" s="11"/>
      <c r="X20" s="11"/>
    </row>
    <row r="21" spans="1:24" s="12" customFormat="1" ht="33.75" customHeight="1" x14ac:dyDescent="0.4">
      <c r="A21" s="13" t="s">
        <v>27</v>
      </c>
      <c r="B21" s="33">
        <v>5349</v>
      </c>
      <c r="C21" s="14">
        <v>5074.5</v>
      </c>
      <c r="D21" s="14">
        <v>5115.03</v>
      </c>
      <c r="E21" s="33"/>
      <c r="F21" s="33"/>
      <c r="G21" s="55"/>
      <c r="H21" s="55"/>
      <c r="I21" s="33"/>
      <c r="J21" s="76"/>
      <c r="K21" s="33"/>
      <c r="L21" s="33"/>
      <c r="M21" s="36"/>
      <c r="N21" s="47">
        <f t="shared" si="0"/>
        <v>15538.529999999999</v>
      </c>
      <c r="O21" s="11"/>
      <c r="P21" s="11"/>
      <c r="Q21" s="56"/>
      <c r="R21" s="11"/>
      <c r="S21" s="11"/>
      <c r="T21" s="11"/>
      <c r="U21" s="11"/>
      <c r="V21" s="11"/>
      <c r="W21" s="11"/>
      <c r="X21" s="11"/>
    </row>
    <row r="22" spans="1:24" s="12" customFormat="1" ht="33.75" customHeight="1" x14ac:dyDescent="0.4">
      <c r="A22" s="13" t="s">
        <v>28</v>
      </c>
      <c r="B22" s="33">
        <v>9451.5</v>
      </c>
      <c r="C22" s="14">
        <v>12493.5</v>
      </c>
      <c r="D22" s="14">
        <v>7087.96</v>
      </c>
      <c r="E22" s="33"/>
      <c r="F22" s="33"/>
      <c r="G22" s="55"/>
      <c r="H22" s="55"/>
      <c r="I22" s="33"/>
      <c r="J22" s="76"/>
      <c r="K22" s="33"/>
      <c r="L22" s="33"/>
      <c r="M22" s="36"/>
      <c r="N22" s="47">
        <f t="shared" si="0"/>
        <v>29032.959999999999</v>
      </c>
      <c r="O22" s="11"/>
      <c r="P22" s="11"/>
      <c r="Q22" s="56"/>
      <c r="R22" s="11"/>
      <c r="S22" s="11"/>
      <c r="T22" s="11"/>
      <c r="U22" s="11"/>
      <c r="V22" s="11"/>
      <c r="W22" s="11"/>
      <c r="X22" s="11"/>
    </row>
    <row r="23" spans="1:24" s="12" customFormat="1" ht="33.75" customHeight="1" x14ac:dyDescent="0.4">
      <c r="A23" s="13" t="s">
        <v>29</v>
      </c>
      <c r="B23" s="33">
        <v>40050</v>
      </c>
      <c r="C23" s="14">
        <v>42700.5</v>
      </c>
      <c r="D23" s="14">
        <v>25571.72</v>
      </c>
      <c r="E23" s="33"/>
      <c r="F23" s="33"/>
      <c r="G23" s="55"/>
      <c r="H23" s="55"/>
      <c r="I23" s="33"/>
      <c r="J23" s="76"/>
      <c r="K23" s="33"/>
      <c r="L23" s="33"/>
      <c r="M23" s="36"/>
      <c r="N23" s="47">
        <f t="shared" si="0"/>
        <v>108322.22</v>
      </c>
      <c r="O23" s="11"/>
      <c r="P23" s="11"/>
      <c r="Q23" s="56"/>
      <c r="R23" s="11"/>
      <c r="S23" s="11"/>
      <c r="T23" s="11"/>
      <c r="U23" s="11"/>
      <c r="V23" s="11"/>
      <c r="W23" s="11"/>
      <c r="X23" s="11"/>
    </row>
    <row r="24" spans="1:24" s="12" customFormat="1" ht="33.75" customHeight="1" x14ac:dyDescent="0.4">
      <c r="A24" s="13" t="s">
        <v>30</v>
      </c>
      <c r="B24" s="33">
        <v>539</v>
      </c>
      <c r="C24" s="14">
        <v>340.5</v>
      </c>
      <c r="D24" s="14">
        <v>1128.8</v>
      </c>
      <c r="E24" s="33"/>
      <c r="F24" s="33"/>
      <c r="G24" s="55"/>
      <c r="H24" s="55"/>
      <c r="I24" s="33"/>
      <c r="J24" s="76"/>
      <c r="K24" s="33"/>
      <c r="L24" s="33"/>
      <c r="M24" s="36"/>
      <c r="N24" s="47">
        <f t="shared" si="0"/>
        <v>2008.3</v>
      </c>
      <c r="O24" s="11"/>
      <c r="P24" s="11"/>
      <c r="Q24" s="56"/>
      <c r="R24" s="11"/>
      <c r="S24" s="11"/>
      <c r="T24" s="11"/>
      <c r="U24" s="11"/>
      <c r="V24" s="11"/>
      <c r="W24" s="11"/>
      <c r="X24" s="11"/>
    </row>
    <row r="25" spans="1:24" s="12" customFormat="1" ht="33.75" customHeight="1" x14ac:dyDescent="0.4">
      <c r="A25" s="13" t="s">
        <v>31</v>
      </c>
      <c r="B25" s="33">
        <v>8047.5</v>
      </c>
      <c r="C25" s="14">
        <v>6153</v>
      </c>
      <c r="D25" s="14">
        <v>6940.41</v>
      </c>
      <c r="E25" s="33"/>
      <c r="F25" s="33"/>
      <c r="G25" s="55"/>
      <c r="H25" s="55"/>
      <c r="I25" s="33"/>
      <c r="J25" s="76"/>
      <c r="K25" s="33"/>
      <c r="L25" s="33"/>
      <c r="M25" s="36"/>
      <c r="N25" s="47">
        <f t="shared" si="0"/>
        <v>21140.91</v>
      </c>
      <c r="O25" s="11"/>
      <c r="P25" s="11"/>
      <c r="Q25" s="56"/>
      <c r="R25" s="11"/>
      <c r="S25" s="11"/>
      <c r="T25" s="11"/>
      <c r="U25" s="11"/>
      <c r="V25" s="11"/>
      <c r="W25" s="11"/>
      <c r="X25" s="11"/>
    </row>
    <row r="26" spans="1:24" s="12" customFormat="1" ht="33.75" customHeight="1" x14ac:dyDescent="0.4">
      <c r="A26" s="13" t="s">
        <v>32</v>
      </c>
      <c r="B26" s="33">
        <v>1029</v>
      </c>
      <c r="C26" s="14">
        <v>330</v>
      </c>
      <c r="D26" s="57">
        <v>358</v>
      </c>
      <c r="E26" s="33"/>
      <c r="F26" s="33"/>
      <c r="G26" s="55"/>
      <c r="H26" s="55"/>
      <c r="I26" s="33"/>
      <c r="J26" s="76"/>
      <c r="K26" s="33"/>
      <c r="L26" s="33"/>
      <c r="M26" s="36"/>
      <c r="N26" s="47">
        <f t="shared" si="0"/>
        <v>1717</v>
      </c>
      <c r="O26" s="11"/>
      <c r="P26" s="11"/>
      <c r="Q26" s="56"/>
      <c r="R26" s="11"/>
      <c r="S26" s="11"/>
      <c r="T26" s="11"/>
      <c r="U26" s="11"/>
      <c r="V26" s="11"/>
      <c r="W26" s="11"/>
      <c r="X26" s="11"/>
    </row>
    <row r="27" spans="1:24" s="12" customFormat="1" ht="33.75" customHeight="1" x14ac:dyDescent="0.4">
      <c r="A27" s="13" t="s">
        <v>33</v>
      </c>
      <c r="B27" s="33">
        <v>11082</v>
      </c>
      <c r="C27" s="14">
        <v>10027.5</v>
      </c>
      <c r="D27" s="14">
        <v>7576.84</v>
      </c>
      <c r="E27" s="33"/>
      <c r="F27" s="33"/>
      <c r="G27" s="55"/>
      <c r="H27" s="55"/>
      <c r="I27" s="33"/>
      <c r="J27" s="76"/>
      <c r="K27" s="33"/>
      <c r="L27" s="33"/>
      <c r="M27" s="36"/>
      <c r="N27" s="47">
        <f t="shared" si="0"/>
        <v>28686.34</v>
      </c>
      <c r="O27" s="11"/>
      <c r="P27" s="11"/>
      <c r="Q27" s="56"/>
      <c r="R27" s="11"/>
      <c r="S27" s="11"/>
      <c r="T27" s="11"/>
      <c r="U27" s="11"/>
      <c r="V27" s="11"/>
      <c r="W27" s="11"/>
      <c r="X27" s="11"/>
    </row>
    <row r="28" spans="1:24" s="12" customFormat="1" ht="33.75" customHeight="1" x14ac:dyDescent="0.4">
      <c r="A28" s="13" t="s">
        <v>34</v>
      </c>
      <c r="B28" s="33">
        <v>8644</v>
      </c>
      <c r="C28" s="14">
        <v>2915</v>
      </c>
      <c r="D28" s="14">
        <v>3186.81</v>
      </c>
      <c r="E28" s="33"/>
      <c r="F28" s="33"/>
      <c r="G28" s="55"/>
      <c r="H28" s="55"/>
      <c r="I28" s="33"/>
      <c r="J28" s="76"/>
      <c r="K28" s="33"/>
      <c r="L28" s="33"/>
      <c r="M28" s="36"/>
      <c r="N28" s="47">
        <f t="shared" si="0"/>
        <v>14745.81</v>
      </c>
      <c r="O28" s="11"/>
      <c r="P28" s="11"/>
      <c r="Q28" s="56"/>
      <c r="R28" s="11"/>
      <c r="S28" s="11"/>
      <c r="T28" s="11"/>
      <c r="U28" s="11"/>
      <c r="V28" s="11"/>
      <c r="W28" s="11"/>
      <c r="X28" s="11"/>
    </row>
    <row r="29" spans="1:24" s="12" customFormat="1" ht="33.75" customHeight="1" x14ac:dyDescent="0.4">
      <c r="A29" s="13" t="s">
        <v>35</v>
      </c>
      <c r="B29" s="33">
        <v>9732</v>
      </c>
      <c r="C29" s="14">
        <v>6522</v>
      </c>
      <c r="D29" s="14">
        <v>3087.15</v>
      </c>
      <c r="E29" s="33"/>
      <c r="F29" s="33"/>
      <c r="G29" s="55"/>
      <c r="H29" s="55"/>
      <c r="I29" s="33"/>
      <c r="J29" s="76"/>
      <c r="K29" s="33"/>
      <c r="L29" s="33"/>
      <c r="M29" s="36"/>
      <c r="N29" s="47">
        <f t="shared" si="0"/>
        <v>19341.150000000001</v>
      </c>
      <c r="O29" s="11"/>
      <c r="P29" s="11"/>
      <c r="Q29" s="56"/>
      <c r="R29" s="11"/>
      <c r="S29" s="11"/>
      <c r="T29" s="11"/>
      <c r="U29" s="11"/>
      <c r="V29" s="11"/>
      <c r="W29" s="11"/>
      <c r="X29" s="11"/>
    </row>
    <row r="30" spans="1:24" s="12" customFormat="1" ht="33.75" customHeight="1" x14ac:dyDescent="0.4">
      <c r="A30" s="13" t="s">
        <v>36</v>
      </c>
      <c r="B30" s="33">
        <v>905</v>
      </c>
      <c r="C30" s="14">
        <v>787</v>
      </c>
      <c r="D30" s="14">
        <v>1007.92</v>
      </c>
      <c r="E30" s="33"/>
      <c r="F30" s="33"/>
      <c r="G30" s="55"/>
      <c r="H30" s="55"/>
      <c r="I30" s="33"/>
      <c r="J30" s="76"/>
      <c r="K30" s="33"/>
      <c r="L30" s="33"/>
      <c r="M30" s="36"/>
      <c r="N30" s="47">
        <f t="shared" si="0"/>
        <v>2699.92</v>
      </c>
      <c r="O30" s="11"/>
      <c r="P30" s="11"/>
      <c r="Q30" s="56"/>
      <c r="R30" s="11"/>
      <c r="S30" s="11"/>
      <c r="T30" s="11"/>
      <c r="U30" s="11"/>
      <c r="V30" s="11"/>
      <c r="W30" s="11"/>
      <c r="X30" s="11"/>
    </row>
    <row r="31" spans="1:24" s="12" customFormat="1" ht="33.75" customHeight="1" x14ac:dyDescent="0.4">
      <c r="A31" s="13" t="s">
        <v>37</v>
      </c>
      <c r="B31" s="33">
        <v>2015</v>
      </c>
      <c r="C31" s="14">
        <v>1361</v>
      </c>
      <c r="D31" s="14">
        <v>1600.76</v>
      </c>
      <c r="E31" s="33"/>
      <c r="F31" s="33"/>
      <c r="G31" s="55"/>
      <c r="H31" s="55"/>
      <c r="I31" s="33"/>
      <c r="J31" s="76"/>
      <c r="K31" s="33"/>
      <c r="L31" s="33"/>
      <c r="M31" s="36"/>
      <c r="N31" s="47">
        <f t="shared" si="0"/>
        <v>4976.76</v>
      </c>
      <c r="O31" s="11"/>
      <c r="P31" s="11"/>
      <c r="Q31" s="56"/>
      <c r="R31" s="11"/>
      <c r="S31" s="11"/>
      <c r="T31" s="11"/>
      <c r="U31" s="11"/>
      <c r="V31" s="11"/>
      <c r="W31" s="11"/>
      <c r="X31" s="11"/>
    </row>
    <row r="32" spans="1:24" s="12" customFormat="1" ht="33.75" customHeight="1" x14ac:dyDescent="0.4">
      <c r="A32" s="13" t="s">
        <v>38</v>
      </c>
      <c r="B32" s="33">
        <v>867</v>
      </c>
      <c r="C32" s="14">
        <v>1111</v>
      </c>
      <c r="D32" s="14">
        <v>1114</v>
      </c>
      <c r="E32" s="33"/>
      <c r="F32" s="33"/>
      <c r="G32" s="55"/>
      <c r="H32" s="55"/>
      <c r="I32" s="33"/>
      <c r="J32" s="76"/>
      <c r="K32" s="33"/>
      <c r="L32" s="33"/>
      <c r="M32" s="36"/>
      <c r="N32" s="47">
        <f t="shared" si="0"/>
        <v>3092</v>
      </c>
      <c r="O32" s="11"/>
      <c r="P32" s="11"/>
      <c r="Q32" s="56"/>
      <c r="R32" s="11"/>
      <c r="S32" s="11"/>
      <c r="T32" s="11"/>
      <c r="U32" s="11"/>
      <c r="V32" s="11"/>
      <c r="W32" s="11"/>
      <c r="X32" s="11"/>
    </row>
    <row r="33" spans="1:24" s="12" customFormat="1" ht="33.75" customHeight="1" x14ac:dyDescent="0.4">
      <c r="A33" s="13" t="s">
        <v>39</v>
      </c>
      <c r="B33" s="33">
        <v>1459</v>
      </c>
      <c r="C33" s="14">
        <v>201</v>
      </c>
      <c r="D33" s="14">
        <v>697.81</v>
      </c>
      <c r="E33" s="33"/>
      <c r="F33" s="33"/>
      <c r="G33" s="55"/>
      <c r="H33" s="55"/>
      <c r="I33" s="33"/>
      <c r="J33" s="76"/>
      <c r="K33" s="33"/>
      <c r="L33" s="33"/>
      <c r="M33" s="36"/>
      <c r="N33" s="47">
        <f t="shared" si="0"/>
        <v>2357.81</v>
      </c>
      <c r="O33" s="11"/>
      <c r="P33" s="11"/>
      <c r="Q33" s="56"/>
      <c r="R33" s="11"/>
      <c r="S33" s="11"/>
      <c r="T33" s="11"/>
      <c r="U33" s="11"/>
      <c r="V33" s="11"/>
      <c r="W33" s="11"/>
      <c r="X33" s="11"/>
    </row>
    <row r="34" spans="1:24" s="12" customFormat="1" ht="33.75" customHeight="1" x14ac:dyDescent="0.4">
      <c r="A34" s="13" t="s">
        <v>40</v>
      </c>
      <c r="B34" s="33">
        <v>2315</v>
      </c>
      <c r="C34" s="14">
        <v>218</v>
      </c>
      <c r="D34" s="14">
        <v>1061.1500000000001</v>
      </c>
      <c r="E34" s="33"/>
      <c r="F34" s="33"/>
      <c r="G34" s="55"/>
      <c r="H34" s="55"/>
      <c r="I34" s="33"/>
      <c r="J34" s="76"/>
      <c r="K34" s="33"/>
      <c r="L34" s="33"/>
      <c r="M34" s="36"/>
      <c r="N34" s="47">
        <f t="shared" si="0"/>
        <v>3594.15</v>
      </c>
      <c r="O34" s="11"/>
      <c r="P34" s="11"/>
      <c r="Q34" s="56"/>
      <c r="R34" s="11"/>
      <c r="S34" s="11"/>
      <c r="T34" s="11"/>
      <c r="U34" s="11"/>
      <c r="V34" s="11"/>
      <c r="W34" s="11"/>
      <c r="X34" s="11"/>
    </row>
    <row r="35" spans="1:24" s="12" customFormat="1" ht="33.75" customHeight="1" x14ac:dyDescent="0.4">
      <c r="A35" s="13" t="s">
        <v>41</v>
      </c>
      <c r="B35" s="33">
        <v>5600</v>
      </c>
      <c r="C35" s="14">
        <v>3500</v>
      </c>
      <c r="D35" s="14">
        <v>10500</v>
      </c>
      <c r="E35" s="33"/>
      <c r="F35" s="33"/>
      <c r="G35" s="55"/>
      <c r="H35" s="55"/>
      <c r="I35" s="33"/>
      <c r="J35" s="76"/>
      <c r="K35" s="33"/>
      <c r="L35" s="33"/>
      <c r="M35" s="36"/>
      <c r="N35" s="47">
        <f t="shared" si="0"/>
        <v>19600</v>
      </c>
      <c r="O35" s="11"/>
      <c r="P35" s="11"/>
      <c r="Q35" s="56"/>
      <c r="R35" s="11"/>
      <c r="S35" s="11"/>
      <c r="T35" s="11"/>
      <c r="U35" s="11"/>
      <c r="V35" s="11"/>
      <c r="W35" s="11"/>
      <c r="X35" s="11"/>
    </row>
    <row r="36" spans="1:24" s="12" customFormat="1" ht="33.75" customHeight="1" x14ac:dyDescent="0.4">
      <c r="A36" s="13" t="s">
        <v>42</v>
      </c>
      <c r="B36" s="33">
        <v>1606</v>
      </c>
      <c r="C36" s="14">
        <v>2577</v>
      </c>
      <c r="D36" s="14">
        <v>1764.19</v>
      </c>
      <c r="E36" s="33"/>
      <c r="F36" s="33"/>
      <c r="G36" s="55"/>
      <c r="H36" s="55"/>
      <c r="I36" s="33"/>
      <c r="J36" s="76"/>
      <c r="K36" s="33"/>
      <c r="L36" s="33"/>
      <c r="M36" s="36"/>
      <c r="N36" s="47">
        <f t="shared" si="0"/>
        <v>5947.1900000000005</v>
      </c>
      <c r="O36" s="11"/>
      <c r="P36" s="11"/>
      <c r="Q36" s="56"/>
      <c r="R36" s="11"/>
      <c r="S36" s="11"/>
      <c r="T36" s="11"/>
      <c r="U36" s="11"/>
      <c r="V36" s="11"/>
      <c r="W36" s="11"/>
      <c r="X36" s="11"/>
    </row>
    <row r="37" spans="1:24" s="12" customFormat="1" ht="33.75" customHeight="1" x14ac:dyDescent="0.4">
      <c r="A37" s="13" t="s">
        <v>43</v>
      </c>
      <c r="B37" s="33">
        <v>574</v>
      </c>
      <c r="C37" s="14">
        <v>943.5</v>
      </c>
      <c r="D37" s="14">
        <v>646.54</v>
      </c>
      <c r="E37" s="33"/>
      <c r="F37" s="33"/>
      <c r="G37" s="55"/>
      <c r="H37" s="55"/>
      <c r="I37" s="33"/>
      <c r="J37" s="76"/>
      <c r="K37" s="33"/>
      <c r="L37" s="33"/>
      <c r="M37" s="36"/>
      <c r="N37" s="47">
        <f t="shared" si="0"/>
        <v>2164.04</v>
      </c>
      <c r="O37" s="11"/>
      <c r="P37" s="11"/>
      <c r="Q37" s="56"/>
      <c r="R37" s="11"/>
      <c r="S37" s="11"/>
      <c r="T37" s="11"/>
      <c r="U37" s="11"/>
      <c r="V37" s="11"/>
      <c r="W37" s="11"/>
      <c r="X37" s="11"/>
    </row>
    <row r="38" spans="1:24" s="12" customFormat="1" ht="33.75" customHeight="1" x14ac:dyDescent="0.4">
      <c r="A38" s="13" t="s">
        <v>44</v>
      </c>
      <c r="B38" s="33">
        <v>484</v>
      </c>
      <c r="C38" s="14">
        <v>169</v>
      </c>
      <c r="D38" s="14">
        <v>228.33</v>
      </c>
      <c r="E38" s="33"/>
      <c r="F38" s="33"/>
      <c r="G38" s="55"/>
      <c r="H38" s="55"/>
      <c r="I38" s="33"/>
      <c r="J38" s="76"/>
      <c r="K38" s="33"/>
      <c r="L38" s="33"/>
      <c r="M38" s="36"/>
      <c r="N38" s="47">
        <f t="shared" si="0"/>
        <v>881.33</v>
      </c>
      <c r="O38" s="11"/>
      <c r="P38" s="11"/>
      <c r="Q38" s="56"/>
      <c r="R38" s="11"/>
      <c r="S38" s="11"/>
      <c r="T38" s="11"/>
      <c r="U38" s="11"/>
      <c r="V38" s="11"/>
      <c r="W38" s="11"/>
      <c r="X38" s="11"/>
    </row>
    <row r="39" spans="1:24" s="12" customFormat="1" ht="33.75" customHeight="1" x14ac:dyDescent="0.4">
      <c r="A39" s="13" t="s">
        <v>45</v>
      </c>
      <c r="B39" s="33">
        <v>1009</v>
      </c>
      <c r="C39" s="14">
        <v>727.5</v>
      </c>
      <c r="D39" s="14">
        <v>800.72</v>
      </c>
      <c r="E39" s="33"/>
      <c r="F39" s="33"/>
      <c r="G39" s="55"/>
      <c r="H39" s="55"/>
      <c r="I39" s="33"/>
      <c r="J39" s="76"/>
      <c r="K39" s="33"/>
      <c r="L39" s="33"/>
      <c r="M39" s="36"/>
      <c r="N39" s="47">
        <f t="shared" si="0"/>
        <v>2537.2200000000003</v>
      </c>
      <c r="O39" s="11"/>
      <c r="P39" s="11"/>
      <c r="Q39" s="56"/>
      <c r="R39" s="11"/>
      <c r="S39" s="11"/>
      <c r="T39" s="11"/>
      <c r="U39" s="11"/>
      <c r="V39" s="11"/>
      <c r="W39" s="11"/>
      <c r="X39" s="11"/>
    </row>
    <row r="40" spans="1:24" s="12" customFormat="1" ht="33.75" customHeight="1" x14ac:dyDescent="0.4">
      <c r="A40" s="13" t="s">
        <v>46</v>
      </c>
      <c r="B40" s="33">
        <v>190</v>
      </c>
      <c r="C40" s="14">
        <v>132</v>
      </c>
      <c r="D40" s="14">
        <v>249.77</v>
      </c>
      <c r="E40" s="33"/>
      <c r="F40" s="33"/>
      <c r="G40" s="55"/>
      <c r="H40" s="55"/>
      <c r="I40" s="33"/>
      <c r="J40" s="76"/>
      <c r="K40" s="33"/>
      <c r="L40" s="33"/>
      <c r="M40" s="36"/>
      <c r="N40" s="47">
        <f t="shared" si="0"/>
        <v>571.77</v>
      </c>
      <c r="O40" s="11"/>
      <c r="P40" s="11"/>
      <c r="Q40" s="56"/>
      <c r="R40" s="11"/>
      <c r="S40" s="11"/>
      <c r="T40" s="11"/>
      <c r="U40" s="11"/>
      <c r="V40" s="11"/>
      <c r="W40" s="11"/>
      <c r="X40" s="11"/>
    </row>
    <row r="41" spans="1:24" s="12" customFormat="1" ht="33.75" customHeight="1" x14ac:dyDescent="0.4">
      <c r="A41" s="13" t="s">
        <v>47</v>
      </c>
      <c r="B41" s="33">
        <v>2510</v>
      </c>
      <c r="C41" s="14">
        <v>1071</v>
      </c>
      <c r="D41" s="14">
        <v>1036.2</v>
      </c>
      <c r="E41" s="33"/>
      <c r="F41" s="33"/>
      <c r="G41" s="55"/>
      <c r="H41" s="55"/>
      <c r="I41" s="33"/>
      <c r="J41" s="76"/>
      <c r="K41" s="33"/>
      <c r="L41" s="33"/>
      <c r="M41" s="36"/>
      <c r="N41" s="47">
        <f t="shared" si="0"/>
        <v>4617.2</v>
      </c>
      <c r="O41" s="11"/>
      <c r="P41" s="11"/>
      <c r="Q41" s="56"/>
      <c r="R41" s="11"/>
      <c r="S41" s="11"/>
      <c r="T41" s="11"/>
      <c r="U41" s="11"/>
      <c r="V41" s="11"/>
      <c r="W41" s="11"/>
      <c r="X41" s="11"/>
    </row>
    <row r="42" spans="1:24" s="12" customFormat="1" ht="33.75" customHeight="1" x14ac:dyDescent="0.4">
      <c r="A42" s="13" t="s">
        <v>48</v>
      </c>
      <c r="B42" s="33">
        <v>327</v>
      </c>
      <c r="C42" s="14">
        <v>3</v>
      </c>
      <c r="D42" s="14">
        <v>446.28</v>
      </c>
      <c r="E42" s="33"/>
      <c r="F42" s="33"/>
      <c r="G42" s="55"/>
      <c r="H42" s="55"/>
      <c r="I42" s="33"/>
      <c r="J42" s="76"/>
      <c r="K42" s="33"/>
      <c r="L42" s="33"/>
      <c r="M42" s="36"/>
      <c r="N42" s="47">
        <f t="shared" si="0"/>
        <v>776.28</v>
      </c>
      <c r="O42" s="11"/>
      <c r="P42" s="11"/>
      <c r="Q42" s="56"/>
      <c r="R42" s="11"/>
      <c r="S42" s="11"/>
      <c r="T42" s="11"/>
      <c r="U42" s="11"/>
      <c r="V42" s="11"/>
      <c r="W42" s="11"/>
      <c r="X42" s="11"/>
    </row>
    <row r="43" spans="1:24" s="12" customFormat="1" ht="33.75" customHeight="1" x14ac:dyDescent="0.4">
      <c r="A43" s="13" t="s">
        <v>49</v>
      </c>
      <c r="B43" s="43">
        <v>374</v>
      </c>
      <c r="C43" s="14">
        <v>469.5</v>
      </c>
      <c r="D43" s="58">
        <v>611.27</v>
      </c>
      <c r="E43" s="43"/>
      <c r="F43" s="43"/>
      <c r="G43" s="55"/>
      <c r="H43" s="55"/>
      <c r="I43" s="43"/>
      <c r="J43" s="76"/>
      <c r="K43" s="43"/>
      <c r="L43" s="43"/>
      <c r="M43" s="36"/>
      <c r="N43" s="47">
        <f t="shared" si="0"/>
        <v>1454.77</v>
      </c>
      <c r="P43" s="11"/>
      <c r="Q43" s="56"/>
    </row>
    <row r="44" spans="1:24" s="12" customFormat="1" ht="33.75" customHeight="1" x14ac:dyDescent="0.4">
      <c r="A44" s="13" t="s">
        <v>50</v>
      </c>
      <c r="B44" s="33">
        <v>545</v>
      </c>
      <c r="C44" s="14">
        <v>405</v>
      </c>
      <c r="D44" s="14">
        <v>575.41</v>
      </c>
      <c r="E44" s="33"/>
      <c r="F44" s="33"/>
      <c r="G44" s="55"/>
      <c r="H44" s="55"/>
      <c r="I44" s="33"/>
      <c r="J44" s="76"/>
      <c r="K44" s="33"/>
      <c r="L44" s="33"/>
      <c r="M44" s="36"/>
      <c r="N44" s="47">
        <f t="shared" si="0"/>
        <v>1525.4099999999999</v>
      </c>
      <c r="O44" s="11"/>
      <c r="P44" s="11"/>
      <c r="Q44" s="56"/>
      <c r="R44" s="11"/>
      <c r="S44" s="11"/>
      <c r="T44" s="11"/>
      <c r="U44" s="11"/>
      <c r="V44" s="11"/>
      <c r="W44" s="11"/>
      <c r="X44" s="11"/>
    </row>
    <row r="45" spans="1:24" s="12" customFormat="1" ht="33.75" customHeight="1" x14ac:dyDescent="0.4">
      <c r="A45" s="13" t="s">
        <v>51</v>
      </c>
      <c r="B45" s="33">
        <v>32</v>
      </c>
      <c r="C45" s="14">
        <v>255</v>
      </c>
      <c r="D45" s="14">
        <v>13.44</v>
      </c>
      <c r="E45" s="33"/>
      <c r="F45" s="33"/>
      <c r="G45" s="55"/>
      <c r="H45" s="55"/>
      <c r="I45" s="33"/>
      <c r="J45" s="76"/>
      <c r="K45" s="33"/>
      <c r="L45" s="33"/>
      <c r="M45" s="36"/>
      <c r="N45" s="47">
        <f t="shared" si="0"/>
        <v>300.44</v>
      </c>
      <c r="O45" s="11"/>
      <c r="P45" s="11"/>
      <c r="Q45" s="56"/>
      <c r="R45" s="11"/>
      <c r="S45" s="11"/>
      <c r="T45" s="11"/>
      <c r="U45" s="11"/>
      <c r="V45" s="11"/>
      <c r="W45" s="11"/>
      <c r="X45" s="11"/>
    </row>
    <row r="46" spans="1:24" s="12" customFormat="1" ht="33.75" customHeight="1" x14ac:dyDescent="0.4">
      <c r="A46" s="13" t="s">
        <v>52</v>
      </c>
      <c r="B46" s="33">
        <v>206</v>
      </c>
      <c r="C46" s="14">
        <v>90</v>
      </c>
      <c r="D46" s="14">
        <v>46</v>
      </c>
      <c r="E46" s="33"/>
      <c r="F46" s="33"/>
      <c r="G46" s="55"/>
      <c r="H46" s="55"/>
      <c r="I46" s="33"/>
      <c r="J46" s="76"/>
      <c r="K46" s="33"/>
      <c r="L46" s="33"/>
      <c r="M46" s="36"/>
      <c r="N46" s="47">
        <f t="shared" si="0"/>
        <v>342</v>
      </c>
      <c r="O46" s="11"/>
      <c r="P46" s="11"/>
      <c r="Q46" s="56"/>
      <c r="R46" s="11"/>
      <c r="S46" s="11"/>
      <c r="T46" s="11"/>
      <c r="U46" s="11"/>
      <c r="V46" s="11"/>
      <c r="W46" s="11"/>
      <c r="X46" s="11"/>
    </row>
    <row r="47" spans="1:24" s="12" customFormat="1" ht="33.75" customHeight="1" x14ac:dyDescent="0.4">
      <c r="A47" s="13" t="s">
        <v>53</v>
      </c>
      <c r="B47" s="33">
        <v>412.5</v>
      </c>
      <c r="C47" s="14">
        <v>539</v>
      </c>
      <c r="D47" s="14">
        <v>178.01</v>
      </c>
      <c r="E47" s="33"/>
      <c r="F47" s="33"/>
      <c r="G47" s="55"/>
      <c r="H47" s="55"/>
      <c r="I47" s="33"/>
      <c r="J47" s="76"/>
      <c r="K47" s="33"/>
      <c r="L47" s="33"/>
      <c r="M47" s="36"/>
      <c r="N47" s="47">
        <f t="shared" si="0"/>
        <v>1129.51</v>
      </c>
      <c r="O47" s="11"/>
      <c r="P47" s="11"/>
      <c r="Q47" s="56"/>
      <c r="R47" s="11"/>
      <c r="S47" s="11"/>
      <c r="T47" s="11"/>
      <c r="U47" s="11"/>
      <c r="V47" s="11"/>
      <c r="W47" s="11"/>
      <c r="X47" s="11"/>
    </row>
    <row r="48" spans="1:24" s="12" customFormat="1" ht="33.75" customHeight="1" x14ac:dyDescent="0.4">
      <c r="A48" s="13" t="s">
        <v>54</v>
      </c>
      <c r="B48" s="33">
        <v>360</v>
      </c>
      <c r="C48" s="14">
        <v>491</v>
      </c>
      <c r="D48" s="14">
        <v>731</v>
      </c>
      <c r="E48" s="33"/>
      <c r="F48" s="33"/>
      <c r="G48" s="55"/>
      <c r="H48" s="55"/>
      <c r="I48" s="33"/>
      <c r="J48" s="76"/>
      <c r="K48" s="33"/>
      <c r="L48" s="33"/>
      <c r="M48" s="36"/>
      <c r="N48" s="47">
        <f t="shared" si="0"/>
        <v>1582</v>
      </c>
      <c r="O48" s="11"/>
      <c r="P48" s="11"/>
      <c r="Q48" s="56"/>
      <c r="R48" s="11"/>
      <c r="S48" s="11"/>
      <c r="T48" s="11"/>
      <c r="U48" s="11"/>
      <c r="V48" s="11"/>
      <c r="W48" s="11"/>
      <c r="X48" s="11"/>
    </row>
    <row r="49" spans="1:24" s="12" customFormat="1" ht="33.75" customHeight="1" x14ac:dyDescent="0.4">
      <c r="A49" s="13" t="s">
        <v>55</v>
      </c>
      <c r="B49" s="33">
        <v>87</v>
      </c>
      <c r="C49" s="14">
        <v>110</v>
      </c>
      <c r="D49" s="14">
        <v>40</v>
      </c>
      <c r="E49" s="33"/>
      <c r="F49" s="33"/>
      <c r="G49" s="55"/>
      <c r="H49" s="55"/>
      <c r="I49" s="33"/>
      <c r="J49" s="76"/>
      <c r="K49" s="33"/>
      <c r="L49" s="33"/>
      <c r="M49" s="36"/>
      <c r="N49" s="47">
        <f t="shared" si="0"/>
        <v>237</v>
      </c>
      <c r="O49" s="11"/>
      <c r="P49" s="11"/>
      <c r="Q49" s="56"/>
      <c r="R49" s="11"/>
      <c r="S49" s="11"/>
      <c r="T49" s="11"/>
      <c r="U49" s="11"/>
      <c r="V49" s="11"/>
      <c r="W49" s="11"/>
      <c r="X49" s="11"/>
    </row>
    <row r="50" spans="1:24" s="12" customFormat="1" ht="33.75" customHeight="1" x14ac:dyDescent="0.4">
      <c r="A50" s="13" t="s">
        <v>56</v>
      </c>
      <c r="B50" s="33">
        <v>0</v>
      </c>
      <c r="C50" s="14">
        <v>315</v>
      </c>
      <c r="D50" s="14">
        <v>793.51</v>
      </c>
      <c r="E50" s="33"/>
      <c r="F50" s="33"/>
      <c r="G50" s="55"/>
      <c r="H50" s="55"/>
      <c r="I50" s="33"/>
      <c r="J50" s="76"/>
      <c r="K50" s="33"/>
      <c r="L50" s="33"/>
      <c r="M50" s="36"/>
      <c r="N50" s="47">
        <f t="shared" si="0"/>
        <v>1108.51</v>
      </c>
      <c r="O50" s="11"/>
      <c r="P50" s="11"/>
      <c r="Q50" s="56"/>
      <c r="R50" s="11"/>
      <c r="S50" s="11"/>
      <c r="T50" s="11"/>
      <c r="U50" s="11"/>
      <c r="V50" s="11"/>
      <c r="W50" s="11"/>
      <c r="X50" s="11"/>
    </row>
    <row r="51" spans="1:24" s="12" customFormat="1" ht="33.75" customHeight="1" x14ac:dyDescent="0.4">
      <c r="A51" s="13" t="s">
        <v>57</v>
      </c>
      <c r="B51" s="33">
        <v>0</v>
      </c>
      <c r="C51" s="14">
        <v>0</v>
      </c>
      <c r="D51" s="14">
        <v>10.36</v>
      </c>
      <c r="E51" s="33"/>
      <c r="F51" s="33"/>
      <c r="G51" s="55"/>
      <c r="H51" s="55"/>
      <c r="I51" s="33"/>
      <c r="J51" s="76"/>
      <c r="K51" s="33"/>
      <c r="L51" s="33"/>
      <c r="M51" s="36"/>
      <c r="N51" s="47">
        <f t="shared" si="0"/>
        <v>10.36</v>
      </c>
      <c r="O51" s="11"/>
      <c r="P51" s="11"/>
      <c r="Q51" s="56"/>
      <c r="R51" s="11"/>
      <c r="S51" s="11"/>
      <c r="T51" s="11"/>
      <c r="U51" s="11"/>
      <c r="V51" s="11"/>
      <c r="W51" s="11"/>
      <c r="X51" s="11"/>
    </row>
    <row r="52" spans="1:24" s="12" customFormat="1" ht="33.75" customHeight="1" x14ac:dyDescent="0.4">
      <c r="A52" s="13" t="s">
        <v>58</v>
      </c>
      <c r="B52" s="33">
        <v>3408</v>
      </c>
      <c r="C52" s="14">
        <v>2784</v>
      </c>
      <c r="D52" s="14">
        <v>14208</v>
      </c>
      <c r="E52" s="33"/>
      <c r="F52" s="33"/>
      <c r="G52" s="55"/>
      <c r="H52" s="55"/>
      <c r="I52" s="33"/>
      <c r="J52" s="76"/>
      <c r="K52" s="33"/>
      <c r="L52" s="33"/>
      <c r="M52" s="36"/>
      <c r="N52" s="47">
        <f t="shared" si="0"/>
        <v>20400</v>
      </c>
      <c r="O52" s="11"/>
      <c r="P52" s="11"/>
      <c r="Q52" s="56"/>
      <c r="R52" s="11"/>
      <c r="S52" s="11"/>
      <c r="T52" s="11"/>
      <c r="U52" s="11"/>
      <c r="V52" s="11"/>
      <c r="W52" s="11"/>
      <c r="X52" s="11"/>
    </row>
    <row r="53" spans="1:24" s="12" customFormat="1" ht="33.75" customHeight="1" x14ac:dyDescent="0.4">
      <c r="A53" s="13" t="s">
        <v>59</v>
      </c>
      <c r="B53" s="33">
        <v>5500.5</v>
      </c>
      <c r="C53" s="14">
        <v>4122</v>
      </c>
      <c r="D53" s="14">
        <v>6636.06</v>
      </c>
      <c r="E53" s="33"/>
      <c r="F53" s="33"/>
      <c r="G53" s="55"/>
      <c r="H53" s="55"/>
      <c r="I53" s="33"/>
      <c r="J53" s="76"/>
      <c r="K53" s="33"/>
      <c r="L53" s="33"/>
      <c r="M53" s="36"/>
      <c r="N53" s="47">
        <f t="shared" si="0"/>
        <v>16258.560000000001</v>
      </c>
      <c r="O53" s="11"/>
      <c r="P53" s="11"/>
      <c r="Q53" s="56"/>
      <c r="R53" s="11"/>
      <c r="S53" s="11"/>
      <c r="T53" s="11"/>
      <c r="U53" s="11"/>
      <c r="V53" s="11"/>
      <c r="W53" s="11"/>
      <c r="X53" s="11"/>
    </row>
    <row r="54" spans="1:24" s="12" customFormat="1" ht="33.75" customHeight="1" x14ac:dyDescent="0.4">
      <c r="A54" s="13" t="s">
        <v>60</v>
      </c>
      <c r="B54" s="33">
        <v>3025.5</v>
      </c>
      <c r="C54" s="14">
        <v>3451</v>
      </c>
      <c r="D54" s="14">
        <v>2989.2</v>
      </c>
      <c r="E54" s="33"/>
      <c r="F54" s="33"/>
      <c r="G54" s="55"/>
      <c r="H54" s="55"/>
      <c r="I54" s="33"/>
      <c r="J54" s="76"/>
      <c r="K54" s="33"/>
      <c r="L54" s="33"/>
      <c r="M54" s="36"/>
      <c r="N54" s="47">
        <f t="shared" si="0"/>
        <v>9465.7000000000007</v>
      </c>
      <c r="O54" s="11"/>
      <c r="P54" s="11"/>
      <c r="Q54" s="56"/>
      <c r="R54" s="11"/>
      <c r="S54" s="11"/>
      <c r="T54" s="11"/>
      <c r="U54" s="11"/>
      <c r="V54" s="11"/>
      <c r="W54" s="11"/>
      <c r="X54" s="11"/>
    </row>
    <row r="55" spans="1:24" s="12" customFormat="1" ht="33.75" customHeight="1" x14ac:dyDescent="0.4">
      <c r="A55" s="13" t="s">
        <v>61</v>
      </c>
      <c r="B55" s="33">
        <v>3066</v>
      </c>
      <c r="C55" s="14">
        <v>1190</v>
      </c>
      <c r="D55" s="14">
        <v>951.14</v>
      </c>
      <c r="E55" s="33"/>
      <c r="F55" s="33"/>
      <c r="G55" s="55"/>
      <c r="H55" s="55"/>
      <c r="I55" s="33"/>
      <c r="J55" s="76"/>
      <c r="K55" s="33"/>
      <c r="L55" s="33"/>
      <c r="M55" s="36"/>
      <c r="N55" s="47">
        <f t="shared" si="0"/>
        <v>5207.1400000000003</v>
      </c>
      <c r="O55" s="11"/>
      <c r="P55" s="11"/>
      <c r="Q55" s="56"/>
      <c r="R55" s="11"/>
      <c r="S55" s="11"/>
      <c r="T55" s="11"/>
      <c r="U55" s="11"/>
      <c r="V55" s="11"/>
      <c r="W55" s="11"/>
      <c r="X55" s="11"/>
    </row>
    <row r="56" spans="1:24" s="12" customFormat="1" ht="33.75" customHeight="1" x14ac:dyDescent="0.4">
      <c r="A56" s="13" t="s">
        <v>62</v>
      </c>
      <c r="B56" s="33">
        <v>1657.5</v>
      </c>
      <c r="C56" s="14">
        <v>175</v>
      </c>
      <c r="D56" s="14">
        <v>122.66</v>
      </c>
      <c r="E56" s="33"/>
      <c r="F56" s="33"/>
      <c r="G56" s="55"/>
      <c r="H56" s="55"/>
      <c r="I56" s="33"/>
      <c r="J56" s="76"/>
      <c r="K56" s="33"/>
      <c r="L56" s="33"/>
      <c r="M56" s="36"/>
      <c r="N56" s="47">
        <f t="shared" si="0"/>
        <v>1955.16</v>
      </c>
      <c r="O56" s="11"/>
      <c r="P56" s="11"/>
      <c r="Q56" s="56"/>
      <c r="R56" s="11"/>
      <c r="S56" s="11"/>
      <c r="T56" s="11"/>
      <c r="U56" s="11"/>
      <c r="V56" s="11"/>
      <c r="W56" s="11"/>
      <c r="X56" s="11"/>
    </row>
    <row r="57" spans="1:24" s="12" customFormat="1" ht="33.75" customHeight="1" x14ac:dyDescent="0.4">
      <c r="A57" s="13" t="s">
        <v>63</v>
      </c>
      <c r="B57" s="33">
        <v>6869</v>
      </c>
      <c r="C57" s="14">
        <v>2990</v>
      </c>
      <c r="D57" s="14">
        <v>4450.13</v>
      </c>
      <c r="E57" s="33"/>
      <c r="F57" s="33"/>
      <c r="G57" s="55"/>
      <c r="H57" s="55"/>
      <c r="I57" s="33"/>
      <c r="J57" s="76"/>
      <c r="K57" s="33"/>
      <c r="L57" s="33"/>
      <c r="M57" s="36"/>
      <c r="N57" s="47">
        <f t="shared" si="0"/>
        <v>14309.130000000001</v>
      </c>
      <c r="O57" s="11"/>
      <c r="P57" s="11"/>
      <c r="Q57" s="56"/>
      <c r="R57" s="11"/>
      <c r="S57" s="11"/>
      <c r="T57" s="11"/>
      <c r="U57" s="11"/>
      <c r="V57" s="11"/>
      <c r="W57" s="11"/>
      <c r="X57" s="11"/>
    </row>
    <row r="58" spans="1:24" s="12" customFormat="1" ht="33.75" customHeight="1" x14ac:dyDescent="0.4">
      <c r="A58" s="13" t="s">
        <v>64</v>
      </c>
      <c r="B58" s="33">
        <v>2650.2</v>
      </c>
      <c r="C58" s="58">
        <v>3357</v>
      </c>
      <c r="D58" s="14">
        <v>2176.38</v>
      </c>
      <c r="E58" s="33"/>
      <c r="F58" s="33"/>
      <c r="G58" s="55"/>
      <c r="H58" s="55"/>
      <c r="I58" s="33"/>
      <c r="J58" s="76"/>
      <c r="K58" s="33"/>
      <c r="L58" s="33"/>
      <c r="M58" s="36"/>
      <c r="N58" s="47">
        <f t="shared" si="0"/>
        <v>8183.58</v>
      </c>
      <c r="O58" s="11"/>
      <c r="P58" s="11"/>
      <c r="Q58" s="56"/>
      <c r="R58" s="11"/>
      <c r="S58" s="11"/>
      <c r="T58" s="11"/>
      <c r="U58" s="11"/>
      <c r="V58" s="11"/>
      <c r="W58" s="11"/>
      <c r="X58" s="11"/>
    </row>
    <row r="59" spans="1:24" s="12" customFormat="1" ht="33.75" customHeight="1" x14ac:dyDescent="0.4">
      <c r="A59" s="13" t="s">
        <v>65</v>
      </c>
      <c r="B59" s="33">
        <v>0</v>
      </c>
      <c r="C59" s="14">
        <v>0</v>
      </c>
      <c r="D59" s="14">
        <v>0</v>
      </c>
      <c r="E59" s="33"/>
      <c r="F59" s="33"/>
      <c r="G59" s="55"/>
      <c r="H59" s="55"/>
      <c r="I59" s="33"/>
      <c r="J59" s="76"/>
      <c r="K59" s="33"/>
      <c r="L59" s="33"/>
      <c r="M59" s="36"/>
      <c r="N59" s="47">
        <f t="shared" si="0"/>
        <v>0</v>
      </c>
      <c r="O59" s="11"/>
      <c r="P59" s="11"/>
      <c r="Q59" s="56"/>
      <c r="R59" s="11"/>
      <c r="S59" s="11"/>
      <c r="T59" s="11"/>
      <c r="U59" s="11"/>
      <c r="V59" s="11"/>
      <c r="W59" s="11"/>
      <c r="X59" s="11"/>
    </row>
    <row r="60" spans="1:24" s="12" customFormat="1" ht="33.75" customHeight="1" x14ac:dyDescent="0.4">
      <c r="A60" s="13" t="s">
        <v>66</v>
      </c>
      <c r="B60" s="33">
        <v>0</v>
      </c>
      <c r="C60" s="14">
        <v>7.5</v>
      </c>
      <c r="D60" s="14">
        <v>95.49</v>
      </c>
      <c r="E60" s="33"/>
      <c r="F60" s="33"/>
      <c r="G60" s="55"/>
      <c r="H60" s="55"/>
      <c r="I60" s="33"/>
      <c r="J60" s="76"/>
      <c r="K60" s="33"/>
      <c r="L60" s="33"/>
      <c r="M60" s="36"/>
      <c r="N60" s="47">
        <f t="shared" si="0"/>
        <v>102.99</v>
      </c>
      <c r="O60" s="11"/>
      <c r="P60" s="11"/>
      <c r="Q60" s="56"/>
      <c r="R60" s="11"/>
      <c r="S60" s="11"/>
      <c r="T60" s="11"/>
      <c r="U60" s="11"/>
      <c r="V60" s="11"/>
      <c r="W60" s="11"/>
      <c r="X60" s="11"/>
    </row>
    <row r="61" spans="1:24" s="12" customFormat="1" ht="33.75" customHeight="1" x14ac:dyDescent="0.4">
      <c r="A61" s="13" t="s">
        <v>67</v>
      </c>
      <c r="B61" s="33">
        <v>25</v>
      </c>
      <c r="C61" s="14">
        <v>195</v>
      </c>
      <c r="D61" s="14">
        <v>759.53</v>
      </c>
      <c r="E61" s="33"/>
      <c r="F61" s="33"/>
      <c r="G61" s="55"/>
      <c r="H61" s="55"/>
      <c r="I61" s="33"/>
      <c r="J61" s="76"/>
      <c r="K61" s="33"/>
      <c r="L61" s="33"/>
      <c r="M61" s="36"/>
      <c r="N61" s="47">
        <f t="shared" si="0"/>
        <v>979.53</v>
      </c>
      <c r="O61" s="11"/>
      <c r="P61" s="11"/>
      <c r="Q61" s="56"/>
      <c r="R61" s="11"/>
      <c r="S61" s="11"/>
      <c r="T61" s="11"/>
      <c r="U61" s="11"/>
      <c r="V61" s="11"/>
      <c r="W61" s="11"/>
      <c r="X61" s="11"/>
    </row>
    <row r="62" spans="1:24" s="12" customFormat="1" ht="33.75" customHeight="1" x14ac:dyDescent="0.4">
      <c r="A62" s="13" t="s">
        <v>68</v>
      </c>
      <c r="B62" s="33">
        <v>48</v>
      </c>
      <c r="C62" s="14">
        <v>141</v>
      </c>
      <c r="D62" s="14">
        <v>49.4</v>
      </c>
      <c r="E62" s="33"/>
      <c r="F62" s="33"/>
      <c r="G62" s="55"/>
      <c r="H62" s="55"/>
      <c r="I62" s="33"/>
      <c r="J62" s="76"/>
      <c r="K62" s="33"/>
      <c r="L62" s="33"/>
      <c r="M62" s="36"/>
      <c r="N62" s="47">
        <f t="shared" si="0"/>
        <v>238.4</v>
      </c>
      <c r="O62" s="11"/>
      <c r="P62" s="11"/>
      <c r="Q62" s="56"/>
      <c r="R62" s="11"/>
      <c r="S62" s="11"/>
      <c r="T62" s="11"/>
      <c r="U62" s="11"/>
      <c r="V62" s="11"/>
      <c r="W62" s="11"/>
      <c r="X62" s="11"/>
    </row>
    <row r="63" spans="1:24" s="12" customFormat="1" ht="33.75" customHeight="1" x14ac:dyDescent="0.4">
      <c r="A63" s="13" t="s">
        <v>69</v>
      </c>
      <c r="B63" s="33">
        <v>33</v>
      </c>
      <c r="C63" s="14">
        <v>89</v>
      </c>
      <c r="D63" s="14">
        <v>32</v>
      </c>
      <c r="E63" s="33"/>
      <c r="F63" s="33"/>
      <c r="G63" s="55"/>
      <c r="H63" s="55"/>
      <c r="I63" s="33"/>
      <c r="J63" s="76"/>
      <c r="K63" s="33"/>
      <c r="L63" s="33"/>
      <c r="M63" s="36"/>
      <c r="N63" s="47">
        <f t="shared" si="0"/>
        <v>154</v>
      </c>
      <c r="O63" s="11"/>
      <c r="P63" s="11"/>
      <c r="Q63" s="56"/>
      <c r="R63" s="11"/>
      <c r="S63" s="11"/>
      <c r="T63" s="11"/>
      <c r="U63" s="11"/>
      <c r="V63" s="11"/>
      <c r="W63" s="11"/>
      <c r="X63" s="11"/>
    </row>
    <row r="64" spans="1:24" s="12" customFormat="1" ht="33.75" customHeight="1" x14ac:dyDescent="0.4">
      <c r="A64" s="13" t="s">
        <v>70</v>
      </c>
      <c r="B64" s="33">
        <v>13</v>
      </c>
      <c r="C64" s="14">
        <v>15</v>
      </c>
      <c r="D64" s="14">
        <v>50</v>
      </c>
      <c r="E64" s="33"/>
      <c r="F64" s="33"/>
      <c r="G64" s="55"/>
      <c r="H64" s="55"/>
      <c r="I64" s="33"/>
      <c r="J64" s="76"/>
      <c r="K64" s="33"/>
      <c r="L64" s="33"/>
      <c r="M64" s="36"/>
      <c r="N64" s="47">
        <f t="shared" si="0"/>
        <v>78</v>
      </c>
      <c r="O64" s="11"/>
      <c r="P64" s="11"/>
      <c r="Q64" s="56"/>
      <c r="R64" s="11"/>
      <c r="S64" s="11"/>
      <c r="T64" s="11"/>
      <c r="U64" s="11"/>
      <c r="V64" s="11"/>
      <c r="W64" s="11"/>
      <c r="X64" s="11"/>
    </row>
    <row r="65" spans="1:24" s="11" customFormat="1" ht="33.75" customHeight="1" x14ac:dyDescent="0.4">
      <c r="A65" s="15" t="s">
        <v>71</v>
      </c>
      <c r="B65" s="32">
        <v>1061</v>
      </c>
      <c r="C65" s="14">
        <v>102</v>
      </c>
      <c r="D65" s="14">
        <v>999.36</v>
      </c>
      <c r="E65" s="32"/>
      <c r="F65" s="32"/>
      <c r="G65" s="55"/>
      <c r="H65" s="55"/>
      <c r="I65" s="32"/>
      <c r="J65" s="76"/>
      <c r="K65" s="32"/>
      <c r="L65" s="32"/>
      <c r="M65" s="36"/>
      <c r="N65" s="47">
        <f t="shared" si="0"/>
        <v>2162.36</v>
      </c>
      <c r="Q65" s="56"/>
    </row>
    <row r="66" spans="1:24" s="11" customFormat="1" ht="33.75" customHeight="1" x14ac:dyDescent="0.4">
      <c r="A66" s="15" t="s">
        <v>72</v>
      </c>
      <c r="B66" s="32">
        <v>3588</v>
      </c>
      <c r="C66" s="14">
        <v>4618.5</v>
      </c>
      <c r="D66" s="14">
        <v>2115</v>
      </c>
      <c r="E66" s="32"/>
      <c r="F66" s="32"/>
      <c r="G66" s="55"/>
      <c r="H66" s="55"/>
      <c r="I66" s="32"/>
      <c r="J66" s="76"/>
      <c r="K66" s="32"/>
      <c r="L66" s="32"/>
      <c r="M66" s="36"/>
      <c r="N66" s="47">
        <f t="shared" si="0"/>
        <v>10321.5</v>
      </c>
      <c r="Q66" s="56"/>
    </row>
    <row r="67" spans="1:24" s="11" customFormat="1" ht="33.75" customHeight="1" x14ac:dyDescent="0.4">
      <c r="A67" s="15" t="s">
        <v>73</v>
      </c>
      <c r="B67" s="32">
        <v>62</v>
      </c>
      <c r="C67" s="14">
        <v>139</v>
      </c>
      <c r="D67" s="14">
        <v>53</v>
      </c>
      <c r="E67" s="32"/>
      <c r="F67" s="32"/>
      <c r="G67" s="55"/>
      <c r="H67" s="55"/>
      <c r="I67" s="32"/>
      <c r="J67" s="76"/>
      <c r="K67" s="32"/>
      <c r="L67" s="32"/>
      <c r="M67" s="36"/>
      <c r="N67" s="47">
        <f t="shared" si="0"/>
        <v>254</v>
      </c>
      <c r="Q67" s="56"/>
    </row>
    <row r="68" spans="1:24" s="11" customFormat="1" ht="33.75" customHeight="1" x14ac:dyDescent="0.4">
      <c r="A68" s="15" t="s">
        <v>74</v>
      </c>
      <c r="B68" s="32">
        <v>22</v>
      </c>
      <c r="C68" s="14">
        <v>176</v>
      </c>
      <c r="D68" s="14">
        <v>38.47</v>
      </c>
      <c r="E68" s="32"/>
      <c r="F68" s="32"/>
      <c r="G68" s="55"/>
      <c r="H68" s="55"/>
      <c r="I68" s="32"/>
      <c r="J68" s="76"/>
      <c r="K68" s="32"/>
      <c r="L68" s="32"/>
      <c r="M68" s="36"/>
      <c r="N68" s="47">
        <f t="shared" si="0"/>
        <v>236.47</v>
      </c>
      <c r="Q68" s="56"/>
    </row>
    <row r="69" spans="1:24" s="11" customFormat="1" ht="33.75" customHeight="1" x14ac:dyDescent="0.4">
      <c r="A69" s="15" t="s">
        <v>75</v>
      </c>
      <c r="B69" s="32">
        <v>15021</v>
      </c>
      <c r="C69" s="14">
        <v>10441</v>
      </c>
      <c r="D69" s="14">
        <v>7549.35</v>
      </c>
      <c r="E69" s="32"/>
      <c r="F69" s="32"/>
      <c r="G69" s="55"/>
      <c r="H69" s="55"/>
      <c r="I69" s="32"/>
      <c r="J69" s="76"/>
      <c r="K69" s="32"/>
      <c r="L69" s="32"/>
      <c r="M69" s="36"/>
      <c r="N69" s="47">
        <f t="shared" si="0"/>
        <v>33011.35</v>
      </c>
      <c r="Q69" s="56"/>
    </row>
    <row r="70" spans="1:24" s="12" customFormat="1" ht="33.75" customHeight="1" x14ac:dyDescent="0.4">
      <c r="A70" s="13" t="s">
        <v>76</v>
      </c>
      <c r="B70" s="33">
        <v>93427</v>
      </c>
      <c r="C70" s="14">
        <v>42020</v>
      </c>
      <c r="D70" s="14">
        <v>38450</v>
      </c>
      <c r="E70" s="33"/>
      <c r="F70" s="33"/>
      <c r="G70" s="55"/>
      <c r="H70" s="55"/>
      <c r="I70" s="33"/>
      <c r="J70" s="76"/>
      <c r="K70" s="33"/>
      <c r="L70" s="33"/>
      <c r="M70" s="36"/>
      <c r="N70" s="47">
        <f t="shared" si="0"/>
        <v>173897</v>
      </c>
      <c r="O70" s="11"/>
      <c r="P70" s="11"/>
      <c r="Q70" s="56"/>
      <c r="R70" s="11"/>
      <c r="S70" s="11"/>
      <c r="T70" s="11"/>
      <c r="U70" s="11"/>
      <c r="V70" s="11"/>
      <c r="W70" s="11"/>
      <c r="X70" s="11"/>
    </row>
    <row r="71" spans="1:24" s="12" customFormat="1" ht="35.25" customHeight="1" thickBot="1" x14ac:dyDescent="0.45">
      <c r="A71" s="16" t="s">
        <v>77</v>
      </c>
      <c r="B71" s="38">
        <f t="shared" ref="B71:N71" si="1">SUM(B9:B70)</f>
        <v>1011090.2</v>
      </c>
      <c r="C71" s="38">
        <f t="shared" si="1"/>
        <v>424375</v>
      </c>
      <c r="D71" s="38">
        <f t="shared" si="1"/>
        <v>295321.62</v>
      </c>
      <c r="E71" s="38">
        <f t="shared" si="1"/>
        <v>0</v>
      </c>
      <c r="F71" s="38">
        <f t="shared" si="1"/>
        <v>0</v>
      </c>
      <c r="G71" s="38">
        <f t="shared" si="1"/>
        <v>0</v>
      </c>
      <c r="H71" s="38">
        <f t="shared" si="1"/>
        <v>0</v>
      </c>
      <c r="I71" s="38">
        <f t="shared" si="1"/>
        <v>0</v>
      </c>
      <c r="J71" s="38">
        <f t="shared" si="1"/>
        <v>0</v>
      </c>
      <c r="K71" s="38">
        <f t="shared" si="1"/>
        <v>0</v>
      </c>
      <c r="L71" s="38">
        <f t="shared" si="1"/>
        <v>0</v>
      </c>
      <c r="M71" s="38">
        <f t="shared" si="1"/>
        <v>0</v>
      </c>
      <c r="N71" s="38">
        <f t="shared" si="1"/>
        <v>1730786.8199999998</v>
      </c>
      <c r="O71" s="11"/>
      <c r="P71" s="11"/>
      <c r="Q71" s="54"/>
      <c r="R71" s="11"/>
      <c r="S71" s="11"/>
      <c r="T71" s="11"/>
      <c r="U71" s="11"/>
      <c r="V71" s="11"/>
      <c r="W71" s="11"/>
      <c r="X71" s="11"/>
    </row>
    <row r="72" spans="1:24" ht="25.5" customHeight="1" x14ac:dyDescent="0.4">
      <c r="A72" s="17" t="s">
        <v>78</v>
      </c>
      <c r="B72" s="18"/>
      <c r="C72" s="11"/>
      <c r="D72" s="18"/>
      <c r="E72" s="18"/>
      <c r="F72" s="18"/>
      <c r="G72" s="12" t="s">
        <v>79</v>
      </c>
      <c r="H72" s="18"/>
      <c r="I72" s="18"/>
      <c r="J72" s="18"/>
      <c r="K72" s="18"/>
      <c r="L72" s="18"/>
      <c r="M72" s="11"/>
      <c r="N72" s="59"/>
    </row>
    <row r="73" spans="1:24" ht="19.5" customHeight="1" x14ac:dyDescent="0.4">
      <c r="A73" s="17" t="s">
        <v>80</v>
      </c>
      <c r="B73" s="17"/>
      <c r="C73" s="19"/>
      <c r="D73" s="17"/>
      <c r="E73" s="17"/>
      <c r="F73" s="17"/>
      <c r="G73" s="12"/>
      <c r="H73" s="18"/>
      <c r="I73" s="18"/>
      <c r="J73" s="18"/>
      <c r="K73" s="18"/>
      <c r="L73" s="18"/>
      <c r="M73" s="11"/>
      <c r="N73" s="20"/>
    </row>
    <row r="74" spans="1:24" ht="21.75" customHeight="1" x14ac:dyDescent="0.4">
      <c r="A74" s="19"/>
      <c r="B74" s="19"/>
      <c r="C74" s="19"/>
      <c r="D74" s="19"/>
      <c r="E74" s="19"/>
      <c r="F74" s="19"/>
      <c r="G74" s="11"/>
      <c r="H74" s="11"/>
      <c r="I74" s="11"/>
      <c r="J74" s="11"/>
      <c r="K74" s="11"/>
      <c r="L74" s="11"/>
      <c r="M74" s="11"/>
      <c r="N74" s="20"/>
    </row>
    <row r="75" spans="1:24" ht="30.75" customHeight="1" x14ac:dyDescent="0.4">
      <c r="A75" s="20"/>
      <c r="B75" s="20"/>
      <c r="C75" s="20"/>
      <c r="D75" s="20"/>
      <c r="E75" s="20"/>
      <c r="F75" s="20"/>
      <c r="G75" s="20"/>
      <c r="H75" s="20"/>
      <c r="I75" s="6"/>
      <c r="J75" s="6"/>
      <c r="K75" s="20"/>
      <c r="L75" s="20"/>
      <c r="M75" s="20"/>
      <c r="N75" s="20"/>
    </row>
    <row r="76" spans="1:24" ht="17.100000000000001" customHeight="1" x14ac:dyDescent="0.4">
      <c r="A76" s="20"/>
      <c r="B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24" ht="19.5" customHeight="1" x14ac:dyDescent="0.4">
      <c r="A77" s="21"/>
      <c r="B77" s="21"/>
      <c r="C77" s="21"/>
      <c r="D77" s="21"/>
      <c r="E77" s="21"/>
      <c r="F77" s="21"/>
      <c r="G77" s="21"/>
      <c r="H77" s="21"/>
      <c r="I77" s="60"/>
      <c r="J77" s="21"/>
      <c r="K77" s="21"/>
      <c r="L77" s="21"/>
      <c r="M77" s="21"/>
      <c r="N77" s="20"/>
    </row>
    <row r="78" spans="1:24" ht="1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1:24" ht="33.75" x14ac:dyDescent="0.5">
      <c r="A79" s="84" t="s">
        <v>123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</row>
    <row r="80" spans="1:24" ht="25.5" customHeight="1" x14ac:dyDescent="0.45">
      <c r="A80" s="86" t="s">
        <v>0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</row>
    <row r="81" spans="1:17" ht="17.100000000000001" customHeight="1" x14ac:dyDescent="0.4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7" ht="17.100000000000001" customHeight="1" thickBot="1" x14ac:dyDescent="0.4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1:17" ht="33.75" customHeight="1" x14ac:dyDescent="0.4">
      <c r="A83" s="8" t="s">
        <v>1</v>
      </c>
      <c r="B83" s="9" t="s">
        <v>2</v>
      </c>
      <c r="C83" s="9" t="s">
        <v>3</v>
      </c>
      <c r="D83" s="9" t="s">
        <v>4</v>
      </c>
      <c r="E83" s="9" t="s">
        <v>5</v>
      </c>
      <c r="F83" s="9" t="s">
        <v>6</v>
      </c>
      <c r="G83" s="9" t="s">
        <v>7</v>
      </c>
      <c r="H83" s="9" t="s">
        <v>8</v>
      </c>
      <c r="I83" s="9" t="s">
        <v>9</v>
      </c>
      <c r="J83" s="9" t="s">
        <v>10</v>
      </c>
      <c r="K83" s="9" t="s">
        <v>11</v>
      </c>
      <c r="L83" s="9" t="s">
        <v>12</v>
      </c>
      <c r="M83" s="9" t="s">
        <v>13</v>
      </c>
      <c r="N83" s="10" t="s">
        <v>14</v>
      </c>
    </row>
    <row r="84" spans="1:17" ht="33.75" customHeight="1" x14ac:dyDescent="0.4">
      <c r="A84" s="13" t="s">
        <v>115</v>
      </c>
      <c r="B84" s="40">
        <v>19136</v>
      </c>
      <c r="C84" s="32">
        <v>16107</v>
      </c>
      <c r="D84" s="40">
        <v>177536</v>
      </c>
      <c r="E84" s="33"/>
      <c r="F84" s="33"/>
      <c r="G84" s="32"/>
      <c r="H84" s="61"/>
      <c r="I84" s="32"/>
      <c r="J84" s="77"/>
      <c r="K84" s="33"/>
      <c r="L84" s="33"/>
      <c r="M84" s="32"/>
      <c r="N84" s="47">
        <f>SUM(B84:M84)</f>
        <v>212779</v>
      </c>
      <c r="O84" s="78"/>
      <c r="Q84" s="56"/>
    </row>
    <row r="85" spans="1:17" ht="33.75" customHeight="1" x14ac:dyDescent="0.4">
      <c r="A85" s="13" t="s">
        <v>16</v>
      </c>
      <c r="B85" s="40">
        <v>84301</v>
      </c>
      <c r="C85" s="32">
        <v>42109</v>
      </c>
      <c r="D85" s="40">
        <v>39508.769999999997</v>
      </c>
      <c r="E85" s="33"/>
      <c r="F85" s="33"/>
      <c r="G85" s="32"/>
      <c r="H85" s="33"/>
      <c r="I85" s="33"/>
      <c r="J85" s="77"/>
      <c r="K85" s="33"/>
      <c r="L85" s="33"/>
      <c r="M85" s="32"/>
      <c r="N85" s="47">
        <f t="shared" ref="N85:N145" si="2">SUM(B85:M85)</f>
        <v>165918.76999999999</v>
      </c>
      <c r="O85" s="78"/>
      <c r="Q85" s="56"/>
    </row>
    <row r="86" spans="1:17" ht="33.75" customHeight="1" x14ac:dyDescent="0.4">
      <c r="A86" s="13" t="s">
        <v>17</v>
      </c>
      <c r="B86" s="40">
        <v>0</v>
      </c>
      <c r="C86" s="32">
        <v>2359</v>
      </c>
      <c r="D86" s="40">
        <v>685</v>
      </c>
      <c r="E86" s="33"/>
      <c r="F86" s="33"/>
      <c r="G86" s="32"/>
      <c r="H86" s="33"/>
      <c r="I86" s="33"/>
      <c r="J86" s="76"/>
      <c r="K86" s="33"/>
      <c r="L86" s="33"/>
      <c r="M86" s="32"/>
      <c r="N86" s="47">
        <f t="shared" si="2"/>
        <v>3044</v>
      </c>
      <c r="Q86" s="56"/>
    </row>
    <row r="87" spans="1:17" ht="33.75" customHeight="1" x14ac:dyDescent="0.4">
      <c r="A87" s="13" t="s">
        <v>18</v>
      </c>
      <c r="B87" s="43">
        <v>533583</v>
      </c>
      <c r="C87" s="32">
        <v>631055</v>
      </c>
      <c r="D87" s="43">
        <v>519805.74</v>
      </c>
      <c r="E87" s="33"/>
      <c r="F87" s="33"/>
      <c r="G87" s="32"/>
      <c r="H87" s="33"/>
      <c r="I87" s="33"/>
      <c r="J87" s="77"/>
      <c r="K87" s="33"/>
      <c r="L87" s="33"/>
      <c r="M87" s="32"/>
      <c r="N87" s="47">
        <f t="shared" si="2"/>
        <v>1684443.74</v>
      </c>
      <c r="O87" s="80"/>
      <c r="Q87" s="56"/>
    </row>
    <row r="88" spans="1:17" ht="33.75" customHeight="1" x14ac:dyDescent="0.4">
      <c r="A88" s="13" t="s">
        <v>19</v>
      </c>
      <c r="B88" s="40">
        <v>7762.5</v>
      </c>
      <c r="C88" s="32">
        <v>5397</v>
      </c>
      <c r="D88" s="40">
        <v>3486.74</v>
      </c>
      <c r="E88" s="33"/>
      <c r="F88" s="33"/>
      <c r="G88" s="32"/>
      <c r="H88" s="33"/>
      <c r="I88" s="33"/>
      <c r="J88" s="77"/>
      <c r="K88" s="33"/>
      <c r="L88" s="33"/>
      <c r="M88" s="32"/>
      <c r="N88" s="47">
        <f t="shared" si="2"/>
        <v>16646.239999999998</v>
      </c>
      <c r="Q88" s="56"/>
    </row>
    <row r="89" spans="1:17" ht="33.75" customHeight="1" x14ac:dyDescent="0.4">
      <c r="A89" s="13" t="s">
        <v>20</v>
      </c>
      <c r="B89" s="40">
        <v>25479</v>
      </c>
      <c r="C89" s="32">
        <v>181522</v>
      </c>
      <c r="D89" s="40">
        <v>34054.74</v>
      </c>
      <c r="E89" s="33"/>
      <c r="F89" s="33"/>
      <c r="G89" s="32"/>
      <c r="H89" s="33"/>
      <c r="I89" s="33"/>
      <c r="J89" s="77"/>
      <c r="K89" s="33"/>
      <c r="L89" s="33"/>
      <c r="M89" s="32"/>
      <c r="N89" s="47">
        <f t="shared" si="2"/>
        <v>241055.74</v>
      </c>
      <c r="Q89" s="56"/>
    </row>
    <row r="90" spans="1:17" ht="33.75" customHeight="1" x14ac:dyDescent="0.4">
      <c r="A90" s="13" t="s">
        <v>21</v>
      </c>
      <c r="B90" s="40">
        <v>45259.5</v>
      </c>
      <c r="C90" s="32">
        <v>47648</v>
      </c>
      <c r="D90" s="40">
        <v>90303.73</v>
      </c>
      <c r="E90" s="33"/>
      <c r="F90" s="33"/>
      <c r="G90" s="32"/>
      <c r="H90" s="33"/>
      <c r="I90" s="33"/>
      <c r="J90" s="77"/>
      <c r="K90" s="33"/>
      <c r="L90" s="33"/>
      <c r="M90" s="32"/>
      <c r="N90" s="47">
        <f t="shared" si="2"/>
        <v>183211.22999999998</v>
      </c>
      <c r="P90" s="81"/>
      <c r="Q90" s="56"/>
    </row>
    <row r="91" spans="1:17" ht="33.75" customHeight="1" x14ac:dyDescent="0.4">
      <c r="A91" s="13" t="s">
        <v>22</v>
      </c>
      <c r="B91" s="40">
        <v>4846</v>
      </c>
      <c r="C91" s="32">
        <v>991</v>
      </c>
      <c r="D91" s="40">
        <v>1166.49</v>
      </c>
      <c r="E91" s="33"/>
      <c r="F91" s="33"/>
      <c r="G91" s="32"/>
      <c r="H91" s="33"/>
      <c r="I91" s="33"/>
      <c r="J91" s="77"/>
      <c r="K91" s="33"/>
      <c r="L91" s="33"/>
      <c r="M91" s="32"/>
      <c r="N91" s="47">
        <f t="shared" si="2"/>
        <v>7003.49</v>
      </c>
      <c r="Q91" s="56"/>
    </row>
    <row r="92" spans="1:17" ht="33.75" customHeight="1" x14ac:dyDescent="0.4">
      <c r="A92" s="13" t="s">
        <v>23</v>
      </c>
      <c r="B92" s="40">
        <v>118890</v>
      </c>
      <c r="C92" s="32">
        <v>66519</v>
      </c>
      <c r="D92" s="40">
        <v>50908.11</v>
      </c>
      <c r="E92" s="33"/>
      <c r="F92" s="33"/>
      <c r="G92" s="32"/>
      <c r="H92" s="33"/>
      <c r="I92" s="33"/>
      <c r="J92" s="77"/>
      <c r="K92" s="33"/>
      <c r="L92" s="33"/>
      <c r="M92" s="32"/>
      <c r="N92" s="47">
        <f t="shared" si="2"/>
        <v>236317.11</v>
      </c>
      <c r="Q92" s="56"/>
    </row>
    <row r="93" spans="1:17" ht="33.75" customHeight="1" x14ac:dyDescent="0.4">
      <c r="A93" s="13" t="s">
        <v>24</v>
      </c>
      <c r="B93" s="40">
        <v>295</v>
      </c>
      <c r="C93" s="32">
        <v>604</v>
      </c>
      <c r="D93" s="40">
        <v>251.84</v>
      </c>
      <c r="E93" s="33"/>
      <c r="F93" s="33"/>
      <c r="G93" s="32"/>
      <c r="H93" s="33"/>
      <c r="I93" s="33"/>
      <c r="J93" s="77"/>
      <c r="K93" s="33"/>
      <c r="L93" s="33"/>
      <c r="M93" s="32"/>
      <c r="N93" s="47">
        <f t="shared" si="2"/>
        <v>1150.8399999999999</v>
      </c>
      <c r="Q93" s="56"/>
    </row>
    <row r="94" spans="1:17" ht="33.75" customHeight="1" x14ac:dyDescent="0.4">
      <c r="A94" s="13" t="s">
        <v>25</v>
      </c>
      <c r="B94" s="40">
        <v>11638</v>
      </c>
      <c r="C94" s="32">
        <v>23203.5</v>
      </c>
      <c r="D94" s="40">
        <v>13002</v>
      </c>
      <c r="E94" s="33"/>
      <c r="F94" s="33"/>
      <c r="G94" s="32"/>
      <c r="H94" s="33"/>
      <c r="I94" s="33"/>
      <c r="J94" s="77"/>
      <c r="K94" s="33"/>
      <c r="L94" s="33"/>
      <c r="M94" s="32"/>
      <c r="N94" s="47">
        <f t="shared" si="2"/>
        <v>47843.5</v>
      </c>
      <c r="Q94" s="56"/>
    </row>
    <row r="95" spans="1:17" ht="33.75" customHeight="1" x14ac:dyDescent="0.4">
      <c r="A95" s="13" t="s">
        <v>26</v>
      </c>
      <c r="B95" s="40">
        <v>15926</v>
      </c>
      <c r="C95" s="32">
        <v>13261</v>
      </c>
      <c r="D95" s="40">
        <v>7806.38</v>
      </c>
      <c r="E95" s="33"/>
      <c r="F95" s="33"/>
      <c r="G95" s="32"/>
      <c r="H95" s="33"/>
      <c r="I95" s="33"/>
      <c r="J95" s="77"/>
      <c r="K95" s="33"/>
      <c r="L95" s="33"/>
      <c r="M95" s="32"/>
      <c r="N95" s="47">
        <f t="shared" si="2"/>
        <v>36993.379999999997</v>
      </c>
      <c r="Q95" s="56"/>
    </row>
    <row r="96" spans="1:17" ht="33.75" customHeight="1" x14ac:dyDescent="0.4">
      <c r="A96" s="13" t="s">
        <v>27</v>
      </c>
      <c r="B96" s="40">
        <v>10621.5</v>
      </c>
      <c r="C96" s="32">
        <v>4147.5</v>
      </c>
      <c r="D96" s="40">
        <v>5519.39</v>
      </c>
      <c r="E96" s="33"/>
      <c r="F96" s="33"/>
      <c r="G96" s="32"/>
      <c r="H96" s="33"/>
      <c r="I96" s="33"/>
      <c r="J96" s="77"/>
      <c r="K96" s="33"/>
      <c r="L96" s="33"/>
      <c r="M96" s="32"/>
      <c r="N96" s="47">
        <f t="shared" si="2"/>
        <v>20288.39</v>
      </c>
      <c r="Q96" s="56"/>
    </row>
    <row r="97" spans="1:17" ht="33.75" customHeight="1" x14ac:dyDescent="0.4">
      <c r="A97" s="13" t="s">
        <v>28</v>
      </c>
      <c r="B97" s="40">
        <v>12099</v>
      </c>
      <c r="C97" s="32">
        <v>13131</v>
      </c>
      <c r="D97" s="40">
        <v>8029.91</v>
      </c>
      <c r="E97" s="33"/>
      <c r="F97" s="33"/>
      <c r="G97" s="32"/>
      <c r="H97" s="33"/>
      <c r="I97" s="33"/>
      <c r="J97" s="77"/>
      <c r="K97" s="33"/>
      <c r="L97" s="33"/>
      <c r="M97" s="32"/>
      <c r="N97" s="47">
        <f t="shared" si="2"/>
        <v>33259.910000000003</v>
      </c>
      <c r="Q97" s="56"/>
    </row>
    <row r="98" spans="1:17" ht="33.75" customHeight="1" x14ac:dyDescent="0.4">
      <c r="A98" s="13" t="s">
        <v>29</v>
      </c>
      <c r="B98" s="40">
        <v>43737</v>
      </c>
      <c r="C98" s="32">
        <v>53679</v>
      </c>
      <c r="D98" s="40">
        <v>32233.69</v>
      </c>
      <c r="E98" s="33"/>
      <c r="F98" s="33"/>
      <c r="G98" s="32"/>
      <c r="H98" s="33"/>
      <c r="I98" s="33"/>
      <c r="J98" s="77"/>
      <c r="K98" s="33"/>
      <c r="L98" s="33"/>
      <c r="M98" s="32"/>
      <c r="N98" s="47">
        <f t="shared" si="2"/>
        <v>129649.69</v>
      </c>
      <c r="Q98" s="56"/>
    </row>
    <row r="99" spans="1:17" ht="33.75" customHeight="1" x14ac:dyDescent="0.4">
      <c r="A99" s="13" t="s">
        <v>30</v>
      </c>
      <c r="B99" s="40">
        <v>274.5</v>
      </c>
      <c r="C99" s="32">
        <v>382.5</v>
      </c>
      <c r="D99" s="40">
        <v>507.48</v>
      </c>
      <c r="E99" s="33"/>
      <c r="F99" s="33"/>
      <c r="G99" s="32"/>
      <c r="H99" s="33"/>
      <c r="I99" s="33"/>
      <c r="J99" s="77"/>
      <c r="K99" s="33"/>
      <c r="L99" s="33"/>
      <c r="M99" s="32"/>
      <c r="N99" s="47">
        <f t="shared" si="2"/>
        <v>1164.48</v>
      </c>
      <c r="Q99" s="56"/>
    </row>
    <row r="100" spans="1:17" ht="33.75" customHeight="1" x14ac:dyDescent="0.4">
      <c r="A100" s="13" t="s">
        <v>31</v>
      </c>
      <c r="B100" s="40">
        <v>21188</v>
      </c>
      <c r="C100" s="32">
        <v>19435.5</v>
      </c>
      <c r="D100" s="40">
        <v>18432.62</v>
      </c>
      <c r="E100" s="33"/>
      <c r="F100" s="33"/>
      <c r="G100" s="32"/>
      <c r="H100" s="33"/>
      <c r="I100" s="33"/>
      <c r="J100" s="77"/>
      <c r="K100" s="33"/>
      <c r="L100" s="33"/>
      <c r="M100" s="32"/>
      <c r="N100" s="47">
        <f t="shared" si="2"/>
        <v>59056.119999999995</v>
      </c>
      <c r="Q100" s="56"/>
    </row>
    <row r="101" spans="1:17" ht="33.75" customHeight="1" x14ac:dyDescent="0.4">
      <c r="A101" s="13" t="s">
        <v>32</v>
      </c>
      <c r="B101" s="40">
        <v>20</v>
      </c>
      <c r="C101" s="32">
        <v>50</v>
      </c>
      <c r="D101" s="40">
        <v>0</v>
      </c>
      <c r="E101" s="33"/>
      <c r="F101" s="33"/>
      <c r="G101" s="32"/>
      <c r="H101" s="33"/>
      <c r="I101" s="33"/>
      <c r="J101" s="77"/>
      <c r="K101" s="33"/>
      <c r="L101" s="33"/>
      <c r="M101" s="32"/>
      <c r="N101" s="47">
        <f t="shared" si="2"/>
        <v>70</v>
      </c>
      <c r="Q101" s="56"/>
    </row>
    <row r="102" spans="1:17" ht="33.75" customHeight="1" x14ac:dyDescent="0.4">
      <c r="A102" s="13" t="s">
        <v>33</v>
      </c>
      <c r="B102" s="40">
        <v>18422</v>
      </c>
      <c r="C102" s="32">
        <v>16720.5</v>
      </c>
      <c r="D102" s="40">
        <v>20033.59</v>
      </c>
      <c r="E102" s="33"/>
      <c r="F102" s="33"/>
      <c r="G102" s="32"/>
      <c r="H102" s="33"/>
      <c r="I102" s="33"/>
      <c r="J102" s="77"/>
      <c r="K102" s="33"/>
      <c r="L102" s="33"/>
      <c r="M102" s="32"/>
      <c r="N102" s="47">
        <f t="shared" si="2"/>
        <v>55176.09</v>
      </c>
      <c r="Q102" s="56"/>
    </row>
    <row r="103" spans="1:17" ht="33.75" customHeight="1" x14ac:dyDescent="0.4">
      <c r="A103" s="13" t="s">
        <v>34</v>
      </c>
      <c r="B103" s="40">
        <v>8672</v>
      </c>
      <c r="C103" s="32">
        <v>8715</v>
      </c>
      <c r="D103" s="40">
        <v>9650.91</v>
      </c>
      <c r="E103" s="33"/>
      <c r="F103" s="33"/>
      <c r="G103" s="32"/>
      <c r="H103" s="33"/>
      <c r="I103" s="33"/>
      <c r="J103" s="77"/>
      <c r="K103" s="33"/>
      <c r="L103" s="33"/>
      <c r="M103" s="32"/>
      <c r="N103" s="47">
        <f t="shared" si="2"/>
        <v>27037.91</v>
      </c>
      <c r="Q103" s="56"/>
    </row>
    <row r="104" spans="1:17" ht="33.75" customHeight="1" x14ac:dyDescent="0.4">
      <c r="A104" s="13" t="s">
        <v>35</v>
      </c>
      <c r="B104" s="40">
        <v>5851</v>
      </c>
      <c r="C104" s="32">
        <v>8695</v>
      </c>
      <c r="D104" s="40">
        <v>13685.57</v>
      </c>
      <c r="E104" s="33"/>
      <c r="F104" s="33"/>
      <c r="G104" s="32"/>
      <c r="H104" s="33"/>
      <c r="I104" s="33"/>
      <c r="J104" s="77"/>
      <c r="K104" s="33"/>
      <c r="L104" s="33"/>
      <c r="M104" s="32"/>
      <c r="N104" s="47">
        <f t="shared" si="2"/>
        <v>28231.57</v>
      </c>
      <c r="Q104" s="56"/>
    </row>
    <row r="105" spans="1:17" ht="33.75" customHeight="1" x14ac:dyDescent="0.4">
      <c r="A105" s="13" t="s">
        <v>36</v>
      </c>
      <c r="B105" s="40">
        <v>1866</v>
      </c>
      <c r="C105" s="32">
        <v>3073</v>
      </c>
      <c r="D105" s="40">
        <v>977.04</v>
      </c>
      <c r="E105" s="33"/>
      <c r="F105" s="33"/>
      <c r="G105" s="32"/>
      <c r="H105" s="33"/>
      <c r="I105" s="33"/>
      <c r="J105" s="77"/>
      <c r="K105" s="33"/>
      <c r="L105" s="33"/>
      <c r="M105" s="32"/>
      <c r="N105" s="47">
        <f t="shared" si="2"/>
        <v>5916.04</v>
      </c>
      <c r="Q105" s="56"/>
    </row>
    <row r="106" spans="1:17" ht="33.75" customHeight="1" x14ac:dyDescent="0.4">
      <c r="A106" s="13" t="s">
        <v>37</v>
      </c>
      <c r="B106" s="40">
        <v>6067</v>
      </c>
      <c r="C106" s="32">
        <v>3156</v>
      </c>
      <c r="D106" s="40">
        <v>4173.3999999999996</v>
      </c>
      <c r="E106" s="33"/>
      <c r="F106" s="33"/>
      <c r="G106" s="32"/>
      <c r="H106" s="33"/>
      <c r="I106" s="33"/>
      <c r="J106" s="77"/>
      <c r="K106" s="33"/>
      <c r="L106" s="33"/>
      <c r="M106" s="32"/>
      <c r="N106" s="47">
        <f t="shared" si="2"/>
        <v>13396.4</v>
      </c>
      <c r="Q106" s="56"/>
    </row>
    <row r="107" spans="1:17" ht="33.75" customHeight="1" x14ac:dyDescent="0.4">
      <c r="A107" s="13" t="s">
        <v>38</v>
      </c>
      <c r="B107" s="40">
        <v>1417</v>
      </c>
      <c r="C107" s="32">
        <v>1816</v>
      </c>
      <c r="D107" s="40">
        <v>1295</v>
      </c>
      <c r="E107" s="33"/>
      <c r="F107" s="33"/>
      <c r="G107" s="32"/>
      <c r="H107" s="33"/>
      <c r="I107" s="33"/>
      <c r="J107" s="77"/>
      <c r="K107" s="33"/>
      <c r="L107" s="33"/>
      <c r="M107" s="32"/>
      <c r="N107" s="47">
        <f t="shared" si="2"/>
        <v>4528</v>
      </c>
      <c r="Q107" s="56"/>
    </row>
    <row r="108" spans="1:17" ht="33.75" customHeight="1" x14ac:dyDescent="0.4">
      <c r="A108" s="13" t="s">
        <v>39</v>
      </c>
      <c r="B108" s="40">
        <v>11631</v>
      </c>
      <c r="C108" s="32">
        <v>9982</v>
      </c>
      <c r="D108" s="40">
        <v>18387.71</v>
      </c>
      <c r="E108" s="33"/>
      <c r="F108" s="33"/>
      <c r="G108" s="32"/>
      <c r="H108" s="33"/>
      <c r="I108" s="33"/>
      <c r="J108" s="77"/>
      <c r="K108" s="33"/>
      <c r="L108" s="33"/>
      <c r="M108" s="32"/>
      <c r="N108" s="47">
        <f t="shared" si="2"/>
        <v>40000.71</v>
      </c>
      <c r="Q108" s="56"/>
    </row>
    <row r="109" spans="1:17" ht="33.75" customHeight="1" x14ac:dyDescent="0.4">
      <c r="A109" s="13" t="s">
        <v>40</v>
      </c>
      <c r="B109" s="40">
        <v>3803</v>
      </c>
      <c r="C109" s="32">
        <v>3150</v>
      </c>
      <c r="D109" s="40">
        <v>3866.21</v>
      </c>
      <c r="E109" s="33"/>
      <c r="F109" s="33"/>
      <c r="G109" s="32"/>
      <c r="H109" s="33"/>
      <c r="I109" s="33"/>
      <c r="J109" s="77"/>
      <c r="K109" s="33"/>
      <c r="L109" s="33"/>
      <c r="M109" s="32"/>
      <c r="N109" s="47">
        <f t="shared" si="2"/>
        <v>10819.21</v>
      </c>
      <c r="Q109" s="56"/>
    </row>
    <row r="110" spans="1:17" ht="33.75" customHeight="1" x14ac:dyDescent="0.4">
      <c r="A110" s="13" t="s">
        <v>41</v>
      </c>
      <c r="B110" s="40">
        <v>12944.686140248641</v>
      </c>
      <c r="C110" s="32">
        <v>4530.6401490870248</v>
      </c>
      <c r="D110" s="40">
        <v>14239.154754273504</v>
      </c>
      <c r="E110" s="33"/>
      <c r="F110" s="33"/>
      <c r="G110" s="32"/>
      <c r="H110" s="33"/>
      <c r="I110" s="33"/>
      <c r="J110" s="77"/>
      <c r="K110" s="33"/>
      <c r="L110" s="33"/>
      <c r="M110" s="32"/>
      <c r="N110" s="47">
        <f t="shared" si="2"/>
        <v>31714.481043609172</v>
      </c>
      <c r="Q110" s="56"/>
    </row>
    <row r="111" spans="1:17" ht="33.75" customHeight="1" x14ac:dyDescent="0.4">
      <c r="A111" s="13" t="s">
        <v>42</v>
      </c>
      <c r="B111" s="40">
        <v>3955</v>
      </c>
      <c r="C111" s="32">
        <v>5740</v>
      </c>
      <c r="D111" s="40">
        <v>4089.57</v>
      </c>
      <c r="E111" s="33"/>
      <c r="F111" s="33"/>
      <c r="G111" s="32"/>
      <c r="H111" s="33"/>
      <c r="I111" s="33"/>
      <c r="J111" s="77"/>
      <c r="K111" s="33"/>
      <c r="L111" s="33"/>
      <c r="M111" s="32"/>
      <c r="N111" s="47">
        <f t="shared" si="2"/>
        <v>13784.57</v>
      </c>
      <c r="Q111" s="56"/>
    </row>
    <row r="112" spans="1:17" ht="33.75" customHeight="1" x14ac:dyDescent="0.4">
      <c r="A112" s="13" t="s">
        <v>43</v>
      </c>
      <c r="B112" s="40">
        <v>1215</v>
      </c>
      <c r="C112" s="32">
        <v>1121</v>
      </c>
      <c r="D112" s="40">
        <v>507.6</v>
      </c>
      <c r="E112" s="33"/>
      <c r="F112" s="33"/>
      <c r="G112" s="32"/>
      <c r="H112" s="33"/>
      <c r="I112" s="33"/>
      <c r="J112" s="77"/>
      <c r="K112" s="33"/>
      <c r="L112" s="33"/>
      <c r="M112" s="32"/>
      <c r="N112" s="47">
        <f t="shared" si="2"/>
        <v>2843.6</v>
      </c>
      <c r="Q112" s="56"/>
    </row>
    <row r="113" spans="1:17" ht="33.75" customHeight="1" x14ac:dyDescent="0.4">
      <c r="A113" s="13" t="s">
        <v>44</v>
      </c>
      <c r="B113" s="40">
        <v>549</v>
      </c>
      <c r="C113" s="32">
        <v>334</v>
      </c>
      <c r="D113" s="40">
        <v>198.66</v>
      </c>
      <c r="E113" s="33"/>
      <c r="F113" s="33"/>
      <c r="G113" s="32"/>
      <c r="H113" s="33"/>
      <c r="I113" s="33"/>
      <c r="J113" s="77"/>
      <c r="K113" s="33"/>
      <c r="L113" s="33"/>
      <c r="M113" s="32"/>
      <c r="N113" s="47">
        <f t="shared" si="2"/>
        <v>1081.6600000000001</v>
      </c>
      <c r="Q113" s="56"/>
    </row>
    <row r="114" spans="1:17" ht="33.75" customHeight="1" x14ac:dyDescent="0.4">
      <c r="A114" s="13" t="s">
        <v>45</v>
      </c>
      <c r="B114" s="40">
        <v>814</v>
      </c>
      <c r="C114" s="32">
        <v>1151</v>
      </c>
      <c r="D114" s="40">
        <v>606.19000000000005</v>
      </c>
      <c r="E114" s="33"/>
      <c r="F114" s="33"/>
      <c r="G114" s="32"/>
      <c r="H114" s="33"/>
      <c r="I114" s="33"/>
      <c r="J114" s="77"/>
      <c r="K114" s="33"/>
      <c r="L114" s="33"/>
      <c r="M114" s="32"/>
      <c r="N114" s="47">
        <f t="shared" si="2"/>
        <v>2571.19</v>
      </c>
      <c r="Q114" s="56"/>
    </row>
    <row r="115" spans="1:17" ht="33.75" customHeight="1" x14ac:dyDescent="0.4">
      <c r="A115" s="13" t="s">
        <v>46</v>
      </c>
      <c r="B115" s="40">
        <v>302</v>
      </c>
      <c r="C115" s="32">
        <v>283</v>
      </c>
      <c r="D115" s="40">
        <v>216.1</v>
      </c>
      <c r="E115" s="33"/>
      <c r="F115" s="33"/>
      <c r="G115" s="32"/>
      <c r="H115" s="33"/>
      <c r="I115" s="33"/>
      <c r="J115" s="77"/>
      <c r="K115" s="33"/>
      <c r="L115" s="33"/>
      <c r="M115" s="32"/>
      <c r="N115" s="47">
        <f t="shared" si="2"/>
        <v>801.1</v>
      </c>
      <c r="Q115" s="56"/>
    </row>
    <row r="116" spans="1:17" ht="33.75" customHeight="1" x14ac:dyDescent="0.4">
      <c r="A116" s="13" t="s">
        <v>47</v>
      </c>
      <c r="B116" s="40">
        <v>1969</v>
      </c>
      <c r="C116" s="32">
        <v>2893</v>
      </c>
      <c r="D116" s="40">
        <v>2368.98</v>
      </c>
      <c r="E116" s="33"/>
      <c r="F116" s="33"/>
      <c r="G116" s="32"/>
      <c r="H116" s="33"/>
      <c r="I116" s="33"/>
      <c r="J116" s="77"/>
      <c r="K116" s="33"/>
      <c r="L116" s="33"/>
      <c r="M116" s="32"/>
      <c r="N116" s="47">
        <f t="shared" si="2"/>
        <v>7230.98</v>
      </c>
      <c r="Q116" s="56"/>
    </row>
    <row r="117" spans="1:17" ht="33.75" customHeight="1" x14ac:dyDescent="0.4">
      <c r="A117" s="13" t="s">
        <v>48</v>
      </c>
      <c r="B117" s="40">
        <v>2991</v>
      </c>
      <c r="C117" s="32">
        <v>1553</v>
      </c>
      <c r="D117" s="40">
        <v>1364.9</v>
      </c>
      <c r="E117" s="33"/>
      <c r="F117" s="33"/>
      <c r="G117" s="32"/>
      <c r="H117" s="33"/>
      <c r="I117" s="33"/>
      <c r="J117" s="77"/>
      <c r="K117" s="33"/>
      <c r="L117" s="33"/>
      <c r="M117" s="32"/>
      <c r="N117" s="47">
        <f t="shared" si="2"/>
        <v>5908.9</v>
      </c>
      <c r="Q117" s="56"/>
    </row>
    <row r="118" spans="1:17" ht="33.75" customHeight="1" x14ac:dyDescent="0.4">
      <c r="A118" s="13" t="s">
        <v>49</v>
      </c>
      <c r="B118" s="40">
        <v>8050</v>
      </c>
      <c r="C118" s="32">
        <v>5742</v>
      </c>
      <c r="D118" s="40">
        <v>5084.54</v>
      </c>
      <c r="E118" s="33"/>
      <c r="F118" s="33"/>
      <c r="G118" s="32"/>
      <c r="H118" s="33"/>
      <c r="I118" s="33"/>
      <c r="J118" s="77"/>
      <c r="K118" s="33"/>
      <c r="L118" s="33"/>
      <c r="M118" s="32"/>
      <c r="N118" s="47">
        <f t="shared" si="2"/>
        <v>18876.54</v>
      </c>
      <c r="Q118" s="56"/>
    </row>
    <row r="119" spans="1:17" ht="33.75" customHeight="1" x14ac:dyDescent="0.4">
      <c r="A119" s="13" t="s">
        <v>50</v>
      </c>
      <c r="B119" s="40">
        <v>1555</v>
      </c>
      <c r="C119" s="32">
        <v>937</v>
      </c>
      <c r="D119" s="40">
        <v>1762.28</v>
      </c>
      <c r="E119" s="33"/>
      <c r="F119" s="33"/>
      <c r="G119" s="32"/>
      <c r="H119" s="33"/>
      <c r="I119" s="33"/>
      <c r="J119" s="77"/>
      <c r="K119" s="33"/>
      <c r="L119" s="33"/>
      <c r="M119" s="32"/>
      <c r="N119" s="47">
        <f t="shared" si="2"/>
        <v>4254.28</v>
      </c>
      <c r="Q119" s="56"/>
    </row>
    <row r="120" spans="1:17" ht="33.75" customHeight="1" x14ac:dyDescent="0.4">
      <c r="A120" s="13" t="s">
        <v>51</v>
      </c>
      <c r="B120" s="40">
        <v>105</v>
      </c>
      <c r="C120" s="32">
        <v>86.318999999999988</v>
      </c>
      <c r="D120" s="40">
        <v>59.3</v>
      </c>
      <c r="E120" s="33"/>
      <c r="F120" s="33"/>
      <c r="G120" s="32"/>
      <c r="H120" s="33"/>
      <c r="I120" s="33"/>
      <c r="J120" s="77"/>
      <c r="K120" s="33"/>
      <c r="L120" s="33"/>
      <c r="M120" s="32"/>
      <c r="N120" s="47">
        <f t="shared" si="2"/>
        <v>250.61899999999997</v>
      </c>
      <c r="Q120" s="56"/>
    </row>
    <row r="121" spans="1:17" ht="33.75" customHeight="1" x14ac:dyDescent="0.4">
      <c r="A121" s="13" t="s">
        <v>52</v>
      </c>
      <c r="B121" s="40">
        <v>794</v>
      </c>
      <c r="C121" s="32">
        <v>1667</v>
      </c>
      <c r="D121" s="40">
        <v>315</v>
      </c>
      <c r="E121" s="33"/>
      <c r="F121" s="33"/>
      <c r="G121" s="32"/>
      <c r="H121" s="33"/>
      <c r="I121" s="33"/>
      <c r="J121" s="77"/>
      <c r="K121" s="33"/>
      <c r="L121" s="33"/>
      <c r="M121" s="32"/>
      <c r="N121" s="47">
        <f t="shared" si="2"/>
        <v>2776</v>
      </c>
      <c r="Q121" s="56"/>
    </row>
    <row r="122" spans="1:17" ht="33.75" customHeight="1" x14ac:dyDescent="0.4">
      <c r="A122" s="13" t="s">
        <v>53</v>
      </c>
      <c r="B122" s="40">
        <v>428</v>
      </c>
      <c r="C122" s="32">
        <v>999</v>
      </c>
      <c r="D122" s="40">
        <v>591.82000000000005</v>
      </c>
      <c r="E122" s="33"/>
      <c r="F122" s="33"/>
      <c r="G122" s="32"/>
      <c r="H122" s="33"/>
      <c r="I122" s="33"/>
      <c r="J122" s="77"/>
      <c r="K122" s="33"/>
      <c r="L122" s="33"/>
      <c r="M122" s="32"/>
      <c r="N122" s="47">
        <f t="shared" si="2"/>
        <v>2018.8200000000002</v>
      </c>
      <c r="Q122" s="56"/>
    </row>
    <row r="123" spans="1:17" ht="33.75" customHeight="1" x14ac:dyDescent="0.4">
      <c r="A123" s="13" t="s">
        <v>54</v>
      </c>
      <c r="B123" s="40">
        <v>1095</v>
      </c>
      <c r="C123" s="32">
        <v>622</v>
      </c>
      <c r="D123" s="40">
        <v>648</v>
      </c>
      <c r="E123" s="33"/>
      <c r="F123" s="33"/>
      <c r="G123" s="32"/>
      <c r="H123" s="33"/>
      <c r="I123" s="33"/>
      <c r="J123" s="77"/>
      <c r="K123" s="33"/>
      <c r="L123" s="33"/>
      <c r="M123" s="32"/>
      <c r="N123" s="47">
        <f t="shared" si="2"/>
        <v>2365</v>
      </c>
      <c r="Q123" s="56"/>
    </row>
    <row r="124" spans="1:17" ht="33.75" customHeight="1" x14ac:dyDescent="0.4">
      <c r="A124" s="13" t="s">
        <v>55</v>
      </c>
      <c r="B124" s="40">
        <v>1590</v>
      </c>
      <c r="C124" s="32">
        <v>1072</v>
      </c>
      <c r="D124" s="40">
        <v>1024</v>
      </c>
      <c r="E124" s="33"/>
      <c r="F124" s="33"/>
      <c r="G124" s="32"/>
      <c r="H124" s="33"/>
      <c r="I124" s="33"/>
      <c r="J124" s="77"/>
      <c r="K124" s="33"/>
      <c r="L124" s="33"/>
      <c r="M124" s="32"/>
      <c r="N124" s="47">
        <f t="shared" si="2"/>
        <v>3686</v>
      </c>
      <c r="Q124" s="56"/>
    </row>
    <row r="125" spans="1:17" ht="33.75" customHeight="1" x14ac:dyDescent="0.4">
      <c r="A125" s="13" t="s">
        <v>56</v>
      </c>
      <c r="B125" s="40">
        <v>3429</v>
      </c>
      <c r="C125" s="32">
        <v>2112</v>
      </c>
      <c r="D125" s="40">
        <v>2972.16</v>
      </c>
      <c r="E125" s="33"/>
      <c r="F125" s="33"/>
      <c r="G125" s="32"/>
      <c r="H125" s="33"/>
      <c r="I125" s="33"/>
      <c r="J125" s="77"/>
      <c r="K125" s="33"/>
      <c r="L125" s="33"/>
      <c r="M125" s="32"/>
      <c r="N125" s="47">
        <f t="shared" si="2"/>
        <v>8513.16</v>
      </c>
      <c r="Q125" s="56"/>
    </row>
    <row r="126" spans="1:17" ht="33.75" customHeight="1" x14ac:dyDescent="0.4">
      <c r="A126" s="13" t="s">
        <v>57</v>
      </c>
      <c r="B126" s="40">
        <v>0</v>
      </c>
      <c r="C126" s="32">
        <v>0</v>
      </c>
      <c r="D126" s="40">
        <v>610.44000000000005</v>
      </c>
      <c r="E126" s="33"/>
      <c r="F126" s="33"/>
      <c r="G126" s="32"/>
      <c r="H126" s="33"/>
      <c r="I126" s="33"/>
      <c r="J126" s="77"/>
      <c r="K126" s="33"/>
      <c r="L126" s="33"/>
      <c r="M126" s="32"/>
      <c r="N126" s="47">
        <f t="shared" si="2"/>
        <v>610.44000000000005</v>
      </c>
      <c r="Q126" s="56"/>
    </row>
    <row r="127" spans="1:17" ht="33.75" customHeight="1" x14ac:dyDescent="0.4">
      <c r="A127" s="13" t="s">
        <v>58</v>
      </c>
      <c r="B127" s="40">
        <v>110236</v>
      </c>
      <c r="C127" s="32">
        <v>108452.22869999999</v>
      </c>
      <c r="D127" s="40">
        <v>89041.449825000003</v>
      </c>
      <c r="E127" s="33"/>
      <c r="F127" s="33"/>
      <c r="G127" s="32"/>
      <c r="H127" s="33"/>
      <c r="I127" s="33"/>
      <c r="J127" s="77"/>
      <c r="K127" s="33"/>
      <c r="L127" s="33"/>
      <c r="M127" s="32"/>
      <c r="N127" s="47">
        <f t="shared" si="2"/>
        <v>307729.678525</v>
      </c>
      <c r="Q127" s="56"/>
    </row>
    <row r="128" spans="1:17" ht="33.75" customHeight="1" x14ac:dyDescent="0.4">
      <c r="A128" s="13" t="s">
        <v>59</v>
      </c>
      <c r="B128" s="40">
        <v>22537.5</v>
      </c>
      <c r="C128" s="32">
        <v>26286</v>
      </c>
      <c r="D128" s="40">
        <v>19998.57</v>
      </c>
      <c r="E128" s="33"/>
      <c r="F128" s="33"/>
      <c r="G128" s="32"/>
      <c r="H128" s="33"/>
      <c r="I128" s="33"/>
      <c r="J128" s="77"/>
      <c r="K128" s="33"/>
      <c r="L128" s="33"/>
      <c r="M128" s="32"/>
      <c r="N128" s="47">
        <f t="shared" si="2"/>
        <v>68822.070000000007</v>
      </c>
      <c r="Q128" s="56"/>
    </row>
    <row r="129" spans="1:17" ht="33.75" customHeight="1" x14ac:dyDescent="0.4">
      <c r="A129" s="13" t="s">
        <v>60</v>
      </c>
      <c r="B129" s="40">
        <v>36659</v>
      </c>
      <c r="C129" s="32">
        <v>5955</v>
      </c>
      <c r="D129" s="40">
        <v>20980.95</v>
      </c>
      <c r="E129" s="33"/>
      <c r="F129" s="33"/>
      <c r="G129" s="32"/>
      <c r="H129" s="33"/>
      <c r="I129" s="33"/>
      <c r="J129" s="77"/>
      <c r="K129" s="33"/>
      <c r="L129" s="33"/>
      <c r="M129" s="32"/>
      <c r="N129" s="47">
        <f t="shared" si="2"/>
        <v>63594.95</v>
      </c>
      <c r="Q129" s="56"/>
    </row>
    <row r="130" spans="1:17" ht="33.75" customHeight="1" x14ac:dyDescent="0.4">
      <c r="A130" s="13" t="s">
        <v>61</v>
      </c>
      <c r="B130" s="40">
        <v>2614.5</v>
      </c>
      <c r="C130" s="32">
        <v>4569</v>
      </c>
      <c r="D130" s="40">
        <v>2890.15</v>
      </c>
      <c r="E130" s="33"/>
      <c r="F130" s="33"/>
      <c r="G130" s="32"/>
      <c r="H130" s="33"/>
      <c r="I130" s="33"/>
      <c r="J130" s="77"/>
      <c r="K130" s="33"/>
      <c r="L130" s="33"/>
      <c r="M130" s="32"/>
      <c r="N130" s="47">
        <f t="shared" si="2"/>
        <v>10073.65</v>
      </c>
      <c r="Q130" s="56"/>
    </row>
    <row r="131" spans="1:17" ht="33.75" customHeight="1" x14ac:dyDescent="0.4">
      <c r="A131" s="13" t="s">
        <v>62</v>
      </c>
      <c r="B131" s="40">
        <v>66073</v>
      </c>
      <c r="C131" s="32">
        <v>60065</v>
      </c>
      <c r="D131" s="40">
        <v>34613.42</v>
      </c>
      <c r="E131" s="33"/>
      <c r="F131" s="33"/>
      <c r="G131" s="32"/>
      <c r="H131" s="33"/>
      <c r="I131" s="33"/>
      <c r="J131" s="77"/>
      <c r="K131" s="33"/>
      <c r="L131" s="33"/>
      <c r="M131" s="32"/>
      <c r="N131" s="47">
        <f t="shared" si="2"/>
        <v>160751.41999999998</v>
      </c>
      <c r="Q131" s="56"/>
    </row>
    <row r="132" spans="1:17" ht="33.75" customHeight="1" x14ac:dyDescent="0.4">
      <c r="A132" s="13" t="s">
        <v>63</v>
      </c>
      <c r="B132" s="40">
        <v>10177</v>
      </c>
      <c r="C132" s="32">
        <v>19178</v>
      </c>
      <c r="D132" s="40">
        <v>13782.74</v>
      </c>
      <c r="E132" s="33"/>
      <c r="F132" s="33"/>
      <c r="G132" s="32"/>
      <c r="H132" s="33"/>
      <c r="I132" s="33"/>
      <c r="J132" s="77"/>
      <c r="K132" s="33"/>
      <c r="L132" s="33"/>
      <c r="M132" s="32"/>
      <c r="N132" s="47">
        <f t="shared" si="2"/>
        <v>43137.74</v>
      </c>
      <c r="Q132" s="56"/>
    </row>
    <row r="133" spans="1:17" ht="33.75" customHeight="1" x14ac:dyDescent="0.4">
      <c r="A133" s="13" t="s">
        <v>64</v>
      </c>
      <c r="B133" s="40">
        <v>88302</v>
      </c>
      <c r="C133" s="32">
        <v>72952.5</v>
      </c>
      <c r="D133" s="40">
        <v>77030.38</v>
      </c>
      <c r="E133" s="33"/>
      <c r="F133" s="33"/>
      <c r="G133" s="32"/>
      <c r="H133" s="33"/>
      <c r="I133" s="33"/>
      <c r="J133" s="77"/>
      <c r="K133" s="33"/>
      <c r="L133" s="33"/>
      <c r="M133" s="32"/>
      <c r="N133" s="47">
        <f t="shared" si="2"/>
        <v>238284.88</v>
      </c>
      <c r="Q133" s="56"/>
    </row>
    <row r="134" spans="1:17" ht="33.75" customHeight="1" x14ac:dyDescent="0.4">
      <c r="A134" s="13" t="s">
        <v>65</v>
      </c>
      <c r="B134" s="40">
        <v>551</v>
      </c>
      <c r="C134" s="32">
        <v>1769</v>
      </c>
      <c r="D134" s="40">
        <v>673</v>
      </c>
      <c r="E134" s="33"/>
      <c r="F134" s="33"/>
      <c r="G134" s="32"/>
      <c r="H134" s="33"/>
      <c r="I134" s="33"/>
      <c r="J134" s="77"/>
      <c r="K134" s="33"/>
      <c r="L134" s="33"/>
      <c r="M134" s="32"/>
      <c r="N134" s="47">
        <f t="shared" si="2"/>
        <v>2993</v>
      </c>
      <c r="Q134" s="56"/>
    </row>
    <row r="135" spans="1:17" ht="33.75" customHeight="1" x14ac:dyDescent="0.4">
      <c r="A135" s="13" t="s">
        <v>66</v>
      </c>
      <c r="B135" s="40">
        <v>12009</v>
      </c>
      <c r="C135" s="32">
        <v>282</v>
      </c>
      <c r="D135" s="40">
        <v>7328.89</v>
      </c>
      <c r="E135" s="33"/>
      <c r="F135" s="33"/>
      <c r="G135" s="32"/>
      <c r="H135" s="33"/>
      <c r="I135" s="33"/>
      <c r="J135" s="77"/>
      <c r="K135" s="33"/>
      <c r="L135" s="33"/>
      <c r="M135" s="32"/>
      <c r="N135" s="47">
        <f t="shared" si="2"/>
        <v>19619.89</v>
      </c>
      <c r="Q135" s="56"/>
    </row>
    <row r="136" spans="1:17" ht="33.75" customHeight="1" x14ac:dyDescent="0.4">
      <c r="A136" s="13" t="s">
        <v>67</v>
      </c>
      <c r="B136" s="40">
        <v>4442</v>
      </c>
      <c r="C136" s="32">
        <v>1606</v>
      </c>
      <c r="D136" s="40">
        <v>2710.95</v>
      </c>
      <c r="E136" s="33"/>
      <c r="F136" s="33"/>
      <c r="G136" s="32"/>
      <c r="H136" s="33"/>
      <c r="I136" s="33"/>
      <c r="J136" s="77"/>
      <c r="K136" s="33"/>
      <c r="L136" s="33"/>
      <c r="M136" s="32"/>
      <c r="N136" s="47">
        <f t="shared" si="2"/>
        <v>8758.9500000000007</v>
      </c>
      <c r="Q136" s="56"/>
    </row>
    <row r="137" spans="1:17" ht="33.75" customHeight="1" x14ac:dyDescent="0.4">
      <c r="A137" s="13" t="s">
        <v>68</v>
      </c>
      <c r="B137" s="40">
        <v>284</v>
      </c>
      <c r="C137" s="32">
        <v>192</v>
      </c>
      <c r="D137" s="40">
        <v>340.37</v>
      </c>
      <c r="E137" s="33"/>
      <c r="F137" s="33"/>
      <c r="G137" s="32"/>
      <c r="H137" s="33"/>
      <c r="I137" s="33"/>
      <c r="J137" s="77"/>
      <c r="K137" s="33"/>
      <c r="L137" s="33"/>
      <c r="M137" s="32"/>
      <c r="N137" s="47">
        <f t="shared" si="2"/>
        <v>816.37</v>
      </c>
      <c r="Q137" s="56"/>
    </row>
    <row r="138" spans="1:17" s="3" customFormat="1" ht="33.75" customHeight="1" x14ac:dyDescent="0.4">
      <c r="A138" s="15" t="s">
        <v>69</v>
      </c>
      <c r="B138" s="32">
        <v>315</v>
      </c>
      <c r="C138" s="32">
        <v>792</v>
      </c>
      <c r="D138" s="32">
        <v>1022</v>
      </c>
      <c r="E138" s="32"/>
      <c r="F138" s="32"/>
      <c r="G138" s="32"/>
      <c r="H138" s="32"/>
      <c r="I138" s="32"/>
      <c r="J138" s="77"/>
      <c r="K138" s="32"/>
      <c r="L138" s="32"/>
      <c r="M138" s="32"/>
      <c r="N138" s="47">
        <f t="shared" si="2"/>
        <v>2129</v>
      </c>
      <c r="Q138" s="56"/>
    </row>
    <row r="139" spans="1:17" s="3" customFormat="1" ht="33.75" customHeight="1" x14ac:dyDescent="0.4">
      <c r="A139" s="15" t="s">
        <v>70</v>
      </c>
      <c r="B139" s="32">
        <v>406.5</v>
      </c>
      <c r="C139" s="32">
        <v>456</v>
      </c>
      <c r="D139" s="32">
        <v>632</v>
      </c>
      <c r="E139" s="32"/>
      <c r="F139" s="32"/>
      <c r="G139" s="32"/>
      <c r="H139" s="32"/>
      <c r="I139" s="32"/>
      <c r="J139" s="77"/>
      <c r="K139" s="32"/>
      <c r="L139" s="32"/>
      <c r="M139" s="32"/>
      <c r="N139" s="47">
        <f t="shared" si="2"/>
        <v>1494.5</v>
      </c>
      <c r="Q139" s="56"/>
    </row>
    <row r="140" spans="1:17" s="3" customFormat="1" ht="33.75" customHeight="1" x14ac:dyDescent="0.4">
      <c r="A140" s="15" t="s">
        <v>71</v>
      </c>
      <c r="B140" s="32">
        <v>696</v>
      </c>
      <c r="C140" s="32">
        <v>311</v>
      </c>
      <c r="D140" s="32">
        <v>1579.54</v>
      </c>
      <c r="E140" s="32"/>
      <c r="F140" s="32"/>
      <c r="G140" s="32"/>
      <c r="H140" s="32"/>
      <c r="I140" s="32"/>
      <c r="J140" s="77"/>
      <c r="K140" s="32"/>
      <c r="L140" s="32"/>
      <c r="M140" s="32"/>
      <c r="N140" s="47">
        <f t="shared" si="2"/>
        <v>2586.54</v>
      </c>
      <c r="Q140" s="56"/>
    </row>
    <row r="141" spans="1:17" s="3" customFormat="1" ht="33.75" customHeight="1" x14ac:dyDescent="0.4">
      <c r="A141" s="15" t="s">
        <v>72</v>
      </c>
      <c r="B141" s="32">
        <v>3132</v>
      </c>
      <c r="C141" s="32">
        <v>6196</v>
      </c>
      <c r="D141" s="32">
        <v>1829</v>
      </c>
      <c r="E141" s="32"/>
      <c r="F141" s="32"/>
      <c r="G141" s="32"/>
      <c r="H141" s="32"/>
      <c r="I141" s="32"/>
      <c r="J141" s="77"/>
      <c r="K141" s="32"/>
      <c r="L141" s="32"/>
      <c r="M141" s="32"/>
      <c r="N141" s="47">
        <f t="shared" si="2"/>
        <v>11157</v>
      </c>
      <c r="Q141" s="56"/>
    </row>
    <row r="142" spans="1:17" s="3" customFormat="1" ht="33.75" customHeight="1" x14ac:dyDescent="0.4">
      <c r="A142" s="15" t="s">
        <v>73</v>
      </c>
      <c r="B142" s="32">
        <v>306</v>
      </c>
      <c r="C142" s="32">
        <v>475</v>
      </c>
      <c r="D142" s="32">
        <v>347</v>
      </c>
      <c r="E142" s="32"/>
      <c r="F142" s="32"/>
      <c r="G142" s="32"/>
      <c r="H142" s="32"/>
      <c r="I142" s="32"/>
      <c r="J142" s="77"/>
      <c r="K142" s="32"/>
      <c r="L142" s="32"/>
      <c r="M142" s="32"/>
      <c r="N142" s="47">
        <f t="shared" si="2"/>
        <v>1128</v>
      </c>
      <c r="Q142" s="56"/>
    </row>
    <row r="143" spans="1:17" s="3" customFormat="1" ht="33.75" customHeight="1" x14ac:dyDescent="0.4">
      <c r="A143" s="15" t="s">
        <v>74</v>
      </c>
      <c r="B143" s="32">
        <v>5478</v>
      </c>
      <c r="C143" s="32">
        <v>6072</v>
      </c>
      <c r="D143" s="32">
        <v>8038.76</v>
      </c>
      <c r="E143" s="32"/>
      <c r="F143" s="32"/>
      <c r="G143" s="32"/>
      <c r="H143" s="32"/>
      <c r="I143" s="32"/>
      <c r="J143" s="77"/>
      <c r="K143" s="32"/>
      <c r="L143" s="32"/>
      <c r="M143" s="32"/>
      <c r="N143" s="47">
        <f t="shared" si="2"/>
        <v>19588.760000000002</v>
      </c>
      <c r="Q143" s="56"/>
    </row>
    <row r="144" spans="1:17" s="3" customFormat="1" ht="33.75" customHeight="1" x14ac:dyDescent="0.4">
      <c r="A144" s="15" t="s">
        <v>75</v>
      </c>
      <c r="B144" s="32">
        <v>484676</v>
      </c>
      <c r="C144" s="32">
        <v>785656</v>
      </c>
      <c r="D144" s="32">
        <v>544669.21</v>
      </c>
      <c r="E144" s="32"/>
      <c r="F144" s="32"/>
      <c r="G144" s="32"/>
      <c r="H144" s="32"/>
      <c r="I144" s="32"/>
      <c r="J144" s="77"/>
      <c r="K144" s="32"/>
      <c r="L144" s="32"/>
      <c r="M144" s="32"/>
      <c r="N144" s="47">
        <f t="shared" si="2"/>
        <v>1815001.21</v>
      </c>
      <c r="Q144" s="56"/>
    </row>
    <row r="145" spans="1:19" ht="33.75" customHeight="1" x14ac:dyDescent="0.4">
      <c r="A145" s="13" t="s">
        <v>76</v>
      </c>
      <c r="B145" s="40">
        <v>896168</v>
      </c>
      <c r="C145" s="32">
        <v>989788.84759999998</v>
      </c>
      <c r="D145" s="40">
        <v>806473.48312849249</v>
      </c>
      <c r="E145" s="33"/>
      <c r="F145" s="33"/>
      <c r="G145" s="32"/>
      <c r="H145" s="33"/>
      <c r="I145" s="33"/>
      <c r="J145" s="77"/>
      <c r="K145" s="33"/>
      <c r="L145" s="33"/>
      <c r="M145" s="32"/>
      <c r="N145" s="47">
        <f t="shared" si="2"/>
        <v>2692430.3307284927</v>
      </c>
      <c r="Q145" s="56"/>
    </row>
    <row r="146" spans="1:19" ht="33.75" customHeight="1" thickBot="1" x14ac:dyDescent="0.45">
      <c r="A146" s="22" t="s">
        <v>77</v>
      </c>
      <c r="B146" s="45">
        <f t="shared" ref="B146:M146" si="3">SUM(B84:B145)</f>
        <v>2799633.1861402486</v>
      </c>
      <c r="C146" s="45">
        <f t="shared" si="3"/>
        <v>3298805.0354490867</v>
      </c>
      <c r="D146" s="45">
        <f t="shared" si="3"/>
        <v>2745948.6177077657</v>
      </c>
      <c r="E146" s="45">
        <f t="shared" si="3"/>
        <v>0</v>
      </c>
      <c r="F146" s="45">
        <f t="shared" si="3"/>
        <v>0</v>
      </c>
      <c r="G146" s="45">
        <f t="shared" si="3"/>
        <v>0</v>
      </c>
      <c r="H146" s="45">
        <f t="shared" si="3"/>
        <v>0</v>
      </c>
      <c r="I146" s="45">
        <f t="shared" si="3"/>
        <v>0</v>
      </c>
      <c r="J146" s="45">
        <f t="shared" si="3"/>
        <v>0</v>
      </c>
      <c r="K146" s="45">
        <f t="shared" si="3"/>
        <v>0</v>
      </c>
      <c r="L146" s="45">
        <f t="shared" si="3"/>
        <v>0</v>
      </c>
      <c r="M146" s="45">
        <f t="shared" si="3"/>
        <v>0</v>
      </c>
      <c r="N146" s="46">
        <f>SUM(N84:N145)</f>
        <v>8844386.8392971009</v>
      </c>
    </row>
    <row r="147" spans="1:19" ht="18.75" customHeight="1" x14ac:dyDescent="0.4">
      <c r="A147" s="19" t="s">
        <v>81</v>
      </c>
      <c r="B147" s="23"/>
      <c r="C147" s="23"/>
      <c r="D147" s="23"/>
      <c r="E147" s="23"/>
      <c r="F147" s="23"/>
      <c r="G147" s="11" t="s">
        <v>79</v>
      </c>
      <c r="H147" s="23"/>
      <c r="I147" s="23"/>
      <c r="J147" s="23"/>
      <c r="K147" s="23"/>
      <c r="L147" s="23"/>
      <c r="M147" s="23"/>
      <c r="N147" s="23"/>
    </row>
    <row r="148" spans="1:19" ht="24.75" customHeight="1" x14ac:dyDescent="0.4">
      <c r="A148" s="11" t="s">
        <v>119</v>
      </c>
      <c r="B148" s="80"/>
      <c r="C148" s="80"/>
      <c r="D148" s="80"/>
      <c r="E148" s="80"/>
      <c r="F148" s="80"/>
      <c r="G148" s="11"/>
      <c r="H148" s="80"/>
      <c r="I148" s="80"/>
      <c r="J148" s="23"/>
      <c r="K148" s="23"/>
      <c r="L148" s="23"/>
      <c r="M148" s="23"/>
      <c r="N148" s="23"/>
    </row>
    <row r="149" spans="1:19" ht="18.75" customHeight="1" x14ac:dyDescent="0.4">
      <c r="A149" s="11" t="s">
        <v>118</v>
      </c>
      <c r="B149" s="80"/>
      <c r="C149" s="80"/>
      <c r="D149" s="80"/>
      <c r="E149" s="80"/>
      <c r="F149" s="80"/>
      <c r="G149" s="11"/>
      <c r="H149" s="80"/>
      <c r="I149" s="80"/>
      <c r="J149" s="23"/>
      <c r="K149" s="23"/>
      <c r="L149" s="23"/>
      <c r="M149" s="23"/>
      <c r="N149" s="23"/>
    </row>
    <row r="150" spans="1:19" ht="18.75" customHeight="1" x14ac:dyDescent="0.4">
      <c r="A150" s="11" t="s">
        <v>120</v>
      </c>
      <c r="B150" s="80"/>
      <c r="C150" s="80"/>
      <c r="D150" s="80"/>
      <c r="E150" s="80"/>
      <c r="F150" s="80"/>
      <c r="G150" s="11"/>
      <c r="H150" s="80"/>
      <c r="I150" s="80"/>
      <c r="J150" s="23"/>
      <c r="K150" s="23"/>
      <c r="L150" s="23"/>
      <c r="M150" s="23"/>
      <c r="N150" s="23"/>
    </row>
    <row r="151" spans="1:19" ht="18.75" customHeight="1" x14ac:dyDescent="0.4">
      <c r="A151" s="11" t="s">
        <v>121</v>
      </c>
      <c r="B151" s="80"/>
      <c r="C151" s="80"/>
      <c r="D151" s="80"/>
      <c r="E151" s="80"/>
      <c r="F151" s="80"/>
      <c r="G151" s="11"/>
      <c r="H151" s="80"/>
      <c r="I151" s="80"/>
      <c r="J151" s="23"/>
      <c r="K151" s="23"/>
      <c r="L151" s="23"/>
      <c r="M151" s="23"/>
      <c r="N151" s="23"/>
    </row>
    <row r="152" spans="1:19" ht="26.25" customHeight="1" x14ac:dyDescent="0.4">
      <c r="A152" s="19" t="s">
        <v>80</v>
      </c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9" x14ac:dyDescent="0.4">
      <c r="A153" s="11"/>
      <c r="B153" s="11"/>
      <c r="C153" s="20"/>
      <c r="D153" s="20"/>
      <c r="E153" s="20"/>
      <c r="F153" s="20"/>
      <c r="G153" s="20"/>
      <c r="H153" s="20"/>
      <c r="I153" s="60"/>
      <c r="K153" s="20"/>
      <c r="L153" s="20"/>
      <c r="M153" s="20"/>
      <c r="N153" s="20"/>
      <c r="O153" s="20"/>
    </row>
    <row r="154" spans="1:19" x14ac:dyDescent="0.4">
      <c r="A154" s="21"/>
      <c r="B154" s="21"/>
      <c r="C154" s="21"/>
      <c r="D154" s="21"/>
      <c r="E154" s="21"/>
      <c r="F154" s="21"/>
      <c r="G154" s="21"/>
      <c r="H154" s="24"/>
      <c r="J154" s="21"/>
      <c r="K154" s="21"/>
      <c r="L154" s="21"/>
      <c r="M154" s="20"/>
      <c r="N154" s="20"/>
    </row>
    <row r="155" spans="1:19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</row>
    <row r="156" spans="1:19" ht="33.75" x14ac:dyDescent="0.5">
      <c r="A156" s="84" t="s">
        <v>124</v>
      </c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</row>
    <row r="157" spans="1:19" x14ac:dyDescent="0.4">
      <c r="A157" s="85" t="s">
        <v>82</v>
      </c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P157" s="62"/>
      <c r="Q157" s="62"/>
      <c r="R157" s="62"/>
      <c r="S157" s="62"/>
    </row>
    <row r="158" spans="1:19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60"/>
      <c r="M158" s="21"/>
      <c r="N158" s="21"/>
      <c r="O158" s="78"/>
    </row>
    <row r="159" spans="1:19" ht="27" thickBot="1" x14ac:dyDescent="0.45">
      <c r="A159" s="5"/>
      <c r="B159" s="5"/>
      <c r="C159" s="21"/>
      <c r="D159" s="5"/>
      <c r="E159" s="5"/>
      <c r="F159" s="5"/>
      <c r="G159" s="5"/>
      <c r="H159" s="5"/>
      <c r="I159" s="63"/>
      <c r="J159" s="5"/>
      <c r="K159" s="5"/>
      <c r="L159" s="5"/>
      <c r="M159" s="21"/>
      <c r="N159" s="5"/>
      <c r="P159" s="42"/>
    </row>
    <row r="160" spans="1:19" ht="34.5" customHeight="1" x14ac:dyDescent="0.4">
      <c r="A160" s="8" t="s">
        <v>1</v>
      </c>
      <c r="B160" s="9" t="s">
        <v>2</v>
      </c>
      <c r="C160" s="9" t="s">
        <v>3</v>
      </c>
      <c r="D160" s="9" t="s">
        <v>4</v>
      </c>
      <c r="E160" s="9" t="s">
        <v>5</v>
      </c>
      <c r="F160" s="9" t="s">
        <v>6</v>
      </c>
      <c r="G160" s="9" t="s">
        <v>7</v>
      </c>
      <c r="H160" s="9" t="s">
        <v>8</v>
      </c>
      <c r="I160" s="9" t="s">
        <v>9</v>
      </c>
      <c r="J160" s="9" t="s">
        <v>10</v>
      </c>
      <c r="K160" s="9" t="s">
        <v>11</v>
      </c>
      <c r="L160" s="9" t="s">
        <v>12</v>
      </c>
      <c r="M160" s="9" t="s">
        <v>13</v>
      </c>
      <c r="N160" s="10" t="s">
        <v>14</v>
      </c>
    </row>
    <row r="161" spans="1:18" ht="34.5" customHeight="1" x14ac:dyDescent="0.4">
      <c r="A161" s="13" t="s">
        <v>15</v>
      </c>
      <c r="B161" s="40">
        <v>75374.599999999991</v>
      </c>
      <c r="C161" s="32">
        <v>74527.499999999985</v>
      </c>
      <c r="D161" s="40">
        <v>1007274.55</v>
      </c>
      <c r="E161" s="40"/>
      <c r="F161" s="40"/>
      <c r="G161" s="40"/>
      <c r="H161" s="40"/>
      <c r="I161" s="40"/>
      <c r="J161" s="77"/>
      <c r="K161" s="40"/>
      <c r="L161" s="40"/>
      <c r="M161" s="32"/>
      <c r="N161" s="47">
        <f>SUM(B161:M161)</f>
        <v>1157176.6499999999</v>
      </c>
      <c r="O161" s="25"/>
      <c r="P161" s="64"/>
      <c r="Q161" s="56"/>
      <c r="R161" s="65"/>
    </row>
    <row r="162" spans="1:18" ht="34.5" customHeight="1" x14ac:dyDescent="0.4">
      <c r="A162" s="13" t="s">
        <v>16</v>
      </c>
      <c r="B162" s="40">
        <v>152347</v>
      </c>
      <c r="C162" s="32">
        <v>125713</v>
      </c>
      <c r="D162" s="40">
        <v>98346.07</v>
      </c>
      <c r="E162" s="40"/>
      <c r="F162" s="40"/>
      <c r="G162" s="40"/>
      <c r="H162" s="40"/>
      <c r="I162" s="40"/>
      <c r="J162" s="77"/>
      <c r="K162" s="40"/>
      <c r="L162" s="40"/>
      <c r="M162" s="32"/>
      <c r="N162" s="47">
        <f t="shared" ref="N162:N222" si="4">SUM(B162:M162)</f>
        <v>376406.07</v>
      </c>
      <c r="O162" s="25"/>
      <c r="Q162" s="56"/>
    </row>
    <row r="163" spans="1:18" ht="34.5" customHeight="1" x14ac:dyDescent="0.4">
      <c r="A163" s="13" t="s">
        <v>17</v>
      </c>
      <c r="B163" s="40">
        <v>0</v>
      </c>
      <c r="C163" s="32">
        <v>5362</v>
      </c>
      <c r="D163" s="40">
        <v>1406</v>
      </c>
      <c r="E163" s="40"/>
      <c r="F163" s="40"/>
      <c r="G163" s="40"/>
      <c r="H163" s="40"/>
      <c r="I163" s="40"/>
      <c r="J163" s="76"/>
      <c r="K163" s="40"/>
      <c r="L163" s="40"/>
      <c r="M163" s="32"/>
      <c r="N163" s="47">
        <f t="shared" si="4"/>
        <v>6768</v>
      </c>
      <c r="O163" s="25"/>
      <c r="Q163" s="56"/>
    </row>
    <row r="164" spans="1:18" ht="34.5" customHeight="1" x14ac:dyDescent="0.4">
      <c r="A164" s="13" t="s">
        <v>18</v>
      </c>
      <c r="B164" s="40">
        <v>75406.5</v>
      </c>
      <c r="C164" s="32">
        <v>76380</v>
      </c>
      <c r="D164" s="40">
        <v>79294.63</v>
      </c>
      <c r="E164" s="40"/>
      <c r="F164" s="40"/>
      <c r="G164" s="40"/>
      <c r="H164" s="40"/>
      <c r="I164" s="40"/>
      <c r="J164" s="77"/>
      <c r="K164" s="40"/>
      <c r="L164" s="40"/>
      <c r="M164" s="32"/>
      <c r="N164" s="47">
        <f t="shared" si="4"/>
        <v>231081.13</v>
      </c>
      <c r="O164" s="25"/>
      <c r="Q164" s="56"/>
    </row>
    <row r="165" spans="1:18" ht="34.5" customHeight="1" x14ac:dyDescent="0.4">
      <c r="A165" s="13" t="s">
        <v>19</v>
      </c>
      <c r="B165" s="40">
        <v>14247</v>
      </c>
      <c r="C165" s="32">
        <v>12018</v>
      </c>
      <c r="D165" s="40">
        <v>7290.64</v>
      </c>
      <c r="E165" s="40"/>
      <c r="F165" s="40"/>
      <c r="G165" s="40"/>
      <c r="H165" s="40"/>
      <c r="I165" s="40"/>
      <c r="J165" s="77"/>
      <c r="K165" s="40"/>
      <c r="L165" s="40"/>
      <c r="M165" s="32"/>
      <c r="N165" s="47">
        <f t="shared" si="4"/>
        <v>33555.64</v>
      </c>
      <c r="O165" s="25"/>
      <c r="Q165" s="56"/>
    </row>
    <row r="166" spans="1:18" ht="34.5" customHeight="1" x14ac:dyDescent="0.4">
      <c r="A166" s="13" t="s">
        <v>20</v>
      </c>
      <c r="B166" s="40">
        <v>28179</v>
      </c>
      <c r="C166" s="32">
        <v>314678</v>
      </c>
      <c r="D166" s="40">
        <v>76418.12</v>
      </c>
      <c r="E166" s="33"/>
      <c r="F166" s="33"/>
      <c r="G166" s="40"/>
      <c r="H166" s="33"/>
      <c r="I166" s="33"/>
      <c r="J166" s="77"/>
      <c r="K166" s="33"/>
      <c r="L166" s="33"/>
      <c r="M166" s="32"/>
      <c r="N166" s="47">
        <f t="shared" si="4"/>
        <v>419275.12</v>
      </c>
      <c r="O166" s="25"/>
      <c r="Q166" s="56"/>
    </row>
    <row r="167" spans="1:18" ht="34.5" customHeight="1" x14ac:dyDescent="0.4">
      <c r="A167" s="13" t="s">
        <v>21</v>
      </c>
      <c r="B167" s="40">
        <v>39547</v>
      </c>
      <c r="C167" s="32">
        <v>90939</v>
      </c>
      <c r="D167" s="40">
        <v>122319.96</v>
      </c>
      <c r="E167" s="33"/>
      <c r="F167" s="33"/>
      <c r="G167" s="40"/>
      <c r="H167" s="33"/>
      <c r="I167" s="33"/>
      <c r="J167" s="77"/>
      <c r="K167" s="33"/>
      <c r="L167" s="33"/>
      <c r="M167" s="32"/>
      <c r="N167" s="47">
        <f t="shared" si="4"/>
        <v>252805.96000000002</v>
      </c>
      <c r="O167" s="25"/>
      <c r="Q167" s="56"/>
    </row>
    <row r="168" spans="1:18" s="3" customFormat="1" ht="34.5" customHeight="1" x14ac:dyDescent="0.4">
      <c r="A168" s="15" t="s">
        <v>22</v>
      </c>
      <c r="B168" s="32">
        <v>3673</v>
      </c>
      <c r="C168" s="32">
        <v>1981</v>
      </c>
      <c r="D168" s="32">
        <v>1911.29</v>
      </c>
      <c r="E168" s="32"/>
      <c r="F168" s="32"/>
      <c r="G168" s="40"/>
      <c r="H168" s="32"/>
      <c r="I168" s="32"/>
      <c r="J168" s="77"/>
      <c r="K168" s="32"/>
      <c r="L168" s="32"/>
      <c r="M168" s="32"/>
      <c r="N168" s="47">
        <f t="shared" si="4"/>
        <v>7565.29</v>
      </c>
      <c r="O168" s="25"/>
      <c r="Q168" s="56"/>
    </row>
    <row r="169" spans="1:18" ht="34.5" customHeight="1" x14ac:dyDescent="0.4">
      <c r="A169" s="13" t="s">
        <v>23</v>
      </c>
      <c r="B169" s="40">
        <v>230788.5</v>
      </c>
      <c r="C169" s="32">
        <v>111195</v>
      </c>
      <c r="D169" s="40">
        <v>75061.179999999993</v>
      </c>
      <c r="E169" s="33"/>
      <c r="F169" s="33"/>
      <c r="G169" s="40"/>
      <c r="H169" s="33"/>
      <c r="I169" s="33"/>
      <c r="J169" s="77"/>
      <c r="K169" s="33"/>
      <c r="L169" s="33"/>
      <c r="M169" s="32"/>
      <c r="N169" s="47">
        <f t="shared" si="4"/>
        <v>417044.68</v>
      </c>
      <c r="O169" s="25"/>
      <c r="Q169" s="56"/>
    </row>
    <row r="170" spans="1:18" ht="34.5" customHeight="1" x14ac:dyDescent="0.4">
      <c r="A170" s="13" t="s">
        <v>24</v>
      </c>
      <c r="B170" s="40">
        <v>14073</v>
      </c>
      <c r="C170" s="32">
        <v>29579</v>
      </c>
      <c r="D170" s="40">
        <v>18783.25</v>
      </c>
      <c r="E170" s="33"/>
      <c r="F170" s="33"/>
      <c r="G170" s="40"/>
      <c r="H170" s="33"/>
      <c r="I170" s="33"/>
      <c r="J170" s="77"/>
      <c r="K170" s="33"/>
      <c r="L170" s="33"/>
      <c r="M170" s="32"/>
      <c r="N170" s="47">
        <f t="shared" si="4"/>
        <v>62435.25</v>
      </c>
      <c r="O170" s="25"/>
      <c r="Q170" s="56"/>
    </row>
    <row r="171" spans="1:18" ht="34.5" customHeight="1" x14ac:dyDescent="0.4">
      <c r="A171" s="13" t="s">
        <v>25</v>
      </c>
      <c r="B171" s="40">
        <v>223926</v>
      </c>
      <c r="C171" s="32">
        <v>249736.5</v>
      </c>
      <c r="D171" s="40">
        <v>176522</v>
      </c>
      <c r="E171" s="33"/>
      <c r="F171" s="33"/>
      <c r="G171" s="40"/>
      <c r="H171" s="33"/>
      <c r="I171" s="33"/>
      <c r="J171" s="77"/>
      <c r="K171" s="33"/>
      <c r="L171" s="33"/>
      <c r="M171" s="32"/>
      <c r="N171" s="47">
        <f t="shared" si="4"/>
        <v>650184.5</v>
      </c>
      <c r="O171" s="25"/>
      <c r="Q171" s="56"/>
    </row>
    <row r="172" spans="1:18" ht="34.5" customHeight="1" x14ac:dyDescent="0.4">
      <c r="A172" s="13" t="s">
        <v>26</v>
      </c>
      <c r="B172" s="40">
        <v>144764</v>
      </c>
      <c r="C172" s="32">
        <v>145549</v>
      </c>
      <c r="D172" s="40">
        <v>98205.53</v>
      </c>
      <c r="E172" s="33"/>
      <c r="F172" s="33"/>
      <c r="G172" s="40"/>
      <c r="H172" s="33"/>
      <c r="I172" s="33"/>
      <c r="J172" s="77"/>
      <c r="K172" s="33"/>
      <c r="L172" s="33"/>
      <c r="M172" s="32"/>
      <c r="N172" s="47">
        <f t="shared" si="4"/>
        <v>388518.53</v>
      </c>
      <c r="O172" s="25"/>
      <c r="Q172" s="56"/>
    </row>
    <row r="173" spans="1:18" ht="34.5" customHeight="1" x14ac:dyDescent="0.4">
      <c r="A173" s="13" t="s">
        <v>27</v>
      </c>
      <c r="B173" s="40">
        <v>187757</v>
      </c>
      <c r="C173" s="32">
        <v>148764</v>
      </c>
      <c r="D173" s="40">
        <v>250256.1</v>
      </c>
      <c r="E173" s="33"/>
      <c r="F173" s="33"/>
      <c r="G173" s="40"/>
      <c r="H173" s="33"/>
      <c r="I173" s="33"/>
      <c r="J173" s="77"/>
      <c r="K173" s="33"/>
      <c r="L173" s="33"/>
      <c r="M173" s="32"/>
      <c r="N173" s="47">
        <f t="shared" si="4"/>
        <v>586777.1</v>
      </c>
      <c r="O173" s="25"/>
      <c r="Q173" s="56"/>
    </row>
    <row r="174" spans="1:18" ht="34.5" customHeight="1" x14ac:dyDescent="0.4">
      <c r="A174" s="13" t="s">
        <v>28</v>
      </c>
      <c r="B174" s="40">
        <v>149313</v>
      </c>
      <c r="C174" s="32">
        <v>148725</v>
      </c>
      <c r="D174" s="40">
        <v>108388.29</v>
      </c>
      <c r="E174" s="33"/>
      <c r="F174" s="33"/>
      <c r="G174" s="40"/>
      <c r="H174" s="33"/>
      <c r="I174" s="33"/>
      <c r="J174" s="77"/>
      <c r="K174" s="33"/>
      <c r="L174" s="33"/>
      <c r="M174" s="32"/>
      <c r="N174" s="47">
        <f t="shared" si="4"/>
        <v>406426.29</v>
      </c>
      <c r="O174" s="25"/>
      <c r="Q174" s="56"/>
    </row>
    <row r="175" spans="1:18" ht="34.5" customHeight="1" x14ac:dyDescent="0.4">
      <c r="A175" s="13" t="s">
        <v>29</v>
      </c>
      <c r="B175" s="40">
        <v>655407</v>
      </c>
      <c r="C175" s="32">
        <v>453818</v>
      </c>
      <c r="D175" s="40">
        <v>377972.72</v>
      </c>
      <c r="E175" s="33"/>
      <c r="F175" s="33"/>
      <c r="G175" s="40"/>
      <c r="H175" s="33"/>
      <c r="I175" s="33"/>
      <c r="J175" s="77"/>
      <c r="K175" s="33"/>
      <c r="L175" s="33"/>
      <c r="M175" s="32"/>
      <c r="N175" s="47">
        <f t="shared" si="4"/>
        <v>1487197.72</v>
      </c>
      <c r="O175" s="25"/>
      <c r="Q175" s="56"/>
    </row>
    <row r="176" spans="1:18" ht="34.5" customHeight="1" x14ac:dyDescent="0.4">
      <c r="A176" s="13" t="s">
        <v>30</v>
      </c>
      <c r="B176" s="40">
        <v>3497</v>
      </c>
      <c r="C176" s="32">
        <v>1320</v>
      </c>
      <c r="D176" s="40">
        <v>10087.950000000001</v>
      </c>
      <c r="E176" s="33"/>
      <c r="F176" s="33"/>
      <c r="G176" s="40"/>
      <c r="H176" s="33"/>
      <c r="I176" s="33"/>
      <c r="J176" s="77"/>
      <c r="K176" s="33"/>
      <c r="L176" s="33"/>
      <c r="M176" s="32"/>
      <c r="N176" s="47">
        <f t="shared" si="4"/>
        <v>14904.95</v>
      </c>
      <c r="O176" s="25"/>
      <c r="Q176" s="56"/>
    </row>
    <row r="177" spans="1:17" ht="34.5" customHeight="1" x14ac:dyDescent="0.4">
      <c r="A177" s="13" t="s">
        <v>31</v>
      </c>
      <c r="B177" s="40">
        <v>257396</v>
      </c>
      <c r="C177" s="32">
        <v>195007.5</v>
      </c>
      <c r="D177" s="40">
        <v>161702.17000000001</v>
      </c>
      <c r="E177" s="33"/>
      <c r="F177" s="33"/>
      <c r="G177" s="40"/>
      <c r="H177" s="33"/>
      <c r="I177" s="33"/>
      <c r="J177" s="77"/>
      <c r="K177" s="33"/>
      <c r="L177" s="33"/>
      <c r="M177" s="32"/>
      <c r="N177" s="47">
        <f t="shared" si="4"/>
        <v>614105.67000000004</v>
      </c>
      <c r="O177" s="25"/>
      <c r="Q177" s="56"/>
    </row>
    <row r="178" spans="1:17" ht="34.5" customHeight="1" x14ac:dyDescent="0.4">
      <c r="A178" s="13" t="s">
        <v>32</v>
      </c>
      <c r="B178" s="40">
        <v>120</v>
      </c>
      <c r="C178" s="32">
        <v>400</v>
      </c>
      <c r="D178" s="40">
        <v>0</v>
      </c>
      <c r="E178" s="33"/>
      <c r="F178" s="33"/>
      <c r="G178" s="40"/>
      <c r="H178" s="33"/>
      <c r="I178" s="33"/>
      <c r="J178" s="77"/>
      <c r="K178" s="33"/>
      <c r="L178" s="33"/>
      <c r="M178" s="32"/>
      <c r="N178" s="47">
        <f t="shared" si="4"/>
        <v>520</v>
      </c>
      <c r="O178" s="25"/>
      <c r="Q178" s="56"/>
    </row>
    <row r="179" spans="1:17" ht="34.5" customHeight="1" x14ac:dyDescent="0.4">
      <c r="A179" s="13" t="s">
        <v>33</v>
      </c>
      <c r="B179" s="40">
        <v>185508</v>
      </c>
      <c r="C179" s="32">
        <v>183852</v>
      </c>
      <c r="D179" s="40">
        <v>221513.65</v>
      </c>
      <c r="E179" s="33"/>
      <c r="F179" s="33"/>
      <c r="G179" s="40"/>
      <c r="H179" s="33"/>
      <c r="I179" s="33"/>
      <c r="J179" s="77"/>
      <c r="K179" s="33"/>
      <c r="L179" s="33"/>
      <c r="M179" s="32"/>
      <c r="N179" s="47">
        <f t="shared" si="4"/>
        <v>590873.65</v>
      </c>
      <c r="O179" s="25"/>
      <c r="Q179" s="56"/>
    </row>
    <row r="180" spans="1:17" ht="34.5" customHeight="1" x14ac:dyDescent="0.4">
      <c r="A180" s="13" t="s">
        <v>34</v>
      </c>
      <c r="B180" s="40">
        <v>80053</v>
      </c>
      <c r="C180" s="32">
        <v>81379</v>
      </c>
      <c r="D180" s="40">
        <v>122000.53</v>
      </c>
      <c r="E180" s="33"/>
      <c r="F180" s="33"/>
      <c r="G180" s="40"/>
      <c r="H180" s="33"/>
      <c r="I180" s="33"/>
      <c r="J180" s="77"/>
      <c r="K180" s="33"/>
      <c r="L180" s="33"/>
      <c r="M180" s="32"/>
      <c r="N180" s="47">
        <f t="shared" si="4"/>
        <v>283432.53000000003</v>
      </c>
      <c r="O180" s="25"/>
      <c r="Q180" s="56"/>
    </row>
    <row r="181" spans="1:17" ht="34.5" customHeight="1" x14ac:dyDescent="0.4">
      <c r="A181" s="13" t="s">
        <v>35</v>
      </c>
      <c r="B181" s="40">
        <v>188456</v>
      </c>
      <c r="C181" s="32">
        <v>355264</v>
      </c>
      <c r="D181" s="40">
        <v>299142.48</v>
      </c>
      <c r="E181" s="33"/>
      <c r="F181" s="33"/>
      <c r="G181" s="40"/>
      <c r="H181" s="33"/>
      <c r="I181" s="33"/>
      <c r="J181" s="77"/>
      <c r="K181" s="33"/>
      <c r="L181" s="33"/>
      <c r="M181" s="32"/>
      <c r="N181" s="47">
        <f t="shared" si="4"/>
        <v>842862.48</v>
      </c>
      <c r="O181" s="25"/>
      <c r="Q181" s="56"/>
    </row>
    <row r="182" spans="1:17" ht="34.5" customHeight="1" x14ac:dyDescent="0.4">
      <c r="A182" s="13" t="s">
        <v>36</v>
      </c>
      <c r="B182" s="40">
        <v>67166</v>
      </c>
      <c r="C182" s="32">
        <v>105438</v>
      </c>
      <c r="D182" s="40">
        <v>32109.41</v>
      </c>
      <c r="E182" s="33"/>
      <c r="F182" s="33"/>
      <c r="G182" s="40"/>
      <c r="H182" s="33"/>
      <c r="I182" s="33"/>
      <c r="J182" s="77"/>
      <c r="K182" s="33"/>
      <c r="L182" s="33"/>
      <c r="M182" s="32"/>
      <c r="N182" s="47">
        <f t="shared" si="4"/>
        <v>204713.41</v>
      </c>
      <c r="O182" s="25"/>
      <c r="Q182" s="56"/>
    </row>
    <row r="183" spans="1:17" ht="34.5" customHeight="1" x14ac:dyDescent="0.4">
      <c r="A183" s="13" t="s">
        <v>83</v>
      </c>
      <c r="B183" s="40">
        <v>17265</v>
      </c>
      <c r="C183" s="32">
        <v>8176</v>
      </c>
      <c r="D183" s="40">
        <v>16687.599999999999</v>
      </c>
      <c r="E183" s="33"/>
      <c r="F183" s="33"/>
      <c r="G183" s="40"/>
      <c r="H183" s="33"/>
      <c r="I183" s="33"/>
      <c r="J183" s="77"/>
      <c r="K183" s="33"/>
      <c r="L183" s="33"/>
      <c r="M183" s="32"/>
      <c r="N183" s="47">
        <f t="shared" si="4"/>
        <v>42128.6</v>
      </c>
      <c r="O183" s="25"/>
      <c r="Q183" s="56"/>
    </row>
    <row r="184" spans="1:17" ht="34.5" customHeight="1" x14ac:dyDescent="0.4">
      <c r="A184" s="13" t="s">
        <v>84</v>
      </c>
      <c r="B184" s="40">
        <v>2871</v>
      </c>
      <c r="C184" s="32">
        <v>3265</v>
      </c>
      <c r="D184" s="40">
        <v>2669</v>
      </c>
      <c r="E184" s="33"/>
      <c r="F184" s="33"/>
      <c r="G184" s="40"/>
      <c r="H184" s="33"/>
      <c r="I184" s="33"/>
      <c r="J184" s="77"/>
      <c r="K184" s="33"/>
      <c r="L184" s="33"/>
      <c r="M184" s="32"/>
      <c r="N184" s="47">
        <f t="shared" si="4"/>
        <v>8805</v>
      </c>
      <c r="O184" s="25"/>
      <c r="Q184" s="56"/>
    </row>
    <row r="185" spans="1:17" ht="34.5" customHeight="1" x14ac:dyDescent="0.4">
      <c r="A185" s="13" t="s">
        <v>85</v>
      </c>
      <c r="B185" s="40">
        <v>41731</v>
      </c>
      <c r="C185" s="32">
        <v>87023.463600000003</v>
      </c>
      <c r="D185" s="40">
        <v>100559.4</v>
      </c>
      <c r="E185" s="33"/>
      <c r="F185" s="33"/>
      <c r="G185" s="40"/>
      <c r="H185" s="33"/>
      <c r="I185" s="33"/>
      <c r="J185" s="77"/>
      <c r="K185" s="33"/>
      <c r="L185" s="33"/>
      <c r="M185" s="32"/>
      <c r="N185" s="47">
        <f t="shared" si="4"/>
        <v>229313.86359999998</v>
      </c>
      <c r="O185" s="25"/>
      <c r="Q185" s="56"/>
    </row>
    <row r="186" spans="1:17" ht="34.5" customHeight="1" x14ac:dyDescent="0.4">
      <c r="A186" s="13" t="s">
        <v>40</v>
      </c>
      <c r="B186" s="40">
        <v>166842</v>
      </c>
      <c r="C186" s="32">
        <v>129266</v>
      </c>
      <c r="D186" s="40">
        <v>170197.59</v>
      </c>
      <c r="E186" s="33"/>
      <c r="F186" s="33"/>
      <c r="G186" s="40"/>
      <c r="H186" s="33"/>
      <c r="I186" s="33"/>
      <c r="J186" s="77"/>
      <c r="K186" s="33"/>
      <c r="L186" s="33"/>
      <c r="M186" s="32"/>
      <c r="N186" s="47">
        <f t="shared" si="4"/>
        <v>466305.58999999997</v>
      </c>
      <c r="O186" s="25"/>
      <c r="Q186" s="56"/>
    </row>
    <row r="187" spans="1:17" ht="34.5" customHeight="1" x14ac:dyDescent="0.4">
      <c r="A187" s="13" t="s">
        <v>41</v>
      </c>
      <c r="B187" s="40">
        <v>1050000</v>
      </c>
      <c r="C187" s="32">
        <v>787500</v>
      </c>
      <c r="D187" s="40">
        <v>682500</v>
      </c>
      <c r="E187" s="33"/>
      <c r="F187" s="33"/>
      <c r="G187" s="40"/>
      <c r="H187" s="33"/>
      <c r="I187" s="33"/>
      <c r="J187" s="77"/>
      <c r="K187" s="33"/>
      <c r="L187" s="33"/>
      <c r="M187" s="32"/>
      <c r="N187" s="47">
        <f t="shared" si="4"/>
        <v>2520000</v>
      </c>
      <c r="O187" s="25"/>
      <c r="Q187" s="56"/>
    </row>
    <row r="188" spans="1:17" ht="34.5" customHeight="1" x14ac:dyDescent="0.4">
      <c r="A188" s="13" t="s">
        <v>42</v>
      </c>
      <c r="B188" s="40">
        <v>147490.5</v>
      </c>
      <c r="C188" s="32">
        <v>230136</v>
      </c>
      <c r="D188" s="40">
        <v>174618.34</v>
      </c>
      <c r="E188" s="33"/>
      <c r="F188" s="33"/>
      <c r="G188" s="40"/>
      <c r="H188" s="33"/>
      <c r="I188" s="33"/>
      <c r="J188" s="77"/>
      <c r="K188" s="33"/>
      <c r="L188" s="33"/>
      <c r="M188" s="32"/>
      <c r="N188" s="47">
        <f t="shared" si="4"/>
        <v>552244.84</v>
      </c>
      <c r="O188" s="25"/>
      <c r="Q188" s="56"/>
    </row>
    <row r="189" spans="1:17" ht="34.5" customHeight="1" x14ac:dyDescent="0.4">
      <c r="A189" s="13" t="s">
        <v>43</v>
      </c>
      <c r="B189" s="40">
        <v>75276</v>
      </c>
      <c r="C189" s="32">
        <v>47227</v>
      </c>
      <c r="D189" s="40">
        <v>28898.14</v>
      </c>
      <c r="E189" s="33"/>
      <c r="F189" s="33"/>
      <c r="G189" s="40"/>
      <c r="H189" s="33"/>
      <c r="I189" s="33"/>
      <c r="J189" s="77"/>
      <c r="K189" s="33"/>
      <c r="L189" s="33"/>
      <c r="M189" s="32"/>
      <c r="N189" s="47">
        <f t="shared" si="4"/>
        <v>151401.14000000001</v>
      </c>
      <c r="O189" s="25"/>
      <c r="Q189" s="56"/>
    </row>
    <row r="190" spans="1:17" ht="34.5" customHeight="1" x14ac:dyDescent="0.4">
      <c r="A190" s="13" t="s">
        <v>44</v>
      </c>
      <c r="B190" s="40">
        <v>6232</v>
      </c>
      <c r="C190" s="32">
        <v>6533</v>
      </c>
      <c r="D190" s="40">
        <v>4553.03</v>
      </c>
      <c r="E190" s="33"/>
      <c r="F190" s="33"/>
      <c r="G190" s="40"/>
      <c r="H190" s="33"/>
      <c r="I190" s="33"/>
      <c r="J190" s="77"/>
      <c r="K190" s="33"/>
      <c r="L190" s="33"/>
      <c r="M190" s="32"/>
      <c r="N190" s="47">
        <f t="shared" si="4"/>
        <v>17318.03</v>
      </c>
      <c r="O190" s="25"/>
      <c r="Q190" s="56"/>
    </row>
    <row r="191" spans="1:17" ht="34.5" customHeight="1" x14ac:dyDescent="0.4">
      <c r="A191" s="13" t="s">
        <v>45</v>
      </c>
      <c r="B191" s="40">
        <v>7729</v>
      </c>
      <c r="C191" s="32">
        <v>23908</v>
      </c>
      <c r="D191" s="40">
        <v>8126.55</v>
      </c>
      <c r="E191" s="33"/>
      <c r="F191" s="33"/>
      <c r="G191" s="40"/>
      <c r="H191" s="33"/>
      <c r="I191" s="33"/>
      <c r="J191" s="77"/>
      <c r="K191" s="33"/>
      <c r="L191" s="33"/>
      <c r="M191" s="32"/>
      <c r="N191" s="47">
        <f t="shared" si="4"/>
        <v>39763.550000000003</v>
      </c>
      <c r="O191" s="25"/>
      <c r="Q191" s="56"/>
    </row>
    <row r="192" spans="1:17" ht="34.5" customHeight="1" x14ac:dyDescent="0.4">
      <c r="A192" s="13" t="s">
        <v>46</v>
      </c>
      <c r="B192" s="40">
        <v>4327</v>
      </c>
      <c r="C192" s="32">
        <v>5928</v>
      </c>
      <c r="D192" s="40">
        <v>3094.14</v>
      </c>
      <c r="E192" s="33"/>
      <c r="F192" s="33"/>
      <c r="G192" s="40"/>
      <c r="H192" s="33"/>
      <c r="I192" s="33"/>
      <c r="J192" s="77"/>
      <c r="K192" s="33"/>
      <c r="L192" s="33"/>
      <c r="M192" s="32"/>
      <c r="N192" s="47">
        <f t="shared" si="4"/>
        <v>13349.14</v>
      </c>
      <c r="O192" s="25"/>
      <c r="Q192" s="56"/>
    </row>
    <row r="193" spans="1:17" ht="34.5" customHeight="1" x14ac:dyDescent="0.4">
      <c r="A193" s="13" t="s">
        <v>47</v>
      </c>
      <c r="B193" s="40">
        <v>19028</v>
      </c>
      <c r="C193" s="32">
        <v>23337</v>
      </c>
      <c r="D193" s="40">
        <v>28331.08</v>
      </c>
      <c r="E193" s="33"/>
      <c r="F193" s="33"/>
      <c r="G193" s="40"/>
      <c r="H193" s="33"/>
      <c r="I193" s="33"/>
      <c r="J193" s="77"/>
      <c r="K193" s="33"/>
      <c r="L193" s="33"/>
      <c r="M193" s="32"/>
      <c r="N193" s="47">
        <f t="shared" si="4"/>
        <v>70696.08</v>
      </c>
      <c r="O193" s="25"/>
      <c r="Q193" s="56"/>
    </row>
    <row r="194" spans="1:17" ht="34.5" customHeight="1" x14ac:dyDescent="0.4">
      <c r="A194" s="15" t="s">
        <v>48</v>
      </c>
      <c r="B194" s="40">
        <v>11743</v>
      </c>
      <c r="C194" s="32">
        <v>12491</v>
      </c>
      <c r="D194" s="40">
        <v>11007.27</v>
      </c>
      <c r="E194" s="33"/>
      <c r="F194" s="33"/>
      <c r="G194" s="40"/>
      <c r="H194" s="33"/>
      <c r="I194" s="33"/>
      <c r="J194" s="77"/>
      <c r="K194" s="33"/>
      <c r="L194" s="33"/>
      <c r="M194" s="32"/>
      <c r="N194" s="47">
        <f t="shared" si="4"/>
        <v>35241.270000000004</v>
      </c>
      <c r="O194" s="25"/>
      <c r="Q194" s="56"/>
    </row>
    <row r="195" spans="1:17" ht="34.5" customHeight="1" x14ac:dyDescent="0.4">
      <c r="A195" s="15" t="s">
        <v>49</v>
      </c>
      <c r="B195" s="40">
        <v>40860</v>
      </c>
      <c r="C195" s="32">
        <v>43789.5</v>
      </c>
      <c r="D195" s="40">
        <v>28889.48</v>
      </c>
      <c r="E195" s="33"/>
      <c r="F195" s="33"/>
      <c r="G195" s="40"/>
      <c r="H195" s="33"/>
      <c r="I195" s="33"/>
      <c r="J195" s="77"/>
      <c r="K195" s="33"/>
      <c r="L195" s="33"/>
      <c r="M195" s="32"/>
      <c r="N195" s="47">
        <f t="shared" si="4"/>
        <v>113538.98</v>
      </c>
      <c r="O195" s="25"/>
      <c r="Q195" s="56"/>
    </row>
    <row r="196" spans="1:17" ht="34.5" customHeight="1" x14ac:dyDescent="0.4">
      <c r="A196" s="13" t="s">
        <v>50</v>
      </c>
      <c r="B196" s="43">
        <v>19414</v>
      </c>
      <c r="C196" s="32">
        <v>23434</v>
      </c>
      <c r="D196" s="43">
        <v>22007.599999999999</v>
      </c>
      <c r="E196" s="43"/>
      <c r="F196" s="43"/>
      <c r="G196" s="40"/>
      <c r="H196" s="43"/>
      <c r="I196" s="43"/>
      <c r="J196" s="77"/>
      <c r="K196" s="43"/>
      <c r="L196" s="43"/>
      <c r="M196" s="32"/>
      <c r="N196" s="47">
        <f t="shared" si="4"/>
        <v>64855.6</v>
      </c>
      <c r="O196" s="26"/>
      <c r="Q196" s="56"/>
    </row>
    <row r="197" spans="1:17" ht="34.5" customHeight="1" x14ac:dyDescent="0.4">
      <c r="A197" s="13" t="s">
        <v>51</v>
      </c>
      <c r="B197" s="43">
        <v>850</v>
      </c>
      <c r="C197" s="32">
        <v>1299.399375</v>
      </c>
      <c r="D197" s="43">
        <v>1128.06</v>
      </c>
      <c r="E197" s="43"/>
      <c r="F197" s="43"/>
      <c r="G197" s="40"/>
      <c r="H197" s="43"/>
      <c r="I197" s="43"/>
      <c r="J197" s="77"/>
      <c r="K197" s="43"/>
      <c r="L197" s="43"/>
      <c r="M197" s="32"/>
      <c r="N197" s="47">
        <f t="shared" si="4"/>
        <v>3277.4593749999999</v>
      </c>
      <c r="O197" s="26"/>
      <c r="Q197" s="56"/>
    </row>
    <row r="198" spans="1:17" ht="34.5" customHeight="1" x14ac:dyDescent="0.4">
      <c r="A198" s="13" t="s">
        <v>52</v>
      </c>
      <c r="B198" s="43">
        <v>6552</v>
      </c>
      <c r="C198" s="32">
        <v>8334</v>
      </c>
      <c r="D198" s="43">
        <v>2268</v>
      </c>
      <c r="E198" s="43"/>
      <c r="F198" s="43"/>
      <c r="G198" s="40"/>
      <c r="H198" s="43"/>
      <c r="I198" s="43"/>
      <c r="J198" s="77"/>
      <c r="K198" s="43"/>
      <c r="L198" s="43"/>
      <c r="M198" s="32"/>
      <c r="N198" s="47">
        <f t="shared" si="4"/>
        <v>17154</v>
      </c>
      <c r="O198" s="26"/>
      <c r="Q198" s="56"/>
    </row>
    <row r="199" spans="1:17" ht="34.5" customHeight="1" x14ac:dyDescent="0.4">
      <c r="A199" s="13" t="s">
        <v>53</v>
      </c>
      <c r="B199" s="43">
        <v>8526</v>
      </c>
      <c r="C199" s="32">
        <v>10028</v>
      </c>
      <c r="D199" s="43">
        <v>7532.78</v>
      </c>
      <c r="E199" s="43"/>
      <c r="F199" s="43"/>
      <c r="G199" s="40"/>
      <c r="H199" s="43"/>
      <c r="I199" s="43"/>
      <c r="J199" s="77"/>
      <c r="K199" s="43"/>
      <c r="L199" s="43"/>
      <c r="M199" s="32"/>
      <c r="N199" s="47">
        <f t="shared" si="4"/>
        <v>26086.78</v>
      </c>
      <c r="O199" s="26"/>
      <c r="Q199" s="56"/>
    </row>
    <row r="200" spans="1:17" ht="34.5" customHeight="1" x14ac:dyDescent="0.4">
      <c r="A200" s="13" t="s">
        <v>86</v>
      </c>
      <c r="B200" s="43">
        <v>74935.5</v>
      </c>
      <c r="C200" s="32">
        <v>41631</v>
      </c>
      <c r="D200" s="43">
        <v>41156</v>
      </c>
      <c r="E200" s="43"/>
      <c r="F200" s="43"/>
      <c r="G200" s="40"/>
      <c r="H200" s="43"/>
      <c r="I200" s="43"/>
      <c r="J200" s="77"/>
      <c r="K200" s="43"/>
      <c r="L200" s="43"/>
      <c r="M200" s="32"/>
      <c r="N200" s="47">
        <f t="shared" si="4"/>
        <v>157722.5</v>
      </c>
      <c r="O200" s="26"/>
      <c r="Q200" s="56"/>
    </row>
    <row r="201" spans="1:17" ht="34.5" customHeight="1" x14ac:dyDescent="0.4">
      <c r="A201" s="13" t="s">
        <v>55</v>
      </c>
      <c r="B201" s="43">
        <v>3003</v>
      </c>
      <c r="C201" s="32">
        <v>13033</v>
      </c>
      <c r="D201" s="43">
        <v>285</v>
      </c>
      <c r="E201" s="43"/>
      <c r="F201" s="43"/>
      <c r="G201" s="40"/>
      <c r="H201" s="43"/>
      <c r="I201" s="43"/>
      <c r="J201" s="77"/>
      <c r="K201" s="43"/>
      <c r="L201" s="43"/>
      <c r="M201" s="32"/>
      <c r="N201" s="47">
        <f t="shared" si="4"/>
        <v>16321</v>
      </c>
      <c r="O201" s="26"/>
      <c r="Q201" s="56"/>
    </row>
    <row r="202" spans="1:17" ht="34.5" customHeight="1" x14ac:dyDescent="0.4">
      <c r="A202" s="13" t="s">
        <v>56</v>
      </c>
      <c r="B202" s="43">
        <v>6921</v>
      </c>
      <c r="C202" s="32">
        <v>2893</v>
      </c>
      <c r="D202" s="43">
        <v>6779.66</v>
      </c>
      <c r="E202" s="43"/>
      <c r="F202" s="43"/>
      <c r="G202" s="40"/>
      <c r="H202" s="43"/>
      <c r="I202" s="43"/>
      <c r="J202" s="77"/>
      <c r="K202" s="43"/>
      <c r="L202" s="43"/>
      <c r="M202" s="32"/>
      <c r="N202" s="47">
        <f t="shared" si="4"/>
        <v>16593.66</v>
      </c>
      <c r="O202" s="26"/>
      <c r="Q202" s="56"/>
    </row>
    <row r="203" spans="1:17" ht="34.5" customHeight="1" x14ac:dyDescent="0.4">
      <c r="A203" s="13" t="s">
        <v>57</v>
      </c>
      <c r="B203" s="40">
        <v>0</v>
      </c>
      <c r="C203" s="32">
        <v>0</v>
      </c>
      <c r="D203" s="40">
        <v>686.75</v>
      </c>
      <c r="E203" s="33"/>
      <c r="F203" s="33"/>
      <c r="G203" s="40"/>
      <c r="H203" s="33"/>
      <c r="I203" s="33"/>
      <c r="J203" s="77"/>
      <c r="K203" s="33"/>
      <c r="L203" s="33"/>
      <c r="M203" s="32"/>
      <c r="N203" s="47">
        <f t="shared" si="4"/>
        <v>686.75</v>
      </c>
      <c r="O203" s="25"/>
      <c r="Q203" s="56"/>
    </row>
    <row r="204" spans="1:17" ht="34.5" customHeight="1" x14ac:dyDescent="0.4">
      <c r="A204" s="15" t="s">
        <v>87</v>
      </c>
      <c r="B204" s="32">
        <v>183704</v>
      </c>
      <c r="C204" s="32">
        <v>241848.47000099998</v>
      </c>
      <c r="D204" s="32">
        <v>197672.01861150001</v>
      </c>
      <c r="E204" s="32"/>
      <c r="F204" s="32"/>
      <c r="G204" s="40"/>
      <c r="H204" s="32"/>
      <c r="I204" s="33"/>
      <c r="J204" s="77"/>
      <c r="K204" s="33"/>
      <c r="L204" s="33"/>
      <c r="M204" s="32"/>
      <c r="N204" s="47">
        <f t="shared" si="4"/>
        <v>623224.48861250002</v>
      </c>
      <c r="O204" s="25"/>
      <c r="Q204" s="56"/>
    </row>
    <row r="205" spans="1:17" ht="34.5" customHeight="1" x14ac:dyDescent="0.4">
      <c r="A205" s="13" t="s">
        <v>88</v>
      </c>
      <c r="B205" s="40">
        <v>26848</v>
      </c>
      <c r="C205" s="32">
        <v>37505</v>
      </c>
      <c r="D205" s="40">
        <v>18472.82</v>
      </c>
      <c r="E205" s="33"/>
      <c r="F205" s="33"/>
      <c r="G205" s="40"/>
      <c r="H205" s="33"/>
      <c r="I205" s="33"/>
      <c r="J205" s="77"/>
      <c r="K205" s="33"/>
      <c r="L205" s="33"/>
      <c r="M205" s="32"/>
      <c r="N205" s="47">
        <f t="shared" si="4"/>
        <v>82825.820000000007</v>
      </c>
      <c r="O205" s="25"/>
      <c r="Q205" s="56"/>
    </row>
    <row r="206" spans="1:17" ht="34.5" customHeight="1" x14ac:dyDescent="0.4">
      <c r="A206" s="13" t="s">
        <v>89</v>
      </c>
      <c r="B206" s="40">
        <v>96045</v>
      </c>
      <c r="C206" s="32">
        <v>62790.270155818085</v>
      </c>
      <c r="D206" s="40">
        <v>44525.59</v>
      </c>
      <c r="E206" s="33"/>
      <c r="F206" s="33"/>
      <c r="G206" s="40"/>
      <c r="H206" s="33"/>
      <c r="I206" s="33"/>
      <c r="J206" s="77"/>
      <c r="K206" s="33"/>
      <c r="L206" s="33"/>
      <c r="M206" s="32"/>
      <c r="N206" s="47">
        <f t="shared" si="4"/>
        <v>203360.86015581808</v>
      </c>
      <c r="O206" s="25"/>
      <c r="Q206" s="56"/>
    </row>
    <row r="207" spans="1:17" ht="34.5" customHeight="1" x14ac:dyDescent="0.4">
      <c r="A207" s="13" t="s">
        <v>90</v>
      </c>
      <c r="B207" s="40">
        <v>8458.5</v>
      </c>
      <c r="C207" s="32">
        <v>4213</v>
      </c>
      <c r="D207" s="43">
        <v>1854.47</v>
      </c>
      <c r="E207" s="33"/>
      <c r="F207" s="33"/>
      <c r="G207" s="40"/>
      <c r="H207" s="33"/>
      <c r="I207" s="33"/>
      <c r="J207" s="77"/>
      <c r="K207" s="33"/>
      <c r="L207" s="33"/>
      <c r="M207" s="32"/>
      <c r="N207" s="47">
        <f t="shared" si="4"/>
        <v>14525.97</v>
      </c>
      <c r="O207" s="25"/>
      <c r="Q207" s="56"/>
    </row>
    <row r="208" spans="1:17" ht="34.5" customHeight="1" x14ac:dyDescent="0.4">
      <c r="A208" s="13" t="s">
        <v>91</v>
      </c>
      <c r="B208" s="40">
        <v>88726</v>
      </c>
      <c r="C208" s="32">
        <v>89923</v>
      </c>
      <c r="D208" s="40">
        <v>55862.720000000001</v>
      </c>
      <c r="E208" s="33"/>
      <c r="F208" s="33"/>
      <c r="G208" s="40"/>
      <c r="H208" s="33"/>
      <c r="I208" s="33"/>
      <c r="J208" s="77"/>
      <c r="K208" s="33"/>
      <c r="L208" s="33"/>
      <c r="M208" s="32"/>
      <c r="N208" s="47">
        <f t="shared" si="4"/>
        <v>234511.72</v>
      </c>
      <c r="O208" s="25"/>
      <c r="Q208" s="56"/>
    </row>
    <row r="209" spans="1:24" ht="34.5" customHeight="1" x14ac:dyDescent="0.4">
      <c r="A209" s="13" t="s">
        <v>92</v>
      </c>
      <c r="B209" s="40">
        <v>20622</v>
      </c>
      <c r="C209" s="32">
        <v>49788</v>
      </c>
      <c r="D209" s="40">
        <v>44564.98</v>
      </c>
      <c r="E209" s="33"/>
      <c r="F209" s="33"/>
      <c r="G209" s="40"/>
      <c r="H209" s="33"/>
      <c r="I209" s="33"/>
      <c r="J209" s="77"/>
      <c r="K209" s="33"/>
      <c r="L209" s="33"/>
      <c r="M209" s="32"/>
      <c r="N209" s="47">
        <f t="shared" si="4"/>
        <v>114974.98000000001</v>
      </c>
      <c r="O209" s="25"/>
      <c r="Q209" s="56"/>
    </row>
    <row r="210" spans="1:24" ht="34.5" customHeight="1" x14ac:dyDescent="0.4">
      <c r="A210" s="13" t="s">
        <v>93</v>
      </c>
      <c r="B210" s="40">
        <v>179175</v>
      </c>
      <c r="C210" s="32">
        <v>114012</v>
      </c>
      <c r="D210" s="40">
        <v>84743.71</v>
      </c>
      <c r="E210" s="33"/>
      <c r="F210" s="33"/>
      <c r="G210" s="40"/>
      <c r="H210" s="33"/>
      <c r="I210" s="33"/>
      <c r="J210" s="77"/>
      <c r="K210" s="33"/>
      <c r="L210" s="33"/>
      <c r="M210" s="32"/>
      <c r="N210" s="47">
        <f t="shared" si="4"/>
        <v>377930.71</v>
      </c>
      <c r="O210" s="25"/>
      <c r="Q210" s="56"/>
    </row>
    <row r="211" spans="1:24" ht="34.5" customHeight="1" x14ac:dyDescent="0.4">
      <c r="A211" s="13" t="s">
        <v>94</v>
      </c>
      <c r="B211" s="40">
        <v>465</v>
      </c>
      <c r="C211" s="32">
        <v>1608</v>
      </c>
      <c r="D211" s="40">
        <v>575</v>
      </c>
      <c r="E211" s="33"/>
      <c r="F211" s="33"/>
      <c r="G211" s="40"/>
      <c r="H211" s="33"/>
      <c r="I211" s="33"/>
      <c r="J211" s="77"/>
      <c r="K211" s="33"/>
      <c r="L211" s="33"/>
      <c r="M211" s="32"/>
      <c r="N211" s="47">
        <f t="shared" si="4"/>
        <v>2648</v>
      </c>
      <c r="O211" s="25"/>
      <c r="Q211" s="56"/>
    </row>
    <row r="212" spans="1:24" ht="34.5" customHeight="1" x14ac:dyDescent="0.4">
      <c r="A212" s="13" t="s">
        <v>95</v>
      </c>
      <c r="B212" s="40">
        <v>30359</v>
      </c>
      <c r="C212" s="32">
        <v>1188</v>
      </c>
      <c r="D212" s="40">
        <v>9879.86</v>
      </c>
      <c r="E212" s="33"/>
      <c r="F212" s="33"/>
      <c r="G212" s="40"/>
      <c r="H212" s="33"/>
      <c r="I212" s="33"/>
      <c r="J212" s="77"/>
      <c r="K212" s="33"/>
      <c r="L212" s="33"/>
      <c r="M212" s="32"/>
      <c r="N212" s="47">
        <f t="shared" si="4"/>
        <v>41426.86</v>
      </c>
      <c r="O212" s="25"/>
      <c r="Q212" s="56"/>
    </row>
    <row r="213" spans="1:24" ht="34.5" customHeight="1" x14ac:dyDescent="0.4">
      <c r="A213" s="15" t="s">
        <v>67</v>
      </c>
      <c r="B213" s="40">
        <v>10220</v>
      </c>
      <c r="C213" s="32">
        <v>4833</v>
      </c>
      <c r="D213" s="40">
        <v>10103.799999999999</v>
      </c>
      <c r="E213" s="33"/>
      <c r="F213" s="33"/>
      <c r="G213" s="40"/>
      <c r="H213" s="33"/>
      <c r="I213" s="33"/>
      <c r="J213" s="77"/>
      <c r="K213" s="33"/>
      <c r="L213" s="33"/>
      <c r="M213" s="32"/>
      <c r="N213" s="47">
        <f t="shared" si="4"/>
        <v>25156.799999999999</v>
      </c>
      <c r="O213" s="25"/>
      <c r="Q213" s="56"/>
    </row>
    <row r="214" spans="1:24" ht="34.5" customHeight="1" x14ac:dyDescent="0.4">
      <c r="A214" s="15" t="s">
        <v>96</v>
      </c>
      <c r="B214" s="40">
        <v>1304</v>
      </c>
      <c r="C214" s="32">
        <v>1517</v>
      </c>
      <c r="D214" s="40">
        <v>909.45</v>
      </c>
      <c r="E214" s="33"/>
      <c r="F214" s="33"/>
      <c r="G214" s="40"/>
      <c r="H214" s="33"/>
      <c r="I214" s="33"/>
      <c r="J214" s="77"/>
      <c r="K214" s="33"/>
      <c r="L214" s="33"/>
      <c r="M214" s="32"/>
      <c r="N214" s="47">
        <f t="shared" si="4"/>
        <v>3730.45</v>
      </c>
      <c r="O214" s="25"/>
      <c r="Q214" s="56"/>
    </row>
    <row r="215" spans="1:24" s="3" customFormat="1" ht="34.5" customHeight="1" x14ac:dyDescent="0.4">
      <c r="A215" s="15" t="s">
        <v>97</v>
      </c>
      <c r="B215" s="32">
        <v>797</v>
      </c>
      <c r="C215" s="32">
        <v>1071</v>
      </c>
      <c r="D215" s="32">
        <v>878</v>
      </c>
      <c r="E215" s="32"/>
      <c r="F215" s="32"/>
      <c r="G215" s="40"/>
      <c r="H215" s="32"/>
      <c r="I215" s="32"/>
      <c r="J215" s="77"/>
      <c r="K215" s="32"/>
      <c r="L215" s="32"/>
      <c r="M215" s="32"/>
      <c r="N215" s="47">
        <f t="shared" si="4"/>
        <v>2746</v>
      </c>
      <c r="O215" s="25"/>
      <c r="Q215" s="56"/>
    </row>
    <row r="216" spans="1:24" s="3" customFormat="1" ht="34.5" customHeight="1" x14ac:dyDescent="0.4">
      <c r="A216" s="15" t="s">
        <v>98</v>
      </c>
      <c r="B216" s="32">
        <v>3027</v>
      </c>
      <c r="C216" s="32">
        <v>1812</v>
      </c>
      <c r="D216" s="32">
        <v>895</v>
      </c>
      <c r="E216" s="32"/>
      <c r="F216" s="32"/>
      <c r="G216" s="40"/>
      <c r="H216" s="32"/>
      <c r="I216" s="32"/>
      <c r="J216" s="77"/>
      <c r="K216" s="32"/>
      <c r="L216" s="32"/>
      <c r="M216" s="32"/>
      <c r="N216" s="47">
        <f t="shared" si="4"/>
        <v>5734</v>
      </c>
      <c r="O216" s="25"/>
      <c r="Q216" s="56"/>
    </row>
    <row r="217" spans="1:24" s="3" customFormat="1" ht="34.5" customHeight="1" x14ac:dyDescent="0.4">
      <c r="A217" s="15" t="s">
        <v>99</v>
      </c>
      <c r="B217" s="32">
        <v>384</v>
      </c>
      <c r="C217" s="32">
        <v>1244</v>
      </c>
      <c r="D217" s="32">
        <v>3272.61</v>
      </c>
      <c r="E217" s="32"/>
      <c r="F217" s="32"/>
      <c r="G217" s="40"/>
      <c r="H217" s="32"/>
      <c r="I217" s="32"/>
      <c r="J217" s="77"/>
      <c r="K217" s="32"/>
      <c r="L217" s="32"/>
      <c r="M217" s="32"/>
      <c r="N217" s="47">
        <f t="shared" si="4"/>
        <v>4900.6100000000006</v>
      </c>
      <c r="O217" s="25"/>
      <c r="P217" s="62"/>
      <c r="Q217" s="56"/>
    </row>
    <row r="218" spans="1:24" s="3" customFormat="1" ht="34.5" customHeight="1" x14ac:dyDescent="0.4">
      <c r="A218" s="15" t="s">
        <v>72</v>
      </c>
      <c r="B218" s="32">
        <v>10256</v>
      </c>
      <c r="C218" s="32">
        <v>22510</v>
      </c>
      <c r="D218" s="32">
        <v>28956</v>
      </c>
      <c r="E218" s="32"/>
      <c r="F218" s="32"/>
      <c r="G218" s="40"/>
      <c r="H218" s="32"/>
      <c r="I218" s="32"/>
      <c r="J218" s="77"/>
      <c r="K218" s="32"/>
      <c r="L218" s="32"/>
      <c r="M218" s="32"/>
      <c r="N218" s="47">
        <f t="shared" si="4"/>
        <v>61722</v>
      </c>
      <c r="O218" s="25"/>
      <c r="Q218" s="56"/>
    </row>
    <row r="219" spans="1:24" s="3" customFormat="1" ht="34.5" customHeight="1" x14ac:dyDescent="0.4">
      <c r="A219" s="15" t="s">
        <v>73</v>
      </c>
      <c r="B219" s="32">
        <v>943.5</v>
      </c>
      <c r="C219" s="32">
        <v>2434</v>
      </c>
      <c r="D219" s="32">
        <v>150</v>
      </c>
      <c r="E219" s="32"/>
      <c r="F219" s="32"/>
      <c r="G219" s="40"/>
      <c r="H219" s="32"/>
      <c r="I219" s="32"/>
      <c r="J219" s="77"/>
      <c r="K219" s="32"/>
      <c r="L219" s="32"/>
      <c r="M219" s="32"/>
      <c r="N219" s="47">
        <f t="shared" si="4"/>
        <v>3527.5</v>
      </c>
      <c r="O219" s="25"/>
      <c r="Q219" s="56"/>
    </row>
    <row r="220" spans="1:24" s="3" customFormat="1" ht="34.5" customHeight="1" x14ac:dyDescent="0.4">
      <c r="A220" s="15" t="s">
        <v>101</v>
      </c>
      <c r="B220" s="32">
        <v>6922</v>
      </c>
      <c r="C220" s="32">
        <v>24772</v>
      </c>
      <c r="D220" s="32">
        <v>28049.65</v>
      </c>
      <c r="E220" s="32"/>
      <c r="F220" s="32"/>
      <c r="G220" s="40"/>
      <c r="H220" s="32"/>
      <c r="I220" s="32"/>
      <c r="J220" s="77"/>
      <c r="K220" s="32"/>
      <c r="L220" s="32"/>
      <c r="M220" s="32"/>
      <c r="N220" s="47">
        <f t="shared" si="4"/>
        <v>59743.65</v>
      </c>
      <c r="O220" s="25"/>
      <c r="Q220" s="56"/>
    </row>
    <row r="221" spans="1:24" ht="34.5" customHeight="1" x14ac:dyDescent="0.4">
      <c r="A221" s="13" t="s">
        <v>102</v>
      </c>
      <c r="B221" s="40">
        <v>4275026.25</v>
      </c>
      <c r="C221" s="32">
        <v>6882760</v>
      </c>
      <c r="D221" s="40">
        <v>5523851.0199999996</v>
      </c>
      <c r="E221" s="33"/>
      <c r="F221" s="33"/>
      <c r="G221" s="40"/>
      <c r="H221" s="33"/>
      <c r="I221" s="33"/>
      <c r="J221" s="77"/>
      <c r="K221" s="33"/>
      <c r="L221" s="33"/>
      <c r="M221" s="32"/>
      <c r="N221" s="47">
        <f t="shared" si="4"/>
        <v>16681637.27</v>
      </c>
      <c r="O221" s="25"/>
      <c r="Q221" s="56"/>
    </row>
    <row r="222" spans="1:24" ht="34.5" customHeight="1" x14ac:dyDescent="0.4">
      <c r="A222" s="15" t="s">
        <v>103</v>
      </c>
      <c r="B222" s="32">
        <v>236438.75</v>
      </c>
      <c r="C222" s="32">
        <v>233629</v>
      </c>
      <c r="D222" s="32">
        <v>298395.18875754223</v>
      </c>
      <c r="E222" s="32"/>
      <c r="F222" s="32"/>
      <c r="G222" s="40"/>
      <c r="H222" s="32"/>
      <c r="I222" s="32"/>
      <c r="J222" s="77"/>
      <c r="K222" s="32"/>
      <c r="L222" s="32"/>
      <c r="M222" s="32"/>
      <c r="N222" s="47">
        <f t="shared" si="4"/>
        <v>768462.93875754229</v>
      </c>
      <c r="O222" s="25"/>
      <c r="Q222" s="56"/>
    </row>
    <row r="223" spans="1:24" ht="33.75" hidden="1" customHeight="1" x14ac:dyDescent="0.4">
      <c r="A223" s="27" t="s">
        <v>77</v>
      </c>
      <c r="B223" s="49">
        <f t="shared" ref="B223:M223" si="5">SUM(B161:B222)</f>
        <v>9668315.5999999996</v>
      </c>
      <c r="C223" s="82">
        <f t="shared" si="5"/>
        <v>12200315.60313182</v>
      </c>
      <c r="D223" s="49">
        <f t="shared" si="5"/>
        <v>11041593.877369042</v>
      </c>
      <c r="E223" s="49">
        <f t="shared" si="5"/>
        <v>0</v>
      </c>
      <c r="F223" s="49">
        <f t="shared" si="5"/>
        <v>0</v>
      </c>
      <c r="G223" s="49">
        <f t="shared" si="5"/>
        <v>0</v>
      </c>
      <c r="H223" s="49">
        <f t="shared" si="5"/>
        <v>0</v>
      </c>
      <c r="I223" s="49">
        <f t="shared" si="5"/>
        <v>0</v>
      </c>
      <c r="J223" s="49">
        <f t="shared" si="5"/>
        <v>0</v>
      </c>
      <c r="K223" s="49">
        <f t="shared" si="5"/>
        <v>0</v>
      </c>
      <c r="L223" s="49">
        <f t="shared" si="5"/>
        <v>0</v>
      </c>
      <c r="M223" s="82">
        <f t="shared" si="5"/>
        <v>0</v>
      </c>
      <c r="N223" s="47">
        <f t="shared" ref="N223" si="6">SUM(B223:M223)</f>
        <v>32910225.08050086</v>
      </c>
      <c r="Q223" s="56"/>
    </row>
    <row r="224" spans="1:24" customFormat="1" x14ac:dyDescent="0.4">
      <c r="A224" s="28" t="s">
        <v>104</v>
      </c>
      <c r="B224" s="29"/>
      <c r="C224" s="29"/>
      <c r="D224" s="29"/>
      <c r="E224" s="29"/>
      <c r="F224" s="29" t="s">
        <v>105</v>
      </c>
      <c r="G224" s="29"/>
      <c r="H224" s="29"/>
      <c r="I224" s="29"/>
      <c r="J224" s="29"/>
      <c r="K224" s="29"/>
      <c r="L224" s="29"/>
      <c r="M224" s="29"/>
      <c r="N224" s="29"/>
      <c r="O224" s="30"/>
      <c r="P224" s="31"/>
      <c r="Q224" s="56"/>
      <c r="R224" s="31"/>
      <c r="S224" s="31"/>
      <c r="T224" s="31"/>
      <c r="U224" s="31"/>
      <c r="V224" s="31"/>
      <c r="W224" s="31"/>
      <c r="X224" s="31"/>
    </row>
    <row r="225" spans="1:24" customFormat="1" x14ac:dyDescent="0.4">
      <c r="A225" s="28" t="s">
        <v>106</v>
      </c>
      <c r="B225" s="29"/>
      <c r="C225" s="29"/>
      <c r="D225" s="28"/>
      <c r="E225" s="29"/>
      <c r="F225" s="29" t="s">
        <v>107</v>
      </c>
      <c r="G225" s="29"/>
      <c r="H225" s="29"/>
      <c r="I225" s="29"/>
      <c r="J225" s="29"/>
      <c r="K225" s="29"/>
      <c r="L225" s="29"/>
      <c r="M225" s="29"/>
      <c r="N225" s="29"/>
      <c r="O225" s="30"/>
      <c r="P225" s="31"/>
      <c r="Q225" s="56"/>
      <c r="R225" s="31"/>
      <c r="S225" s="31"/>
      <c r="T225" s="31"/>
      <c r="U225" s="31"/>
      <c r="V225" s="31"/>
      <c r="W225" s="31"/>
      <c r="X225" s="31"/>
    </row>
    <row r="226" spans="1:24" customFormat="1" x14ac:dyDescent="0.4">
      <c r="A226" s="28" t="s">
        <v>108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30"/>
      <c r="P226" s="31"/>
      <c r="Q226" s="56"/>
      <c r="R226" s="31"/>
      <c r="S226" s="31"/>
      <c r="T226" s="31"/>
      <c r="U226" s="31"/>
      <c r="V226" s="31"/>
      <c r="W226" s="31"/>
      <c r="X226" s="31"/>
    </row>
    <row r="227" spans="1:24" ht="30" customHeight="1" x14ac:dyDescent="0.4">
      <c r="A227" s="3"/>
      <c r="B227" s="3"/>
      <c r="D227" s="3"/>
      <c r="E227" s="3"/>
      <c r="F227" s="3"/>
      <c r="G227" s="3"/>
      <c r="H227" s="52"/>
      <c r="I227" s="3"/>
      <c r="J227" s="3"/>
      <c r="K227" s="3"/>
      <c r="L227" s="3"/>
      <c r="N227" s="3"/>
    </row>
    <row r="228" spans="1:24" ht="27.75" customHeight="1" x14ac:dyDescent="0.4">
      <c r="A228" s="3"/>
      <c r="B228" s="3"/>
      <c r="D228" s="3"/>
      <c r="E228" s="3"/>
      <c r="F228" s="3"/>
      <c r="G228" s="3"/>
      <c r="H228" s="3"/>
      <c r="I228" s="3"/>
      <c r="J228" s="3"/>
      <c r="K228" s="3"/>
      <c r="L228" s="3"/>
      <c r="N228" s="3"/>
    </row>
    <row r="229" spans="1:24" ht="26.25" customHeight="1" x14ac:dyDescent="0.4">
      <c r="A229" s="3"/>
      <c r="B229" s="3"/>
      <c r="D229" s="3"/>
      <c r="E229" s="3"/>
      <c r="F229" s="3"/>
      <c r="G229" s="3"/>
      <c r="H229" s="3"/>
      <c r="I229" s="3"/>
      <c r="J229" s="3"/>
      <c r="K229" s="3"/>
      <c r="L229" s="3"/>
      <c r="N229" s="3"/>
    </row>
    <row r="230" spans="1:24" ht="24.75" customHeight="1" x14ac:dyDescent="0.4">
      <c r="A230" s="3"/>
      <c r="B230" s="3"/>
      <c r="D230" s="3"/>
      <c r="E230" s="3"/>
      <c r="F230" s="3"/>
      <c r="G230" s="3"/>
      <c r="H230" s="3"/>
      <c r="I230" s="3"/>
      <c r="J230" s="3"/>
      <c r="K230" s="3"/>
      <c r="L230" s="3"/>
      <c r="N230" s="3"/>
    </row>
    <row r="231" spans="1:24" ht="26.25" customHeight="1" x14ac:dyDescent="0.4">
      <c r="A231" s="3"/>
      <c r="B231" s="3"/>
      <c r="D231" s="3"/>
      <c r="E231" s="3"/>
      <c r="F231" s="3"/>
      <c r="G231" s="3"/>
      <c r="H231" s="3"/>
      <c r="I231" s="3"/>
      <c r="J231" s="3"/>
      <c r="K231" s="3"/>
      <c r="L231" s="3"/>
      <c r="N231" s="3"/>
    </row>
    <row r="232" spans="1:24" ht="26.25" customHeight="1" x14ac:dyDescent="0.4">
      <c r="A232" s="3"/>
      <c r="B232" s="3"/>
      <c r="D232" s="3"/>
      <c r="E232" s="3"/>
      <c r="F232" s="3"/>
      <c r="G232" s="3"/>
      <c r="H232" s="3"/>
      <c r="I232" s="3"/>
      <c r="J232" s="3"/>
      <c r="K232" s="3"/>
      <c r="L232" s="3"/>
      <c r="N232" s="3"/>
    </row>
    <row r="233" spans="1:24" ht="26.25" customHeight="1" x14ac:dyDescent="0.4">
      <c r="A233" s="3"/>
      <c r="B233" s="3"/>
      <c r="D233" s="3"/>
      <c r="E233" s="3"/>
      <c r="F233" s="3"/>
      <c r="G233" s="3"/>
      <c r="H233" s="3"/>
      <c r="I233" s="3"/>
      <c r="J233" s="3"/>
      <c r="K233" s="3"/>
      <c r="L233" s="3"/>
      <c r="N233" s="3"/>
    </row>
    <row r="234" spans="1:24" ht="26.25" customHeight="1" x14ac:dyDescent="0.5">
      <c r="A234" s="84" t="s">
        <v>125</v>
      </c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</row>
    <row r="235" spans="1:24" ht="26.25" customHeight="1" x14ac:dyDescent="0.4">
      <c r="A235" s="85" t="s">
        <v>116</v>
      </c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</row>
    <row r="236" spans="1:24" ht="20.25" customHeight="1" thickBot="1" x14ac:dyDescent="0.45">
      <c r="A236" s="3"/>
      <c r="B236" s="3"/>
      <c r="D236" s="3"/>
      <c r="E236" s="3"/>
      <c r="F236" s="3"/>
      <c r="G236" s="3"/>
      <c r="H236" s="3"/>
      <c r="I236" s="3"/>
      <c r="J236" s="3"/>
      <c r="K236" s="3"/>
      <c r="L236" s="3"/>
      <c r="N236" s="3"/>
    </row>
    <row r="237" spans="1:24" ht="24.75" customHeight="1" x14ac:dyDescent="0.4">
      <c r="A237" s="8" t="s">
        <v>1</v>
      </c>
      <c r="B237" s="9" t="s">
        <v>2</v>
      </c>
      <c r="C237" s="9" t="s">
        <v>3</v>
      </c>
      <c r="D237" s="9" t="s">
        <v>4</v>
      </c>
      <c r="E237" s="9" t="s">
        <v>5</v>
      </c>
      <c r="F237" s="9" t="s">
        <v>6</v>
      </c>
      <c r="G237" s="9" t="s">
        <v>7</v>
      </c>
      <c r="H237" s="9" t="s">
        <v>8</v>
      </c>
      <c r="I237" s="9" t="s">
        <v>9</v>
      </c>
      <c r="J237" s="9" t="s">
        <v>10</v>
      </c>
      <c r="K237" s="9" t="s">
        <v>11</v>
      </c>
      <c r="L237" s="9" t="s">
        <v>12</v>
      </c>
      <c r="M237" s="9" t="s">
        <v>13</v>
      </c>
      <c r="N237" s="10" t="s">
        <v>14</v>
      </c>
    </row>
    <row r="238" spans="1:24" ht="33.75" customHeight="1" x14ac:dyDescent="0.4">
      <c r="A238" s="66" t="s">
        <v>117</v>
      </c>
      <c r="B238" s="40">
        <f t="shared" ref="B238:M240" si="7">+B161</f>
        <v>75374.599999999991</v>
      </c>
      <c r="C238" s="32">
        <f t="shared" si="7"/>
        <v>74527.499999999985</v>
      </c>
      <c r="D238" s="40">
        <f t="shared" si="7"/>
        <v>1007274.55</v>
      </c>
      <c r="E238" s="40">
        <f t="shared" si="7"/>
        <v>0</v>
      </c>
      <c r="F238" s="40">
        <f t="shared" si="7"/>
        <v>0</v>
      </c>
      <c r="G238" s="40">
        <f t="shared" si="7"/>
        <v>0</v>
      </c>
      <c r="H238" s="40">
        <f t="shared" si="7"/>
        <v>0</v>
      </c>
      <c r="I238" s="40">
        <f t="shared" si="7"/>
        <v>0</v>
      </c>
      <c r="J238" s="40">
        <f t="shared" si="7"/>
        <v>0</v>
      </c>
      <c r="K238" s="40">
        <f t="shared" si="7"/>
        <v>0</v>
      </c>
      <c r="L238" s="40">
        <f t="shared" si="7"/>
        <v>0</v>
      </c>
      <c r="M238" s="67">
        <f t="shared" si="7"/>
        <v>0</v>
      </c>
      <c r="N238" s="47">
        <f>SUM(B238:M238)</f>
        <v>1157176.6499999999</v>
      </c>
      <c r="P238" s="68"/>
      <c r="Q238" s="56"/>
    </row>
    <row r="239" spans="1:24" ht="30.75" customHeight="1" x14ac:dyDescent="0.4">
      <c r="A239" s="66" t="s">
        <v>16</v>
      </c>
      <c r="B239" s="40">
        <f t="shared" si="7"/>
        <v>152347</v>
      </c>
      <c r="C239" s="32">
        <f t="shared" si="7"/>
        <v>125713</v>
      </c>
      <c r="D239" s="40">
        <f t="shared" si="7"/>
        <v>98346.07</v>
      </c>
      <c r="E239" s="40">
        <f t="shared" si="7"/>
        <v>0</v>
      </c>
      <c r="F239" s="40">
        <f t="shared" si="7"/>
        <v>0</v>
      </c>
      <c r="G239" s="40">
        <f t="shared" si="7"/>
        <v>0</v>
      </c>
      <c r="H239" s="40">
        <f t="shared" si="7"/>
        <v>0</v>
      </c>
      <c r="I239" s="40">
        <f t="shared" si="7"/>
        <v>0</v>
      </c>
      <c r="J239" s="40">
        <f t="shared" si="7"/>
        <v>0</v>
      </c>
      <c r="K239" s="40">
        <f t="shared" si="7"/>
        <v>0</v>
      </c>
      <c r="L239" s="40">
        <f t="shared" si="7"/>
        <v>0</v>
      </c>
      <c r="M239" s="67">
        <f t="shared" si="7"/>
        <v>0</v>
      </c>
      <c r="N239" s="47">
        <f t="shared" ref="N239:N299" si="8">SUM(B239:M239)</f>
        <v>376406.07</v>
      </c>
      <c r="P239" s="68"/>
      <c r="Q239" s="56"/>
    </row>
    <row r="240" spans="1:24" ht="35.25" customHeight="1" x14ac:dyDescent="0.4">
      <c r="A240" s="66" t="s">
        <v>17</v>
      </c>
      <c r="B240" s="40">
        <f t="shared" si="7"/>
        <v>0</v>
      </c>
      <c r="C240" s="32">
        <f t="shared" si="7"/>
        <v>5362</v>
      </c>
      <c r="D240" s="40">
        <f t="shared" si="7"/>
        <v>1406</v>
      </c>
      <c r="E240" s="40">
        <f t="shared" si="7"/>
        <v>0</v>
      </c>
      <c r="F240" s="40">
        <f t="shared" si="7"/>
        <v>0</v>
      </c>
      <c r="G240" s="40">
        <f t="shared" si="7"/>
        <v>0</v>
      </c>
      <c r="H240" s="40">
        <f t="shared" si="7"/>
        <v>0</v>
      </c>
      <c r="I240" s="40">
        <f t="shared" si="7"/>
        <v>0</v>
      </c>
      <c r="J240" s="40">
        <f t="shared" si="7"/>
        <v>0</v>
      </c>
      <c r="K240" s="40">
        <f t="shared" si="7"/>
        <v>0</v>
      </c>
      <c r="L240" s="40">
        <f t="shared" si="7"/>
        <v>0</v>
      </c>
      <c r="M240" s="67">
        <f t="shared" si="7"/>
        <v>0</v>
      </c>
      <c r="N240" s="47">
        <f t="shared" si="8"/>
        <v>6768</v>
      </c>
      <c r="P240" s="68"/>
      <c r="Q240" s="56"/>
    </row>
    <row r="241" spans="1:17" ht="33.75" customHeight="1" x14ac:dyDescent="0.4">
      <c r="A241" s="66" t="s">
        <v>18</v>
      </c>
      <c r="B241" s="69">
        <f t="shared" ref="B241:M241" si="9">+B164*15</f>
        <v>1131097.5</v>
      </c>
      <c r="C241" s="83">
        <f t="shared" si="9"/>
        <v>1145700</v>
      </c>
      <c r="D241" s="69">
        <f t="shared" si="9"/>
        <v>1189419.4500000002</v>
      </c>
      <c r="E241" s="69">
        <f t="shared" si="9"/>
        <v>0</v>
      </c>
      <c r="F241" s="69">
        <f t="shared" si="9"/>
        <v>0</v>
      </c>
      <c r="G241" s="69">
        <f t="shared" si="9"/>
        <v>0</v>
      </c>
      <c r="H241" s="69">
        <f t="shared" si="9"/>
        <v>0</v>
      </c>
      <c r="I241" s="69">
        <f t="shared" si="9"/>
        <v>0</v>
      </c>
      <c r="J241" s="69">
        <f t="shared" si="9"/>
        <v>0</v>
      </c>
      <c r="K241" s="69">
        <f t="shared" si="9"/>
        <v>0</v>
      </c>
      <c r="L241" s="69">
        <f t="shared" si="9"/>
        <v>0</v>
      </c>
      <c r="M241" s="67">
        <f t="shared" si="9"/>
        <v>0</v>
      </c>
      <c r="N241" s="47">
        <f t="shared" si="8"/>
        <v>3466216.95</v>
      </c>
      <c r="P241" s="68"/>
      <c r="Q241" s="56"/>
    </row>
    <row r="242" spans="1:17" ht="38.25" customHeight="1" x14ac:dyDescent="0.4">
      <c r="A242" s="66" t="s">
        <v>19</v>
      </c>
      <c r="B242" s="40">
        <f t="shared" ref="B242:M257" si="10">+B165</f>
        <v>14247</v>
      </c>
      <c r="C242" s="32">
        <f t="shared" si="10"/>
        <v>12018</v>
      </c>
      <c r="D242" s="40">
        <f t="shared" si="10"/>
        <v>7290.64</v>
      </c>
      <c r="E242" s="40">
        <f t="shared" si="10"/>
        <v>0</v>
      </c>
      <c r="F242" s="40">
        <f t="shared" si="10"/>
        <v>0</v>
      </c>
      <c r="G242" s="40">
        <f t="shared" si="10"/>
        <v>0</v>
      </c>
      <c r="H242" s="40">
        <f t="shared" si="10"/>
        <v>0</v>
      </c>
      <c r="I242" s="40">
        <f t="shared" si="10"/>
        <v>0</v>
      </c>
      <c r="J242" s="40">
        <f t="shared" si="10"/>
        <v>0</v>
      </c>
      <c r="K242" s="40">
        <f t="shared" si="10"/>
        <v>0</v>
      </c>
      <c r="L242" s="40">
        <f t="shared" si="10"/>
        <v>0</v>
      </c>
      <c r="M242" s="67">
        <f t="shared" si="10"/>
        <v>0</v>
      </c>
      <c r="N242" s="47">
        <f t="shared" si="8"/>
        <v>33555.64</v>
      </c>
      <c r="P242" s="68"/>
      <c r="Q242" s="56"/>
    </row>
    <row r="243" spans="1:17" ht="38.25" customHeight="1" x14ac:dyDescent="0.4">
      <c r="A243" s="66" t="s">
        <v>20</v>
      </c>
      <c r="B243" s="40">
        <f t="shared" si="10"/>
        <v>28179</v>
      </c>
      <c r="C243" s="32">
        <f t="shared" si="10"/>
        <v>314678</v>
      </c>
      <c r="D243" s="40">
        <f t="shared" si="10"/>
        <v>76418.12</v>
      </c>
      <c r="E243" s="40">
        <f t="shared" si="10"/>
        <v>0</v>
      </c>
      <c r="F243" s="40">
        <f t="shared" si="10"/>
        <v>0</v>
      </c>
      <c r="G243" s="40">
        <f t="shared" si="10"/>
        <v>0</v>
      </c>
      <c r="H243" s="40">
        <f t="shared" si="10"/>
        <v>0</v>
      </c>
      <c r="I243" s="40">
        <f t="shared" si="10"/>
        <v>0</v>
      </c>
      <c r="J243" s="40">
        <f t="shared" si="10"/>
        <v>0</v>
      </c>
      <c r="K243" s="40">
        <f t="shared" si="10"/>
        <v>0</v>
      </c>
      <c r="L243" s="40">
        <f t="shared" si="10"/>
        <v>0</v>
      </c>
      <c r="M243" s="70">
        <f t="shared" si="10"/>
        <v>0</v>
      </c>
      <c r="N243" s="47">
        <f t="shared" si="8"/>
        <v>419275.12</v>
      </c>
      <c r="P243" s="68"/>
      <c r="Q243" s="56"/>
    </row>
    <row r="244" spans="1:17" ht="35.25" customHeight="1" x14ac:dyDescent="0.4">
      <c r="A244" s="66" t="s">
        <v>21</v>
      </c>
      <c r="B244" s="40">
        <f t="shared" si="10"/>
        <v>39547</v>
      </c>
      <c r="C244" s="32">
        <f t="shared" si="10"/>
        <v>90939</v>
      </c>
      <c r="D244" s="40">
        <f t="shared" si="10"/>
        <v>122319.96</v>
      </c>
      <c r="E244" s="40">
        <f t="shared" si="10"/>
        <v>0</v>
      </c>
      <c r="F244" s="40">
        <f t="shared" si="10"/>
        <v>0</v>
      </c>
      <c r="G244" s="40">
        <f t="shared" si="10"/>
        <v>0</v>
      </c>
      <c r="H244" s="40">
        <f t="shared" si="10"/>
        <v>0</v>
      </c>
      <c r="I244" s="40">
        <f t="shared" si="10"/>
        <v>0</v>
      </c>
      <c r="J244" s="40">
        <f t="shared" si="10"/>
        <v>0</v>
      </c>
      <c r="K244" s="40">
        <f t="shared" si="10"/>
        <v>0</v>
      </c>
      <c r="L244" s="40">
        <f t="shared" si="10"/>
        <v>0</v>
      </c>
      <c r="M244" s="70">
        <f t="shared" si="10"/>
        <v>0</v>
      </c>
      <c r="N244" s="47">
        <f t="shared" si="8"/>
        <v>252805.96000000002</v>
      </c>
      <c r="P244" s="68"/>
      <c r="Q244" s="56"/>
    </row>
    <row r="245" spans="1:17" ht="36.75" customHeight="1" x14ac:dyDescent="0.4">
      <c r="A245" s="66" t="s">
        <v>22</v>
      </c>
      <c r="B245" s="40">
        <f t="shared" si="10"/>
        <v>3673</v>
      </c>
      <c r="C245" s="32">
        <f t="shared" si="10"/>
        <v>1981</v>
      </c>
      <c r="D245" s="40">
        <f t="shared" si="10"/>
        <v>1911.29</v>
      </c>
      <c r="E245" s="40">
        <f t="shared" si="10"/>
        <v>0</v>
      </c>
      <c r="F245" s="40">
        <f t="shared" si="10"/>
        <v>0</v>
      </c>
      <c r="G245" s="40">
        <f t="shared" si="10"/>
        <v>0</v>
      </c>
      <c r="H245" s="40">
        <f t="shared" si="10"/>
        <v>0</v>
      </c>
      <c r="I245" s="40">
        <f t="shared" si="10"/>
        <v>0</v>
      </c>
      <c r="J245" s="40">
        <f t="shared" si="10"/>
        <v>0</v>
      </c>
      <c r="K245" s="40">
        <f t="shared" si="10"/>
        <v>0</v>
      </c>
      <c r="L245" s="40">
        <f t="shared" si="10"/>
        <v>0</v>
      </c>
      <c r="M245" s="70">
        <f t="shared" si="10"/>
        <v>0</v>
      </c>
      <c r="N245" s="47">
        <f t="shared" si="8"/>
        <v>7565.29</v>
      </c>
      <c r="P245" s="68"/>
      <c r="Q245" s="56"/>
    </row>
    <row r="246" spans="1:17" ht="36.75" customHeight="1" x14ac:dyDescent="0.4">
      <c r="A246" s="66" t="s">
        <v>23</v>
      </c>
      <c r="B246" s="40">
        <f t="shared" si="10"/>
        <v>230788.5</v>
      </c>
      <c r="C246" s="32">
        <f t="shared" si="10"/>
        <v>111195</v>
      </c>
      <c r="D246" s="40">
        <f t="shared" si="10"/>
        <v>75061.179999999993</v>
      </c>
      <c r="E246" s="40">
        <f t="shared" si="10"/>
        <v>0</v>
      </c>
      <c r="F246" s="40">
        <f t="shared" si="10"/>
        <v>0</v>
      </c>
      <c r="G246" s="40">
        <f t="shared" si="10"/>
        <v>0</v>
      </c>
      <c r="H246" s="40">
        <f t="shared" si="10"/>
        <v>0</v>
      </c>
      <c r="I246" s="40">
        <f t="shared" si="10"/>
        <v>0</v>
      </c>
      <c r="J246" s="40">
        <f t="shared" si="10"/>
        <v>0</v>
      </c>
      <c r="K246" s="40">
        <f t="shared" si="10"/>
        <v>0</v>
      </c>
      <c r="L246" s="40">
        <f t="shared" si="10"/>
        <v>0</v>
      </c>
      <c r="M246" s="70">
        <f t="shared" si="10"/>
        <v>0</v>
      </c>
      <c r="N246" s="47">
        <f t="shared" si="8"/>
        <v>417044.68</v>
      </c>
      <c r="P246" s="68"/>
      <c r="Q246" s="56"/>
    </row>
    <row r="247" spans="1:17" ht="36.75" customHeight="1" x14ac:dyDescent="0.4">
      <c r="A247" s="66" t="s">
        <v>24</v>
      </c>
      <c r="B247" s="40">
        <f t="shared" si="10"/>
        <v>14073</v>
      </c>
      <c r="C247" s="32">
        <f t="shared" si="10"/>
        <v>29579</v>
      </c>
      <c r="D247" s="40">
        <f t="shared" si="10"/>
        <v>18783.25</v>
      </c>
      <c r="E247" s="40">
        <f t="shared" si="10"/>
        <v>0</v>
      </c>
      <c r="F247" s="40">
        <f t="shared" si="10"/>
        <v>0</v>
      </c>
      <c r="G247" s="40">
        <f t="shared" si="10"/>
        <v>0</v>
      </c>
      <c r="H247" s="40">
        <f t="shared" si="10"/>
        <v>0</v>
      </c>
      <c r="I247" s="40">
        <f t="shared" si="10"/>
        <v>0</v>
      </c>
      <c r="J247" s="40">
        <f t="shared" si="10"/>
        <v>0</v>
      </c>
      <c r="K247" s="40">
        <f t="shared" si="10"/>
        <v>0</v>
      </c>
      <c r="L247" s="40">
        <f t="shared" si="10"/>
        <v>0</v>
      </c>
      <c r="M247" s="70">
        <f t="shared" si="10"/>
        <v>0</v>
      </c>
      <c r="N247" s="47">
        <f t="shared" si="8"/>
        <v>62435.25</v>
      </c>
      <c r="P247" s="68"/>
      <c r="Q247" s="56"/>
    </row>
    <row r="248" spans="1:17" ht="35.25" customHeight="1" x14ac:dyDescent="0.4">
      <c r="A248" s="66" t="s">
        <v>25</v>
      </c>
      <c r="B248" s="40">
        <f t="shared" si="10"/>
        <v>223926</v>
      </c>
      <c r="C248" s="32">
        <f t="shared" si="10"/>
        <v>249736.5</v>
      </c>
      <c r="D248" s="40">
        <f t="shared" si="10"/>
        <v>176522</v>
      </c>
      <c r="E248" s="40">
        <f t="shared" si="10"/>
        <v>0</v>
      </c>
      <c r="F248" s="40">
        <f t="shared" si="10"/>
        <v>0</v>
      </c>
      <c r="G248" s="40">
        <f t="shared" si="10"/>
        <v>0</v>
      </c>
      <c r="H248" s="40">
        <f t="shared" si="10"/>
        <v>0</v>
      </c>
      <c r="I248" s="40">
        <f t="shared" si="10"/>
        <v>0</v>
      </c>
      <c r="J248" s="40">
        <f t="shared" si="10"/>
        <v>0</v>
      </c>
      <c r="K248" s="40">
        <f t="shared" si="10"/>
        <v>0</v>
      </c>
      <c r="L248" s="40">
        <f t="shared" si="10"/>
        <v>0</v>
      </c>
      <c r="M248" s="70">
        <f t="shared" si="10"/>
        <v>0</v>
      </c>
      <c r="N248" s="47">
        <f t="shared" si="8"/>
        <v>650184.5</v>
      </c>
      <c r="P248" s="68"/>
      <c r="Q248" s="56"/>
    </row>
    <row r="249" spans="1:17" ht="38.25" customHeight="1" x14ac:dyDescent="0.4">
      <c r="A249" s="66" t="s">
        <v>26</v>
      </c>
      <c r="B249" s="40">
        <f t="shared" si="10"/>
        <v>144764</v>
      </c>
      <c r="C249" s="32">
        <f t="shared" si="10"/>
        <v>145549</v>
      </c>
      <c r="D249" s="40">
        <f t="shared" si="10"/>
        <v>98205.53</v>
      </c>
      <c r="E249" s="40">
        <f t="shared" si="10"/>
        <v>0</v>
      </c>
      <c r="F249" s="40">
        <f t="shared" si="10"/>
        <v>0</v>
      </c>
      <c r="G249" s="40">
        <f t="shared" si="10"/>
        <v>0</v>
      </c>
      <c r="H249" s="40">
        <f t="shared" si="10"/>
        <v>0</v>
      </c>
      <c r="I249" s="40">
        <f t="shared" si="10"/>
        <v>0</v>
      </c>
      <c r="J249" s="40">
        <f t="shared" si="10"/>
        <v>0</v>
      </c>
      <c r="K249" s="40">
        <f t="shared" si="10"/>
        <v>0</v>
      </c>
      <c r="L249" s="40">
        <f t="shared" si="10"/>
        <v>0</v>
      </c>
      <c r="M249" s="70">
        <f t="shared" si="10"/>
        <v>0</v>
      </c>
      <c r="N249" s="47">
        <f t="shared" si="8"/>
        <v>388518.53</v>
      </c>
      <c r="P249" s="68"/>
      <c r="Q249" s="56"/>
    </row>
    <row r="250" spans="1:17" ht="35.25" customHeight="1" x14ac:dyDescent="0.4">
      <c r="A250" s="66" t="s">
        <v>27</v>
      </c>
      <c r="B250" s="40">
        <f t="shared" si="10"/>
        <v>187757</v>
      </c>
      <c r="C250" s="32">
        <f t="shared" si="10"/>
        <v>148764</v>
      </c>
      <c r="D250" s="40">
        <f t="shared" si="10"/>
        <v>250256.1</v>
      </c>
      <c r="E250" s="40">
        <f t="shared" si="10"/>
        <v>0</v>
      </c>
      <c r="F250" s="40">
        <f t="shared" si="10"/>
        <v>0</v>
      </c>
      <c r="G250" s="40">
        <f t="shared" si="10"/>
        <v>0</v>
      </c>
      <c r="H250" s="40">
        <f t="shared" si="10"/>
        <v>0</v>
      </c>
      <c r="I250" s="40">
        <f t="shared" si="10"/>
        <v>0</v>
      </c>
      <c r="J250" s="40">
        <f t="shared" si="10"/>
        <v>0</v>
      </c>
      <c r="K250" s="40">
        <f t="shared" si="10"/>
        <v>0</v>
      </c>
      <c r="L250" s="40">
        <f t="shared" si="10"/>
        <v>0</v>
      </c>
      <c r="M250" s="70">
        <f t="shared" si="10"/>
        <v>0</v>
      </c>
      <c r="N250" s="47">
        <f t="shared" si="8"/>
        <v>586777.1</v>
      </c>
      <c r="P250" s="68"/>
      <c r="Q250" s="56"/>
    </row>
    <row r="251" spans="1:17" ht="33.75" customHeight="1" x14ac:dyDescent="0.4">
      <c r="A251" s="66" t="s">
        <v>28</v>
      </c>
      <c r="B251" s="40">
        <f t="shared" si="10"/>
        <v>149313</v>
      </c>
      <c r="C251" s="32">
        <f t="shared" si="10"/>
        <v>148725</v>
      </c>
      <c r="D251" s="40">
        <f t="shared" si="10"/>
        <v>108388.29</v>
      </c>
      <c r="E251" s="40">
        <f t="shared" si="10"/>
        <v>0</v>
      </c>
      <c r="F251" s="40">
        <f t="shared" si="10"/>
        <v>0</v>
      </c>
      <c r="G251" s="40">
        <f t="shared" si="10"/>
        <v>0</v>
      </c>
      <c r="H251" s="40">
        <f t="shared" si="10"/>
        <v>0</v>
      </c>
      <c r="I251" s="40">
        <f t="shared" si="10"/>
        <v>0</v>
      </c>
      <c r="J251" s="40">
        <f t="shared" si="10"/>
        <v>0</v>
      </c>
      <c r="K251" s="40">
        <f t="shared" si="10"/>
        <v>0</v>
      </c>
      <c r="L251" s="40">
        <f t="shared" si="10"/>
        <v>0</v>
      </c>
      <c r="M251" s="70">
        <f t="shared" si="10"/>
        <v>0</v>
      </c>
      <c r="N251" s="47">
        <f t="shared" si="8"/>
        <v>406426.29</v>
      </c>
      <c r="P251" s="68"/>
      <c r="Q251" s="56"/>
    </row>
    <row r="252" spans="1:17" ht="30.75" customHeight="1" x14ac:dyDescent="0.4">
      <c r="A252" s="66" t="s">
        <v>29</v>
      </c>
      <c r="B252" s="40">
        <f t="shared" si="10"/>
        <v>655407</v>
      </c>
      <c r="C252" s="32">
        <f t="shared" si="10"/>
        <v>453818</v>
      </c>
      <c r="D252" s="40">
        <f t="shared" si="10"/>
        <v>377972.72</v>
      </c>
      <c r="E252" s="40">
        <f t="shared" si="10"/>
        <v>0</v>
      </c>
      <c r="F252" s="40">
        <f t="shared" si="10"/>
        <v>0</v>
      </c>
      <c r="G252" s="40">
        <f t="shared" si="10"/>
        <v>0</v>
      </c>
      <c r="H252" s="40">
        <f t="shared" si="10"/>
        <v>0</v>
      </c>
      <c r="I252" s="40">
        <f t="shared" si="10"/>
        <v>0</v>
      </c>
      <c r="J252" s="40">
        <f t="shared" si="10"/>
        <v>0</v>
      </c>
      <c r="K252" s="40">
        <f t="shared" si="10"/>
        <v>0</v>
      </c>
      <c r="L252" s="40">
        <f t="shared" si="10"/>
        <v>0</v>
      </c>
      <c r="M252" s="70">
        <f t="shared" si="10"/>
        <v>0</v>
      </c>
      <c r="N252" s="47">
        <f t="shared" si="8"/>
        <v>1487197.72</v>
      </c>
      <c r="P252" s="68"/>
      <c r="Q252" s="56"/>
    </row>
    <row r="253" spans="1:17" ht="36.75" customHeight="1" x14ac:dyDescent="0.4">
      <c r="A253" s="66" t="s">
        <v>30</v>
      </c>
      <c r="B253" s="40">
        <f t="shared" si="10"/>
        <v>3497</v>
      </c>
      <c r="C253" s="32">
        <f t="shared" si="10"/>
        <v>1320</v>
      </c>
      <c r="D253" s="40">
        <f t="shared" si="10"/>
        <v>10087.950000000001</v>
      </c>
      <c r="E253" s="40">
        <f t="shared" si="10"/>
        <v>0</v>
      </c>
      <c r="F253" s="40">
        <f t="shared" si="10"/>
        <v>0</v>
      </c>
      <c r="G253" s="40">
        <f t="shared" si="10"/>
        <v>0</v>
      </c>
      <c r="H253" s="40">
        <f t="shared" si="10"/>
        <v>0</v>
      </c>
      <c r="I253" s="40">
        <f t="shared" si="10"/>
        <v>0</v>
      </c>
      <c r="J253" s="40">
        <f t="shared" si="10"/>
        <v>0</v>
      </c>
      <c r="K253" s="40">
        <f t="shared" si="10"/>
        <v>0</v>
      </c>
      <c r="L253" s="40">
        <f t="shared" si="10"/>
        <v>0</v>
      </c>
      <c r="M253" s="70">
        <f t="shared" si="10"/>
        <v>0</v>
      </c>
      <c r="N253" s="47">
        <f t="shared" si="8"/>
        <v>14904.95</v>
      </c>
      <c r="P253" s="68"/>
      <c r="Q253" s="56"/>
    </row>
    <row r="254" spans="1:17" ht="36.75" customHeight="1" x14ac:dyDescent="0.4">
      <c r="A254" s="66" t="s">
        <v>31</v>
      </c>
      <c r="B254" s="40">
        <f t="shared" si="10"/>
        <v>257396</v>
      </c>
      <c r="C254" s="32">
        <f t="shared" si="10"/>
        <v>195007.5</v>
      </c>
      <c r="D254" s="40">
        <f t="shared" si="10"/>
        <v>161702.17000000001</v>
      </c>
      <c r="E254" s="40">
        <f t="shared" si="10"/>
        <v>0</v>
      </c>
      <c r="F254" s="40">
        <f t="shared" si="10"/>
        <v>0</v>
      </c>
      <c r="G254" s="40">
        <f t="shared" si="10"/>
        <v>0</v>
      </c>
      <c r="H254" s="40">
        <f t="shared" si="10"/>
        <v>0</v>
      </c>
      <c r="I254" s="40">
        <f t="shared" si="10"/>
        <v>0</v>
      </c>
      <c r="J254" s="40">
        <f t="shared" si="10"/>
        <v>0</v>
      </c>
      <c r="K254" s="40">
        <f t="shared" si="10"/>
        <v>0</v>
      </c>
      <c r="L254" s="40">
        <f t="shared" si="10"/>
        <v>0</v>
      </c>
      <c r="M254" s="70">
        <f t="shared" si="10"/>
        <v>0</v>
      </c>
      <c r="N254" s="47">
        <f t="shared" si="8"/>
        <v>614105.67000000004</v>
      </c>
      <c r="P254" s="68"/>
      <c r="Q254" s="56"/>
    </row>
    <row r="255" spans="1:17" ht="36.75" customHeight="1" x14ac:dyDescent="0.4">
      <c r="A255" s="66" t="s">
        <v>32</v>
      </c>
      <c r="B255" s="40">
        <f t="shared" si="10"/>
        <v>120</v>
      </c>
      <c r="C255" s="32">
        <f t="shared" si="10"/>
        <v>400</v>
      </c>
      <c r="D255" s="40">
        <f t="shared" si="10"/>
        <v>0</v>
      </c>
      <c r="E255" s="40">
        <f t="shared" si="10"/>
        <v>0</v>
      </c>
      <c r="F255" s="40">
        <f t="shared" si="10"/>
        <v>0</v>
      </c>
      <c r="G255" s="40">
        <f t="shared" si="10"/>
        <v>0</v>
      </c>
      <c r="H255" s="40">
        <f t="shared" si="10"/>
        <v>0</v>
      </c>
      <c r="I255" s="40">
        <f t="shared" si="10"/>
        <v>0</v>
      </c>
      <c r="J255" s="40">
        <f t="shared" si="10"/>
        <v>0</v>
      </c>
      <c r="K255" s="40">
        <f t="shared" si="10"/>
        <v>0</v>
      </c>
      <c r="L255" s="40">
        <f t="shared" si="10"/>
        <v>0</v>
      </c>
      <c r="M255" s="70">
        <f t="shared" si="10"/>
        <v>0</v>
      </c>
      <c r="N255" s="47">
        <f t="shared" si="8"/>
        <v>520</v>
      </c>
      <c r="P255" s="68"/>
      <c r="Q255" s="56"/>
    </row>
    <row r="256" spans="1:17" ht="32.25" customHeight="1" x14ac:dyDescent="0.4">
      <c r="A256" s="66" t="s">
        <v>33</v>
      </c>
      <c r="B256" s="40">
        <f t="shared" si="10"/>
        <v>185508</v>
      </c>
      <c r="C256" s="32">
        <f t="shared" si="10"/>
        <v>183852</v>
      </c>
      <c r="D256" s="40">
        <f t="shared" si="10"/>
        <v>221513.65</v>
      </c>
      <c r="E256" s="40">
        <f t="shared" si="10"/>
        <v>0</v>
      </c>
      <c r="F256" s="40">
        <f t="shared" si="10"/>
        <v>0</v>
      </c>
      <c r="G256" s="40">
        <f t="shared" si="10"/>
        <v>0</v>
      </c>
      <c r="H256" s="40">
        <f t="shared" si="10"/>
        <v>0</v>
      </c>
      <c r="I256" s="40">
        <f t="shared" si="10"/>
        <v>0</v>
      </c>
      <c r="J256" s="40">
        <f t="shared" si="10"/>
        <v>0</v>
      </c>
      <c r="K256" s="40">
        <f t="shared" si="10"/>
        <v>0</v>
      </c>
      <c r="L256" s="40">
        <f t="shared" si="10"/>
        <v>0</v>
      </c>
      <c r="M256" s="70">
        <f t="shared" si="10"/>
        <v>0</v>
      </c>
      <c r="N256" s="47">
        <f t="shared" si="8"/>
        <v>590873.65</v>
      </c>
      <c r="P256" s="68"/>
      <c r="Q256" s="56"/>
    </row>
    <row r="257" spans="1:17" ht="29.25" customHeight="1" x14ac:dyDescent="0.4">
      <c r="A257" s="66" t="s">
        <v>34</v>
      </c>
      <c r="B257" s="40">
        <f t="shared" si="10"/>
        <v>80053</v>
      </c>
      <c r="C257" s="32">
        <f t="shared" si="10"/>
        <v>81379</v>
      </c>
      <c r="D257" s="40">
        <f t="shared" si="10"/>
        <v>122000.53</v>
      </c>
      <c r="E257" s="40">
        <f t="shared" si="10"/>
        <v>0</v>
      </c>
      <c r="F257" s="40">
        <f t="shared" si="10"/>
        <v>0</v>
      </c>
      <c r="G257" s="40">
        <f t="shared" si="10"/>
        <v>0</v>
      </c>
      <c r="H257" s="40">
        <f t="shared" si="10"/>
        <v>0</v>
      </c>
      <c r="I257" s="40">
        <f t="shared" si="10"/>
        <v>0</v>
      </c>
      <c r="J257" s="40">
        <f t="shared" si="10"/>
        <v>0</v>
      </c>
      <c r="K257" s="40">
        <f t="shared" si="10"/>
        <v>0</v>
      </c>
      <c r="L257" s="40">
        <f t="shared" si="10"/>
        <v>0</v>
      </c>
      <c r="M257" s="70">
        <f t="shared" si="10"/>
        <v>0</v>
      </c>
      <c r="N257" s="47">
        <f t="shared" si="8"/>
        <v>283432.53000000003</v>
      </c>
      <c r="P257" s="68"/>
      <c r="Q257" s="56"/>
    </row>
    <row r="258" spans="1:17" ht="32.25" customHeight="1" x14ac:dyDescent="0.4">
      <c r="A258" s="66" t="s">
        <v>35</v>
      </c>
      <c r="B258" s="40">
        <f t="shared" ref="B258:M259" si="11">+B181</f>
        <v>188456</v>
      </c>
      <c r="C258" s="32">
        <f t="shared" si="11"/>
        <v>355264</v>
      </c>
      <c r="D258" s="40">
        <f t="shared" si="11"/>
        <v>299142.48</v>
      </c>
      <c r="E258" s="40">
        <f t="shared" si="11"/>
        <v>0</v>
      </c>
      <c r="F258" s="40">
        <f t="shared" si="11"/>
        <v>0</v>
      </c>
      <c r="G258" s="40">
        <f t="shared" si="11"/>
        <v>0</v>
      </c>
      <c r="H258" s="40">
        <f t="shared" si="11"/>
        <v>0</v>
      </c>
      <c r="I258" s="40">
        <f t="shared" si="11"/>
        <v>0</v>
      </c>
      <c r="J258" s="40">
        <f t="shared" si="11"/>
        <v>0</v>
      </c>
      <c r="K258" s="40">
        <f t="shared" si="11"/>
        <v>0</v>
      </c>
      <c r="L258" s="40">
        <f t="shared" si="11"/>
        <v>0</v>
      </c>
      <c r="M258" s="70">
        <f t="shared" si="11"/>
        <v>0</v>
      </c>
      <c r="N258" s="47">
        <f t="shared" si="8"/>
        <v>842862.48</v>
      </c>
      <c r="P258" s="68"/>
      <c r="Q258" s="56"/>
    </row>
    <row r="259" spans="1:17" ht="38.25" customHeight="1" x14ac:dyDescent="0.4">
      <c r="A259" s="66" t="s">
        <v>36</v>
      </c>
      <c r="B259" s="40">
        <f t="shared" si="11"/>
        <v>67166</v>
      </c>
      <c r="C259" s="32">
        <f t="shared" si="11"/>
        <v>105438</v>
      </c>
      <c r="D259" s="40">
        <f t="shared" si="11"/>
        <v>32109.41</v>
      </c>
      <c r="E259" s="40">
        <f t="shared" si="11"/>
        <v>0</v>
      </c>
      <c r="F259" s="40">
        <f t="shared" si="11"/>
        <v>0</v>
      </c>
      <c r="G259" s="40">
        <f t="shared" si="11"/>
        <v>0</v>
      </c>
      <c r="H259" s="40">
        <f t="shared" si="11"/>
        <v>0</v>
      </c>
      <c r="I259" s="40">
        <f t="shared" si="11"/>
        <v>0</v>
      </c>
      <c r="J259" s="40">
        <f t="shared" si="11"/>
        <v>0</v>
      </c>
      <c r="K259" s="40">
        <f t="shared" si="11"/>
        <v>0</v>
      </c>
      <c r="L259" s="40">
        <f t="shared" si="11"/>
        <v>0</v>
      </c>
      <c r="M259" s="70">
        <f t="shared" si="11"/>
        <v>0</v>
      </c>
      <c r="N259" s="47">
        <f t="shared" si="8"/>
        <v>204713.41</v>
      </c>
      <c r="P259" s="68"/>
      <c r="Q259" s="56"/>
    </row>
    <row r="260" spans="1:17" ht="36.75" customHeight="1" x14ac:dyDescent="0.4">
      <c r="A260" s="66" t="s">
        <v>37</v>
      </c>
      <c r="B260" s="40">
        <f t="shared" ref="B260:M260" si="12">+B183*1.6</f>
        <v>27624</v>
      </c>
      <c r="C260" s="32">
        <f t="shared" si="12"/>
        <v>13081.6</v>
      </c>
      <c r="D260" s="40">
        <f t="shared" si="12"/>
        <v>26700.16</v>
      </c>
      <c r="E260" s="40">
        <f t="shared" si="12"/>
        <v>0</v>
      </c>
      <c r="F260" s="40">
        <f t="shared" si="12"/>
        <v>0</v>
      </c>
      <c r="G260" s="40">
        <f t="shared" si="12"/>
        <v>0</v>
      </c>
      <c r="H260" s="40">
        <f t="shared" si="12"/>
        <v>0</v>
      </c>
      <c r="I260" s="40">
        <f t="shared" si="12"/>
        <v>0</v>
      </c>
      <c r="J260" s="40">
        <f t="shared" si="12"/>
        <v>0</v>
      </c>
      <c r="K260" s="40">
        <f t="shared" si="12"/>
        <v>0</v>
      </c>
      <c r="L260" s="40">
        <f t="shared" si="12"/>
        <v>0</v>
      </c>
      <c r="M260" s="70">
        <f t="shared" si="12"/>
        <v>0</v>
      </c>
      <c r="N260" s="47">
        <f t="shared" si="8"/>
        <v>67405.759999999995</v>
      </c>
      <c r="P260" s="68"/>
      <c r="Q260" s="56"/>
    </row>
    <row r="261" spans="1:17" x14ac:dyDescent="0.4">
      <c r="A261" s="66" t="s">
        <v>38</v>
      </c>
      <c r="B261" s="40">
        <f t="shared" ref="B261:M261" si="13">+B184*35</f>
        <v>100485</v>
      </c>
      <c r="C261" s="32">
        <f t="shared" si="13"/>
        <v>114275</v>
      </c>
      <c r="D261" s="40">
        <f t="shared" si="13"/>
        <v>93415</v>
      </c>
      <c r="E261" s="40">
        <f t="shared" si="13"/>
        <v>0</v>
      </c>
      <c r="F261" s="40">
        <f t="shared" si="13"/>
        <v>0</v>
      </c>
      <c r="G261" s="40">
        <f t="shared" si="13"/>
        <v>0</v>
      </c>
      <c r="H261" s="40">
        <f t="shared" si="13"/>
        <v>0</v>
      </c>
      <c r="I261" s="40">
        <f t="shared" si="13"/>
        <v>0</v>
      </c>
      <c r="J261" s="40">
        <f t="shared" si="13"/>
        <v>0</v>
      </c>
      <c r="K261" s="40">
        <f t="shared" si="13"/>
        <v>0</v>
      </c>
      <c r="L261" s="40">
        <f t="shared" si="13"/>
        <v>0</v>
      </c>
      <c r="M261" s="70">
        <f t="shared" si="13"/>
        <v>0</v>
      </c>
      <c r="N261" s="47">
        <f t="shared" si="8"/>
        <v>308175</v>
      </c>
      <c r="P261" s="68"/>
      <c r="Q261" s="56"/>
    </row>
    <row r="262" spans="1:17" ht="45.75" customHeight="1" x14ac:dyDescent="0.4">
      <c r="A262" s="66" t="s">
        <v>39</v>
      </c>
      <c r="B262" s="40">
        <f t="shared" ref="B262:M262" si="14">+B185*15</f>
        <v>625965</v>
      </c>
      <c r="C262" s="32">
        <f t="shared" si="14"/>
        <v>1305351.9540000001</v>
      </c>
      <c r="D262" s="40">
        <f t="shared" si="14"/>
        <v>1508391</v>
      </c>
      <c r="E262" s="40">
        <f t="shared" si="14"/>
        <v>0</v>
      </c>
      <c r="F262" s="40">
        <f t="shared" si="14"/>
        <v>0</v>
      </c>
      <c r="G262" s="40">
        <f t="shared" si="14"/>
        <v>0</v>
      </c>
      <c r="H262" s="40">
        <f t="shared" si="14"/>
        <v>0</v>
      </c>
      <c r="I262" s="40">
        <f t="shared" si="14"/>
        <v>0</v>
      </c>
      <c r="J262" s="40">
        <f t="shared" si="14"/>
        <v>0</v>
      </c>
      <c r="K262" s="40">
        <f t="shared" si="14"/>
        <v>0</v>
      </c>
      <c r="L262" s="40">
        <f t="shared" si="14"/>
        <v>0</v>
      </c>
      <c r="M262" s="70">
        <f t="shared" si="14"/>
        <v>0</v>
      </c>
      <c r="N262" s="47">
        <f t="shared" si="8"/>
        <v>3439707.9539999999</v>
      </c>
      <c r="P262" s="68"/>
      <c r="Q262" s="56"/>
    </row>
    <row r="263" spans="1:17" ht="42.75" customHeight="1" x14ac:dyDescent="0.4">
      <c r="A263" s="66" t="s">
        <v>40</v>
      </c>
      <c r="B263" s="40">
        <f t="shared" ref="B263:M278" si="15">+B186</f>
        <v>166842</v>
      </c>
      <c r="C263" s="32">
        <f t="shared" si="15"/>
        <v>129266</v>
      </c>
      <c r="D263" s="40">
        <f t="shared" si="15"/>
        <v>170197.59</v>
      </c>
      <c r="E263" s="40">
        <f t="shared" si="15"/>
        <v>0</v>
      </c>
      <c r="F263" s="40">
        <f t="shared" si="15"/>
        <v>0</v>
      </c>
      <c r="G263" s="40">
        <f t="shared" si="15"/>
        <v>0</v>
      </c>
      <c r="H263" s="40">
        <f t="shared" si="15"/>
        <v>0</v>
      </c>
      <c r="I263" s="40">
        <f t="shared" si="15"/>
        <v>0</v>
      </c>
      <c r="J263" s="40">
        <f t="shared" si="15"/>
        <v>0</v>
      </c>
      <c r="K263" s="40">
        <f t="shared" si="15"/>
        <v>0</v>
      </c>
      <c r="L263" s="40">
        <f t="shared" si="15"/>
        <v>0</v>
      </c>
      <c r="M263" s="70">
        <f t="shared" si="15"/>
        <v>0</v>
      </c>
      <c r="N263" s="47">
        <f t="shared" si="8"/>
        <v>466305.58999999997</v>
      </c>
      <c r="P263" s="68"/>
      <c r="Q263" s="56"/>
    </row>
    <row r="264" spans="1:17" ht="32.25" customHeight="1" x14ac:dyDescent="0.4">
      <c r="A264" s="66" t="s">
        <v>41</v>
      </c>
      <c r="B264" s="40">
        <f t="shared" si="15"/>
        <v>1050000</v>
      </c>
      <c r="C264" s="32">
        <f t="shared" si="15"/>
        <v>787500</v>
      </c>
      <c r="D264" s="40">
        <f t="shared" si="15"/>
        <v>682500</v>
      </c>
      <c r="E264" s="40">
        <f t="shared" si="15"/>
        <v>0</v>
      </c>
      <c r="F264" s="40">
        <f t="shared" si="15"/>
        <v>0</v>
      </c>
      <c r="G264" s="40">
        <f t="shared" si="15"/>
        <v>0</v>
      </c>
      <c r="H264" s="40">
        <f t="shared" si="15"/>
        <v>0</v>
      </c>
      <c r="I264" s="40">
        <f t="shared" si="15"/>
        <v>0</v>
      </c>
      <c r="J264" s="40">
        <f t="shared" si="15"/>
        <v>0</v>
      </c>
      <c r="K264" s="40">
        <f t="shared" si="15"/>
        <v>0</v>
      </c>
      <c r="L264" s="40">
        <f t="shared" si="15"/>
        <v>0</v>
      </c>
      <c r="M264" s="67">
        <f t="shared" si="15"/>
        <v>0</v>
      </c>
      <c r="N264" s="47">
        <f t="shared" si="8"/>
        <v>2520000</v>
      </c>
      <c r="P264" s="68"/>
      <c r="Q264" s="56"/>
    </row>
    <row r="265" spans="1:17" ht="35.25" customHeight="1" x14ac:dyDescent="0.4">
      <c r="A265" s="66" t="s">
        <v>42</v>
      </c>
      <c r="B265" s="40">
        <f t="shared" si="15"/>
        <v>147490.5</v>
      </c>
      <c r="C265" s="32">
        <f t="shared" si="15"/>
        <v>230136</v>
      </c>
      <c r="D265" s="40">
        <f t="shared" si="15"/>
        <v>174618.34</v>
      </c>
      <c r="E265" s="40">
        <f t="shared" si="15"/>
        <v>0</v>
      </c>
      <c r="F265" s="40">
        <f t="shared" si="15"/>
        <v>0</v>
      </c>
      <c r="G265" s="40">
        <f t="shared" si="15"/>
        <v>0</v>
      </c>
      <c r="H265" s="40">
        <f t="shared" si="15"/>
        <v>0</v>
      </c>
      <c r="I265" s="40">
        <f t="shared" si="15"/>
        <v>0</v>
      </c>
      <c r="J265" s="40">
        <f t="shared" si="15"/>
        <v>0</v>
      </c>
      <c r="K265" s="40">
        <f t="shared" si="15"/>
        <v>0</v>
      </c>
      <c r="L265" s="40">
        <f t="shared" si="15"/>
        <v>0</v>
      </c>
      <c r="M265" s="70">
        <f t="shared" si="15"/>
        <v>0</v>
      </c>
      <c r="N265" s="47">
        <f t="shared" si="8"/>
        <v>552244.84</v>
      </c>
      <c r="P265" s="68"/>
      <c r="Q265" s="56"/>
    </row>
    <row r="266" spans="1:17" ht="33.75" customHeight="1" x14ac:dyDescent="0.4">
      <c r="A266" s="66" t="s">
        <v>43</v>
      </c>
      <c r="B266" s="40">
        <f t="shared" si="15"/>
        <v>75276</v>
      </c>
      <c r="C266" s="32">
        <f t="shared" si="15"/>
        <v>47227</v>
      </c>
      <c r="D266" s="40">
        <f t="shared" si="15"/>
        <v>28898.14</v>
      </c>
      <c r="E266" s="40">
        <f t="shared" si="15"/>
        <v>0</v>
      </c>
      <c r="F266" s="40">
        <f t="shared" si="15"/>
        <v>0</v>
      </c>
      <c r="G266" s="40">
        <f t="shared" si="15"/>
        <v>0</v>
      </c>
      <c r="H266" s="40">
        <f t="shared" si="15"/>
        <v>0</v>
      </c>
      <c r="I266" s="40">
        <f t="shared" si="15"/>
        <v>0</v>
      </c>
      <c r="J266" s="40">
        <f t="shared" si="15"/>
        <v>0</v>
      </c>
      <c r="K266" s="40">
        <f t="shared" si="15"/>
        <v>0</v>
      </c>
      <c r="L266" s="40">
        <f t="shared" si="15"/>
        <v>0</v>
      </c>
      <c r="M266" s="70">
        <f t="shared" si="15"/>
        <v>0</v>
      </c>
      <c r="N266" s="47">
        <f t="shared" si="8"/>
        <v>151401.14000000001</v>
      </c>
      <c r="P266" s="68"/>
      <c r="Q266" s="56"/>
    </row>
    <row r="267" spans="1:17" ht="38.25" customHeight="1" x14ac:dyDescent="0.4">
      <c r="A267" s="66" t="s">
        <v>44</v>
      </c>
      <c r="B267" s="40">
        <f t="shared" si="15"/>
        <v>6232</v>
      </c>
      <c r="C267" s="32">
        <f t="shared" si="15"/>
        <v>6533</v>
      </c>
      <c r="D267" s="40">
        <f t="shared" si="15"/>
        <v>4553.03</v>
      </c>
      <c r="E267" s="40">
        <f t="shared" si="15"/>
        <v>0</v>
      </c>
      <c r="F267" s="40">
        <f t="shared" si="15"/>
        <v>0</v>
      </c>
      <c r="G267" s="40">
        <f t="shared" si="15"/>
        <v>0</v>
      </c>
      <c r="H267" s="40">
        <f t="shared" si="15"/>
        <v>0</v>
      </c>
      <c r="I267" s="40">
        <f t="shared" si="15"/>
        <v>0</v>
      </c>
      <c r="J267" s="40">
        <f t="shared" si="15"/>
        <v>0</v>
      </c>
      <c r="K267" s="40">
        <f t="shared" si="15"/>
        <v>0</v>
      </c>
      <c r="L267" s="40">
        <f t="shared" si="15"/>
        <v>0</v>
      </c>
      <c r="M267" s="70">
        <f t="shared" si="15"/>
        <v>0</v>
      </c>
      <c r="N267" s="47">
        <f t="shared" si="8"/>
        <v>17318.03</v>
      </c>
      <c r="P267" s="68"/>
      <c r="Q267" s="56"/>
    </row>
    <row r="268" spans="1:17" ht="33.75" customHeight="1" x14ac:dyDescent="0.4">
      <c r="A268" s="66" t="s">
        <v>45</v>
      </c>
      <c r="B268" s="40">
        <f t="shared" si="15"/>
        <v>7729</v>
      </c>
      <c r="C268" s="32">
        <f t="shared" si="15"/>
        <v>23908</v>
      </c>
      <c r="D268" s="40">
        <f t="shared" si="15"/>
        <v>8126.55</v>
      </c>
      <c r="E268" s="40">
        <f t="shared" si="15"/>
        <v>0</v>
      </c>
      <c r="F268" s="40">
        <f t="shared" si="15"/>
        <v>0</v>
      </c>
      <c r="G268" s="40">
        <f t="shared" si="15"/>
        <v>0</v>
      </c>
      <c r="H268" s="40">
        <f t="shared" si="15"/>
        <v>0</v>
      </c>
      <c r="I268" s="40">
        <f t="shared" si="15"/>
        <v>0</v>
      </c>
      <c r="J268" s="40">
        <f t="shared" si="15"/>
        <v>0</v>
      </c>
      <c r="K268" s="40">
        <f t="shared" si="15"/>
        <v>0</v>
      </c>
      <c r="L268" s="40">
        <f t="shared" si="15"/>
        <v>0</v>
      </c>
      <c r="M268" s="70">
        <f t="shared" si="15"/>
        <v>0</v>
      </c>
      <c r="N268" s="47">
        <f t="shared" si="8"/>
        <v>39763.550000000003</v>
      </c>
      <c r="P268" s="68"/>
      <c r="Q268" s="56"/>
    </row>
    <row r="269" spans="1:17" x14ac:dyDescent="0.4">
      <c r="A269" s="66" t="s">
        <v>46</v>
      </c>
      <c r="B269" s="40">
        <f t="shared" si="15"/>
        <v>4327</v>
      </c>
      <c r="C269" s="32">
        <f t="shared" si="15"/>
        <v>5928</v>
      </c>
      <c r="D269" s="40">
        <f t="shared" si="15"/>
        <v>3094.14</v>
      </c>
      <c r="E269" s="40">
        <f t="shared" si="15"/>
        <v>0</v>
      </c>
      <c r="F269" s="40">
        <f t="shared" si="15"/>
        <v>0</v>
      </c>
      <c r="G269" s="40">
        <f t="shared" si="15"/>
        <v>0</v>
      </c>
      <c r="H269" s="40">
        <f t="shared" si="15"/>
        <v>0</v>
      </c>
      <c r="I269" s="40">
        <f t="shared" si="15"/>
        <v>0</v>
      </c>
      <c r="J269" s="40">
        <f t="shared" si="15"/>
        <v>0</v>
      </c>
      <c r="K269" s="40">
        <f t="shared" si="15"/>
        <v>0</v>
      </c>
      <c r="L269" s="40">
        <f t="shared" si="15"/>
        <v>0</v>
      </c>
      <c r="M269" s="70">
        <f t="shared" si="15"/>
        <v>0</v>
      </c>
      <c r="N269" s="47">
        <f t="shared" si="8"/>
        <v>13349.14</v>
      </c>
      <c r="P269" s="68"/>
      <c r="Q269" s="56"/>
    </row>
    <row r="270" spans="1:17" ht="39.75" customHeight="1" x14ac:dyDescent="0.4">
      <c r="A270" s="66" t="s">
        <v>47</v>
      </c>
      <c r="B270" s="40">
        <f t="shared" si="15"/>
        <v>19028</v>
      </c>
      <c r="C270" s="32">
        <f t="shared" si="15"/>
        <v>23337</v>
      </c>
      <c r="D270" s="40">
        <f t="shared" si="15"/>
        <v>28331.08</v>
      </c>
      <c r="E270" s="40">
        <f t="shared" si="15"/>
        <v>0</v>
      </c>
      <c r="F270" s="40">
        <f t="shared" si="15"/>
        <v>0</v>
      </c>
      <c r="G270" s="40">
        <f t="shared" si="15"/>
        <v>0</v>
      </c>
      <c r="H270" s="40">
        <f t="shared" si="15"/>
        <v>0</v>
      </c>
      <c r="I270" s="40">
        <f t="shared" si="15"/>
        <v>0</v>
      </c>
      <c r="J270" s="40">
        <f t="shared" si="15"/>
        <v>0</v>
      </c>
      <c r="K270" s="40">
        <f t="shared" si="15"/>
        <v>0</v>
      </c>
      <c r="L270" s="40">
        <f t="shared" si="15"/>
        <v>0</v>
      </c>
      <c r="M270" s="70">
        <f t="shared" si="15"/>
        <v>0</v>
      </c>
      <c r="N270" s="47">
        <f t="shared" si="8"/>
        <v>70696.08</v>
      </c>
      <c r="P270" s="68"/>
      <c r="Q270" s="56"/>
    </row>
    <row r="271" spans="1:17" ht="35.25" customHeight="1" x14ac:dyDescent="0.4">
      <c r="A271" s="66" t="s">
        <v>48</v>
      </c>
      <c r="B271" s="40">
        <f t="shared" si="15"/>
        <v>11743</v>
      </c>
      <c r="C271" s="32">
        <f t="shared" si="15"/>
        <v>12491</v>
      </c>
      <c r="D271" s="40">
        <f t="shared" si="15"/>
        <v>11007.27</v>
      </c>
      <c r="E271" s="40">
        <f t="shared" si="15"/>
        <v>0</v>
      </c>
      <c r="F271" s="40">
        <f t="shared" si="15"/>
        <v>0</v>
      </c>
      <c r="G271" s="40">
        <f t="shared" si="15"/>
        <v>0</v>
      </c>
      <c r="H271" s="40">
        <f t="shared" si="15"/>
        <v>0</v>
      </c>
      <c r="I271" s="40">
        <f t="shared" si="15"/>
        <v>0</v>
      </c>
      <c r="J271" s="40">
        <f t="shared" si="15"/>
        <v>0</v>
      </c>
      <c r="K271" s="40">
        <f t="shared" si="15"/>
        <v>0</v>
      </c>
      <c r="L271" s="40">
        <f t="shared" si="15"/>
        <v>0</v>
      </c>
      <c r="M271" s="70">
        <f t="shared" si="15"/>
        <v>0</v>
      </c>
      <c r="N271" s="47">
        <f t="shared" si="8"/>
        <v>35241.270000000004</v>
      </c>
      <c r="P271" s="68"/>
      <c r="Q271" s="56"/>
    </row>
    <row r="272" spans="1:17" ht="35.25" customHeight="1" x14ac:dyDescent="0.4">
      <c r="A272" s="66" t="s">
        <v>49</v>
      </c>
      <c r="B272" s="40">
        <f t="shared" si="15"/>
        <v>40860</v>
      </c>
      <c r="C272" s="32">
        <f t="shared" si="15"/>
        <v>43789.5</v>
      </c>
      <c r="D272" s="40">
        <f t="shared" si="15"/>
        <v>28889.48</v>
      </c>
      <c r="E272" s="40">
        <f t="shared" si="15"/>
        <v>0</v>
      </c>
      <c r="F272" s="40">
        <f t="shared" si="15"/>
        <v>0</v>
      </c>
      <c r="G272" s="40">
        <f t="shared" si="15"/>
        <v>0</v>
      </c>
      <c r="H272" s="40">
        <f t="shared" si="15"/>
        <v>0</v>
      </c>
      <c r="I272" s="40">
        <f t="shared" si="15"/>
        <v>0</v>
      </c>
      <c r="J272" s="40">
        <f t="shared" si="15"/>
        <v>0</v>
      </c>
      <c r="K272" s="40">
        <f t="shared" si="15"/>
        <v>0</v>
      </c>
      <c r="L272" s="40">
        <f t="shared" si="15"/>
        <v>0</v>
      </c>
      <c r="M272" s="70">
        <f t="shared" si="15"/>
        <v>0</v>
      </c>
      <c r="N272" s="47">
        <f t="shared" si="8"/>
        <v>113538.98</v>
      </c>
      <c r="P272" s="68"/>
      <c r="Q272" s="56"/>
    </row>
    <row r="273" spans="1:17" ht="33.75" customHeight="1" x14ac:dyDescent="0.4">
      <c r="A273" s="66" t="s">
        <v>50</v>
      </c>
      <c r="B273" s="40">
        <f t="shared" si="15"/>
        <v>19414</v>
      </c>
      <c r="C273" s="32">
        <f t="shared" si="15"/>
        <v>23434</v>
      </c>
      <c r="D273" s="40">
        <f t="shared" si="15"/>
        <v>22007.599999999999</v>
      </c>
      <c r="E273" s="40">
        <f t="shared" si="15"/>
        <v>0</v>
      </c>
      <c r="F273" s="40">
        <f t="shared" si="15"/>
        <v>0</v>
      </c>
      <c r="G273" s="40">
        <f t="shared" si="15"/>
        <v>0</v>
      </c>
      <c r="H273" s="40">
        <f t="shared" si="15"/>
        <v>0</v>
      </c>
      <c r="I273" s="40">
        <f t="shared" si="15"/>
        <v>0</v>
      </c>
      <c r="J273" s="40">
        <f t="shared" si="15"/>
        <v>0</v>
      </c>
      <c r="K273" s="40">
        <f t="shared" si="15"/>
        <v>0</v>
      </c>
      <c r="L273" s="40">
        <f t="shared" si="15"/>
        <v>0</v>
      </c>
      <c r="M273" s="70">
        <f t="shared" si="15"/>
        <v>0</v>
      </c>
      <c r="N273" s="47">
        <f t="shared" si="8"/>
        <v>64855.6</v>
      </c>
      <c r="P273" s="68"/>
      <c r="Q273" s="56"/>
    </row>
    <row r="274" spans="1:17" ht="36.75" customHeight="1" x14ac:dyDescent="0.4">
      <c r="A274" s="66" t="s">
        <v>51</v>
      </c>
      <c r="B274" s="40">
        <f t="shared" si="15"/>
        <v>850</v>
      </c>
      <c r="C274" s="32">
        <f t="shared" si="15"/>
        <v>1299.399375</v>
      </c>
      <c r="D274" s="40">
        <f t="shared" si="15"/>
        <v>1128.06</v>
      </c>
      <c r="E274" s="40">
        <f t="shared" si="15"/>
        <v>0</v>
      </c>
      <c r="F274" s="40">
        <f t="shared" si="15"/>
        <v>0</v>
      </c>
      <c r="G274" s="40">
        <f t="shared" si="15"/>
        <v>0</v>
      </c>
      <c r="H274" s="40">
        <f t="shared" si="15"/>
        <v>0</v>
      </c>
      <c r="I274" s="40">
        <f t="shared" si="15"/>
        <v>0</v>
      </c>
      <c r="J274" s="40">
        <f t="shared" si="15"/>
        <v>0</v>
      </c>
      <c r="K274" s="40">
        <f t="shared" si="15"/>
        <v>0</v>
      </c>
      <c r="L274" s="40">
        <f t="shared" si="15"/>
        <v>0</v>
      </c>
      <c r="M274" s="70">
        <f t="shared" si="15"/>
        <v>0</v>
      </c>
      <c r="N274" s="47">
        <f t="shared" si="8"/>
        <v>3277.4593749999999</v>
      </c>
      <c r="P274" s="68"/>
      <c r="Q274" s="56"/>
    </row>
    <row r="275" spans="1:17" x14ac:dyDescent="0.4">
      <c r="A275" s="66" t="s">
        <v>52</v>
      </c>
      <c r="B275" s="40">
        <f t="shared" si="15"/>
        <v>6552</v>
      </c>
      <c r="C275" s="32">
        <f t="shared" si="15"/>
        <v>8334</v>
      </c>
      <c r="D275" s="40">
        <f t="shared" si="15"/>
        <v>2268</v>
      </c>
      <c r="E275" s="40">
        <f t="shared" si="15"/>
        <v>0</v>
      </c>
      <c r="F275" s="40">
        <f t="shared" si="15"/>
        <v>0</v>
      </c>
      <c r="G275" s="40">
        <f t="shared" si="15"/>
        <v>0</v>
      </c>
      <c r="H275" s="40">
        <f t="shared" si="15"/>
        <v>0</v>
      </c>
      <c r="I275" s="40">
        <f t="shared" si="15"/>
        <v>0</v>
      </c>
      <c r="J275" s="40">
        <f t="shared" si="15"/>
        <v>0</v>
      </c>
      <c r="K275" s="40">
        <f t="shared" si="15"/>
        <v>0</v>
      </c>
      <c r="L275" s="40">
        <f t="shared" si="15"/>
        <v>0</v>
      </c>
      <c r="M275" s="70">
        <f t="shared" si="15"/>
        <v>0</v>
      </c>
      <c r="N275" s="47">
        <f t="shared" si="8"/>
        <v>17154</v>
      </c>
      <c r="P275" s="68"/>
      <c r="Q275" s="56"/>
    </row>
    <row r="276" spans="1:17" x14ac:dyDescent="0.4">
      <c r="A276" s="66" t="s">
        <v>53</v>
      </c>
      <c r="B276" s="40">
        <f t="shared" si="15"/>
        <v>8526</v>
      </c>
      <c r="C276" s="32">
        <f t="shared" si="15"/>
        <v>10028</v>
      </c>
      <c r="D276" s="40">
        <f t="shared" si="15"/>
        <v>7532.78</v>
      </c>
      <c r="E276" s="40">
        <f t="shared" si="15"/>
        <v>0</v>
      </c>
      <c r="F276" s="40">
        <f t="shared" si="15"/>
        <v>0</v>
      </c>
      <c r="G276" s="40">
        <f t="shared" si="15"/>
        <v>0</v>
      </c>
      <c r="H276" s="40">
        <f t="shared" si="15"/>
        <v>0</v>
      </c>
      <c r="I276" s="40">
        <f t="shared" si="15"/>
        <v>0</v>
      </c>
      <c r="J276" s="40">
        <f t="shared" si="15"/>
        <v>0</v>
      </c>
      <c r="K276" s="40">
        <f t="shared" si="15"/>
        <v>0</v>
      </c>
      <c r="L276" s="40">
        <f t="shared" si="15"/>
        <v>0</v>
      </c>
      <c r="M276" s="70">
        <f t="shared" si="15"/>
        <v>0</v>
      </c>
      <c r="N276" s="47">
        <f t="shared" si="8"/>
        <v>26086.78</v>
      </c>
      <c r="P276" s="68"/>
      <c r="Q276" s="56"/>
    </row>
    <row r="277" spans="1:17" x14ac:dyDescent="0.4">
      <c r="A277" s="66" t="s">
        <v>54</v>
      </c>
      <c r="B277" s="40">
        <f t="shared" si="15"/>
        <v>74935.5</v>
      </c>
      <c r="C277" s="32">
        <f t="shared" si="15"/>
        <v>41631</v>
      </c>
      <c r="D277" s="40">
        <f t="shared" si="15"/>
        <v>41156</v>
      </c>
      <c r="E277" s="40">
        <f t="shared" si="15"/>
        <v>0</v>
      </c>
      <c r="F277" s="40">
        <f t="shared" si="15"/>
        <v>0</v>
      </c>
      <c r="G277" s="40">
        <f t="shared" si="15"/>
        <v>0</v>
      </c>
      <c r="H277" s="40">
        <f t="shared" si="15"/>
        <v>0</v>
      </c>
      <c r="I277" s="40">
        <f t="shared" si="15"/>
        <v>0</v>
      </c>
      <c r="J277" s="40">
        <f t="shared" si="15"/>
        <v>0</v>
      </c>
      <c r="K277" s="40">
        <f t="shared" si="15"/>
        <v>0</v>
      </c>
      <c r="L277" s="40">
        <f t="shared" si="15"/>
        <v>0</v>
      </c>
      <c r="M277" s="70">
        <f t="shared" si="15"/>
        <v>0</v>
      </c>
      <c r="N277" s="47">
        <f t="shared" si="8"/>
        <v>157722.5</v>
      </c>
      <c r="P277" s="68"/>
      <c r="Q277" s="56"/>
    </row>
    <row r="278" spans="1:17" x14ac:dyDescent="0.4">
      <c r="A278" s="66" t="s">
        <v>55</v>
      </c>
      <c r="B278" s="40">
        <f t="shared" si="15"/>
        <v>3003</v>
      </c>
      <c r="C278" s="32">
        <f t="shared" si="15"/>
        <v>13033</v>
      </c>
      <c r="D278" s="40">
        <f t="shared" si="15"/>
        <v>285</v>
      </c>
      <c r="E278" s="40">
        <f t="shared" si="15"/>
        <v>0</v>
      </c>
      <c r="F278" s="40">
        <f t="shared" si="15"/>
        <v>0</v>
      </c>
      <c r="G278" s="40">
        <f t="shared" si="15"/>
        <v>0</v>
      </c>
      <c r="H278" s="40">
        <f t="shared" si="15"/>
        <v>0</v>
      </c>
      <c r="I278" s="40">
        <f t="shared" si="15"/>
        <v>0</v>
      </c>
      <c r="J278" s="40">
        <f t="shared" si="15"/>
        <v>0</v>
      </c>
      <c r="K278" s="40">
        <f t="shared" si="15"/>
        <v>0</v>
      </c>
      <c r="L278" s="40">
        <f t="shared" si="15"/>
        <v>0</v>
      </c>
      <c r="M278" s="70">
        <f t="shared" si="15"/>
        <v>0</v>
      </c>
      <c r="N278" s="47">
        <f t="shared" si="8"/>
        <v>16321</v>
      </c>
      <c r="P278" s="68"/>
      <c r="Q278" s="56"/>
    </row>
    <row r="279" spans="1:17" x14ac:dyDescent="0.4">
      <c r="A279" s="66" t="s">
        <v>56</v>
      </c>
      <c r="B279" s="40">
        <f t="shared" ref="B279:M280" si="16">+B202</f>
        <v>6921</v>
      </c>
      <c r="C279" s="32">
        <f t="shared" si="16"/>
        <v>2893</v>
      </c>
      <c r="D279" s="40">
        <f t="shared" si="16"/>
        <v>6779.66</v>
      </c>
      <c r="E279" s="40">
        <f t="shared" si="16"/>
        <v>0</v>
      </c>
      <c r="F279" s="40">
        <f t="shared" si="16"/>
        <v>0</v>
      </c>
      <c r="G279" s="40">
        <f t="shared" si="16"/>
        <v>0</v>
      </c>
      <c r="H279" s="40">
        <f t="shared" si="16"/>
        <v>0</v>
      </c>
      <c r="I279" s="40">
        <f t="shared" si="16"/>
        <v>0</v>
      </c>
      <c r="J279" s="40">
        <f t="shared" si="16"/>
        <v>0</v>
      </c>
      <c r="K279" s="40">
        <f t="shared" si="16"/>
        <v>0</v>
      </c>
      <c r="L279" s="40">
        <f t="shared" si="16"/>
        <v>0</v>
      </c>
      <c r="M279" s="70">
        <f t="shared" si="16"/>
        <v>0</v>
      </c>
      <c r="N279" s="47">
        <f t="shared" si="8"/>
        <v>16593.66</v>
      </c>
      <c r="P279" s="68"/>
      <c r="Q279" s="56"/>
    </row>
    <row r="280" spans="1:17" x14ac:dyDescent="0.4">
      <c r="A280" s="66" t="s">
        <v>57</v>
      </c>
      <c r="B280" s="40">
        <f t="shared" si="16"/>
        <v>0</v>
      </c>
      <c r="C280" s="32">
        <f t="shared" si="16"/>
        <v>0</v>
      </c>
      <c r="D280" s="40">
        <f t="shared" si="16"/>
        <v>686.75</v>
      </c>
      <c r="E280" s="40">
        <f t="shared" si="16"/>
        <v>0</v>
      </c>
      <c r="F280" s="40">
        <f t="shared" si="16"/>
        <v>0</v>
      </c>
      <c r="G280" s="40">
        <f t="shared" si="16"/>
        <v>0</v>
      </c>
      <c r="H280" s="40">
        <f t="shared" si="16"/>
        <v>0</v>
      </c>
      <c r="I280" s="40">
        <f t="shared" si="16"/>
        <v>0</v>
      </c>
      <c r="J280" s="40">
        <f t="shared" si="16"/>
        <v>0</v>
      </c>
      <c r="K280" s="40">
        <f t="shared" si="16"/>
        <v>0</v>
      </c>
      <c r="L280" s="40">
        <f t="shared" si="16"/>
        <v>0</v>
      </c>
      <c r="M280" s="70">
        <f t="shared" si="16"/>
        <v>0</v>
      </c>
      <c r="N280" s="47">
        <f t="shared" si="8"/>
        <v>686.75</v>
      </c>
      <c r="P280" s="68"/>
      <c r="Q280" s="56"/>
    </row>
    <row r="281" spans="1:17" s="3" customFormat="1" x14ac:dyDescent="0.4">
      <c r="A281" s="71" t="s">
        <v>58</v>
      </c>
      <c r="B281" s="32">
        <f t="shared" ref="B281:M281" si="17">+B204*12.4</f>
        <v>2277929.6</v>
      </c>
      <c r="C281" s="32">
        <f t="shared" si="17"/>
        <v>2998921.0280124</v>
      </c>
      <c r="D281" s="32">
        <f t="shared" si="17"/>
        <v>2451133.0307826004</v>
      </c>
      <c r="E281" s="32">
        <f t="shared" si="17"/>
        <v>0</v>
      </c>
      <c r="F281" s="32">
        <f t="shared" si="17"/>
        <v>0</v>
      </c>
      <c r="G281" s="32">
        <f t="shared" si="17"/>
        <v>0</v>
      </c>
      <c r="H281" s="32">
        <f t="shared" si="17"/>
        <v>0</v>
      </c>
      <c r="I281" s="32">
        <f t="shared" si="17"/>
        <v>0</v>
      </c>
      <c r="J281" s="32">
        <f t="shared" si="17"/>
        <v>0</v>
      </c>
      <c r="K281" s="32">
        <f t="shared" si="17"/>
        <v>0</v>
      </c>
      <c r="L281" s="32">
        <f t="shared" si="17"/>
        <v>0</v>
      </c>
      <c r="M281" s="70">
        <f t="shared" si="17"/>
        <v>0</v>
      </c>
      <c r="N281" s="47">
        <f t="shared" si="8"/>
        <v>7727983.658795001</v>
      </c>
      <c r="P281" s="68"/>
      <c r="Q281" s="56"/>
    </row>
    <row r="282" spans="1:17" x14ac:dyDescent="0.4">
      <c r="A282" s="66" t="s">
        <v>59</v>
      </c>
      <c r="B282" s="43">
        <f t="shared" ref="B282:M282" si="18">+B205*3</f>
        <v>80544</v>
      </c>
      <c r="C282" s="32">
        <f t="shared" si="18"/>
        <v>112515</v>
      </c>
      <c r="D282" s="43">
        <f t="shared" si="18"/>
        <v>55418.46</v>
      </c>
      <c r="E282" s="43">
        <f t="shared" si="18"/>
        <v>0</v>
      </c>
      <c r="F282" s="43">
        <f t="shared" si="18"/>
        <v>0</v>
      </c>
      <c r="G282" s="43">
        <f t="shared" si="18"/>
        <v>0</v>
      </c>
      <c r="H282" s="43">
        <f t="shared" si="18"/>
        <v>0</v>
      </c>
      <c r="I282" s="43">
        <f t="shared" si="18"/>
        <v>0</v>
      </c>
      <c r="J282" s="43">
        <f t="shared" si="18"/>
        <v>0</v>
      </c>
      <c r="K282" s="43">
        <f t="shared" si="18"/>
        <v>0</v>
      </c>
      <c r="L282" s="43">
        <f t="shared" si="18"/>
        <v>0</v>
      </c>
      <c r="M282" s="70">
        <f t="shared" si="18"/>
        <v>0</v>
      </c>
      <c r="N282" s="47">
        <f t="shared" si="8"/>
        <v>248477.46</v>
      </c>
      <c r="P282" s="68"/>
      <c r="Q282" s="56"/>
    </row>
    <row r="283" spans="1:17" x14ac:dyDescent="0.4">
      <c r="A283" s="66" t="s">
        <v>60</v>
      </c>
      <c r="B283" s="43">
        <f t="shared" ref="B283:M283" si="19">+B206*60</f>
        <v>5762700</v>
      </c>
      <c r="C283" s="32">
        <f t="shared" si="19"/>
        <v>3767416.2093490851</v>
      </c>
      <c r="D283" s="43">
        <f t="shared" si="19"/>
        <v>2671535.4</v>
      </c>
      <c r="E283" s="43">
        <f t="shared" si="19"/>
        <v>0</v>
      </c>
      <c r="F283" s="43">
        <f t="shared" si="19"/>
        <v>0</v>
      </c>
      <c r="G283" s="43">
        <f t="shared" si="19"/>
        <v>0</v>
      </c>
      <c r="H283" s="43">
        <f t="shared" si="19"/>
        <v>0</v>
      </c>
      <c r="I283" s="43">
        <f t="shared" si="19"/>
        <v>0</v>
      </c>
      <c r="J283" s="43">
        <f t="shared" si="19"/>
        <v>0</v>
      </c>
      <c r="K283" s="43">
        <f t="shared" si="19"/>
        <v>0</v>
      </c>
      <c r="L283" s="43">
        <f t="shared" si="19"/>
        <v>0</v>
      </c>
      <c r="M283" s="70">
        <f t="shared" si="19"/>
        <v>0</v>
      </c>
      <c r="N283" s="47">
        <f t="shared" si="8"/>
        <v>12201651.609349085</v>
      </c>
      <c r="P283" s="68"/>
      <c r="Q283" s="56"/>
    </row>
    <row r="284" spans="1:17" x14ac:dyDescent="0.4">
      <c r="A284" s="66" t="s">
        <v>61</v>
      </c>
      <c r="B284" s="43">
        <f t="shared" ref="B284:M284" si="20">+B207*35</f>
        <v>296047.5</v>
      </c>
      <c r="C284" s="32">
        <f t="shared" si="20"/>
        <v>147455</v>
      </c>
      <c r="D284" s="43">
        <f t="shared" si="20"/>
        <v>64906.450000000004</v>
      </c>
      <c r="E284" s="43">
        <f t="shared" si="20"/>
        <v>0</v>
      </c>
      <c r="F284" s="43">
        <f t="shared" si="20"/>
        <v>0</v>
      </c>
      <c r="G284" s="43">
        <f t="shared" si="20"/>
        <v>0</v>
      </c>
      <c r="H284" s="43">
        <f t="shared" si="20"/>
        <v>0</v>
      </c>
      <c r="I284" s="43">
        <f t="shared" si="20"/>
        <v>0</v>
      </c>
      <c r="J284" s="43">
        <f t="shared" si="20"/>
        <v>0</v>
      </c>
      <c r="K284" s="43">
        <f t="shared" si="20"/>
        <v>0</v>
      </c>
      <c r="L284" s="43">
        <f t="shared" si="20"/>
        <v>0</v>
      </c>
      <c r="M284" s="70">
        <f t="shared" si="20"/>
        <v>0</v>
      </c>
      <c r="N284" s="47">
        <f t="shared" si="8"/>
        <v>508408.95</v>
      </c>
      <c r="P284" s="68"/>
      <c r="Q284" s="56"/>
    </row>
    <row r="285" spans="1:17" x14ac:dyDescent="0.4">
      <c r="A285" s="66" t="s">
        <v>62</v>
      </c>
      <c r="B285" s="43">
        <f t="shared" ref="B285:M285" si="21">+B208*5</f>
        <v>443630</v>
      </c>
      <c r="C285" s="32">
        <f t="shared" si="21"/>
        <v>449615</v>
      </c>
      <c r="D285" s="43">
        <f t="shared" si="21"/>
        <v>279313.59999999998</v>
      </c>
      <c r="E285" s="43">
        <f t="shared" si="21"/>
        <v>0</v>
      </c>
      <c r="F285" s="43">
        <f t="shared" si="21"/>
        <v>0</v>
      </c>
      <c r="G285" s="43">
        <f t="shared" si="21"/>
        <v>0</v>
      </c>
      <c r="H285" s="43">
        <f t="shared" si="21"/>
        <v>0</v>
      </c>
      <c r="I285" s="43">
        <f t="shared" si="21"/>
        <v>0</v>
      </c>
      <c r="J285" s="43">
        <f t="shared" si="21"/>
        <v>0</v>
      </c>
      <c r="K285" s="43">
        <f t="shared" si="21"/>
        <v>0</v>
      </c>
      <c r="L285" s="43">
        <f t="shared" si="21"/>
        <v>0</v>
      </c>
      <c r="M285" s="70">
        <f t="shared" si="21"/>
        <v>0</v>
      </c>
      <c r="N285" s="47">
        <f t="shared" si="8"/>
        <v>1172558.6000000001</v>
      </c>
      <c r="P285" s="68"/>
      <c r="Q285" s="56"/>
    </row>
    <row r="286" spans="1:17" x14ac:dyDescent="0.4">
      <c r="A286" s="66" t="s">
        <v>63</v>
      </c>
      <c r="B286" s="43">
        <f t="shared" ref="B286:M286" si="22">+B209*50</f>
        <v>1031100</v>
      </c>
      <c r="C286" s="32">
        <f t="shared" si="22"/>
        <v>2489400</v>
      </c>
      <c r="D286" s="43">
        <f t="shared" si="22"/>
        <v>2228249</v>
      </c>
      <c r="E286" s="43">
        <f t="shared" si="22"/>
        <v>0</v>
      </c>
      <c r="F286" s="43">
        <f t="shared" si="22"/>
        <v>0</v>
      </c>
      <c r="G286" s="43">
        <f t="shared" si="22"/>
        <v>0</v>
      </c>
      <c r="H286" s="43">
        <f t="shared" si="22"/>
        <v>0</v>
      </c>
      <c r="I286" s="43">
        <f t="shared" si="22"/>
        <v>0</v>
      </c>
      <c r="J286" s="43">
        <f t="shared" si="22"/>
        <v>0</v>
      </c>
      <c r="K286" s="43">
        <f t="shared" si="22"/>
        <v>0</v>
      </c>
      <c r="L286" s="43">
        <f t="shared" si="22"/>
        <v>0</v>
      </c>
      <c r="M286" s="70">
        <f t="shared" si="22"/>
        <v>0</v>
      </c>
      <c r="N286" s="47">
        <f t="shared" si="8"/>
        <v>5748749</v>
      </c>
      <c r="P286" s="68"/>
      <c r="Q286" s="56"/>
    </row>
    <row r="287" spans="1:17" x14ac:dyDescent="0.4">
      <c r="A287" s="66" t="s">
        <v>64</v>
      </c>
      <c r="B287" s="43">
        <f t="shared" ref="B287:M287" si="23">+B210*1.3</f>
        <v>232927.5</v>
      </c>
      <c r="C287" s="32">
        <f t="shared" si="23"/>
        <v>148215.6</v>
      </c>
      <c r="D287" s="43">
        <f t="shared" si="23"/>
        <v>110166.82300000002</v>
      </c>
      <c r="E287" s="43">
        <f t="shared" si="23"/>
        <v>0</v>
      </c>
      <c r="F287" s="43">
        <f t="shared" si="23"/>
        <v>0</v>
      </c>
      <c r="G287" s="43">
        <f t="shared" si="23"/>
        <v>0</v>
      </c>
      <c r="H287" s="43">
        <f t="shared" si="23"/>
        <v>0</v>
      </c>
      <c r="I287" s="43">
        <f t="shared" si="23"/>
        <v>0</v>
      </c>
      <c r="J287" s="43">
        <f t="shared" si="23"/>
        <v>0</v>
      </c>
      <c r="K287" s="43">
        <f t="shared" si="23"/>
        <v>0</v>
      </c>
      <c r="L287" s="43">
        <f t="shared" si="23"/>
        <v>0</v>
      </c>
      <c r="M287" s="70">
        <f t="shared" si="23"/>
        <v>0</v>
      </c>
      <c r="N287" s="47">
        <f t="shared" si="8"/>
        <v>491309.92300000001</v>
      </c>
      <c r="P287" s="68"/>
      <c r="Q287" s="56"/>
    </row>
    <row r="288" spans="1:17" x14ac:dyDescent="0.4">
      <c r="A288" s="66" t="s">
        <v>65</v>
      </c>
      <c r="B288" s="43">
        <f t="shared" ref="B288:M288" si="24">+B211*8</f>
        <v>3720</v>
      </c>
      <c r="C288" s="32">
        <f t="shared" si="24"/>
        <v>12864</v>
      </c>
      <c r="D288" s="43">
        <f t="shared" si="24"/>
        <v>4600</v>
      </c>
      <c r="E288" s="43">
        <f t="shared" si="24"/>
        <v>0</v>
      </c>
      <c r="F288" s="43">
        <f t="shared" si="24"/>
        <v>0</v>
      </c>
      <c r="G288" s="43">
        <f t="shared" si="24"/>
        <v>0</v>
      </c>
      <c r="H288" s="43">
        <f t="shared" si="24"/>
        <v>0</v>
      </c>
      <c r="I288" s="43">
        <f t="shared" si="24"/>
        <v>0</v>
      </c>
      <c r="J288" s="43">
        <f t="shared" si="24"/>
        <v>0</v>
      </c>
      <c r="K288" s="43">
        <f t="shared" si="24"/>
        <v>0</v>
      </c>
      <c r="L288" s="43">
        <f t="shared" si="24"/>
        <v>0</v>
      </c>
      <c r="M288" s="70">
        <f t="shared" si="24"/>
        <v>0</v>
      </c>
      <c r="N288" s="47">
        <f t="shared" si="8"/>
        <v>21184</v>
      </c>
      <c r="P288" s="68"/>
      <c r="Q288" s="56"/>
    </row>
    <row r="289" spans="1:17" x14ac:dyDescent="0.4">
      <c r="A289" s="66" t="s">
        <v>66</v>
      </c>
      <c r="B289" s="43">
        <f t="shared" ref="B289:M289" si="25">+B212*4.7</f>
        <v>142687.30000000002</v>
      </c>
      <c r="C289" s="32">
        <f t="shared" si="25"/>
        <v>5583.6</v>
      </c>
      <c r="D289" s="43">
        <f t="shared" si="25"/>
        <v>46435.342000000004</v>
      </c>
      <c r="E289" s="43">
        <f t="shared" si="25"/>
        <v>0</v>
      </c>
      <c r="F289" s="43">
        <f t="shared" si="25"/>
        <v>0</v>
      </c>
      <c r="G289" s="43">
        <f t="shared" si="25"/>
        <v>0</v>
      </c>
      <c r="H289" s="43">
        <f t="shared" si="25"/>
        <v>0</v>
      </c>
      <c r="I289" s="43">
        <f t="shared" si="25"/>
        <v>0</v>
      </c>
      <c r="J289" s="43">
        <f t="shared" si="25"/>
        <v>0</v>
      </c>
      <c r="K289" s="43">
        <f t="shared" si="25"/>
        <v>0</v>
      </c>
      <c r="L289" s="43">
        <f t="shared" si="25"/>
        <v>0</v>
      </c>
      <c r="M289" s="70">
        <f t="shared" si="25"/>
        <v>0</v>
      </c>
      <c r="N289" s="47">
        <f t="shared" si="8"/>
        <v>194706.24200000003</v>
      </c>
      <c r="P289" s="68"/>
      <c r="Q289" s="56"/>
    </row>
    <row r="290" spans="1:17" x14ac:dyDescent="0.4">
      <c r="A290" s="66" t="s">
        <v>67</v>
      </c>
      <c r="B290" s="43">
        <f t="shared" ref="B290:M290" si="26">+B213</f>
        <v>10220</v>
      </c>
      <c r="C290" s="32">
        <f t="shared" si="26"/>
        <v>4833</v>
      </c>
      <c r="D290" s="43">
        <f t="shared" si="26"/>
        <v>10103.799999999999</v>
      </c>
      <c r="E290" s="43">
        <f t="shared" si="26"/>
        <v>0</v>
      </c>
      <c r="F290" s="43">
        <f t="shared" si="26"/>
        <v>0</v>
      </c>
      <c r="G290" s="43">
        <f t="shared" si="26"/>
        <v>0</v>
      </c>
      <c r="H290" s="43">
        <f t="shared" si="26"/>
        <v>0</v>
      </c>
      <c r="I290" s="43">
        <f t="shared" si="26"/>
        <v>0</v>
      </c>
      <c r="J290" s="43">
        <f t="shared" si="26"/>
        <v>0</v>
      </c>
      <c r="K290" s="40">
        <f t="shared" si="26"/>
        <v>0</v>
      </c>
      <c r="L290" s="40">
        <f t="shared" si="26"/>
        <v>0</v>
      </c>
      <c r="M290" s="70">
        <f t="shared" si="26"/>
        <v>0</v>
      </c>
      <c r="N290" s="47">
        <f t="shared" si="8"/>
        <v>25156.799999999999</v>
      </c>
      <c r="P290" s="68"/>
      <c r="Q290" s="56"/>
    </row>
    <row r="291" spans="1:17" x14ac:dyDescent="0.4">
      <c r="A291" s="66" t="s">
        <v>68</v>
      </c>
      <c r="B291" s="43">
        <f t="shared" ref="B291:M291" si="27">+B214*35</f>
        <v>45640</v>
      </c>
      <c r="C291" s="32">
        <f t="shared" si="27"/>
        <v>53095</v>
      </c>
      <c r="D291" s="43">
        <f t="shared" si="27"/>
        <v>31830.75</v>
      </c>
      <c r="E291" s="43">
        <f t="shared" si="27"/>
        <v>0</v>
      </c>
      <c r="F291" s="43">
        <f t="shared" si="27"/>
        <v>0</v>
      </c>
      <c r="G291" s="43">
        <f t="shared" si="27"/>
        <v>0</v>
      </c>
      <c r="H291" s="43">
        <f t="shared" si="27"/>
        <v>0</v>
      </c>
      <c r="I291" s="43">
        <f t="shared" si="27"/>
        <v>0</v>
      </c>
      <c r="J291" s="43">
        <f t="shared" si="27"/>
        <v>0</v>
      </c>
      <c r="K291" s="43">
        <f t="shared" si="27"/>
        <v>0</v>
      </c>
      <c r="L291" s="43">
        <f t="shared" si="27"/>
        <v>0</v>
      </c>
      <c r="M291" s="70">
        <f t="shared" si="27"/>
        <v>0</v>
      </c>
      <c r="N291" s="47">
        <f t="shared" si="8"/>
        <v>130565.75</v>
      </c>
      <c r="P291" s="68"/>
      <c r="Q291" s="56"/>
    </row>
    <row r="292" spans="1:17" x14ac:dyDescent="0.4">
      <c r="A292" s="66" t="s">
        <v>69</v>
      </c>
      <c r="B292" s="43">
        <f t="shared" ref="B292:M292" si="28">+B215*20</f>
        <v>15940</v>
      </c>
      <c r="C292" s="32">
        <f t="shared" si="28"/>
        <v>21420</v>
      </c>
      <c r="D292" s="43">
        <f t="shared" si="28"/>
        <v>17560</v>
      </c>
      <c r="E292" s="43">
        <f t="shared" si="28"/>
        <v>0</v>
      </c>
      <c r="F292" s="43">
        <f t="shared" si="28"/>
        <v>0</v>
      </c>
      <c r="G292" s="43">
        <f t="shared" si="28"/>
        <v>0</v>
      </c>
      <c r="H292" s="43">
        <f t="shared" si="28"/>
        <v>0</v>
      </c>
      <c r="I292" s="43">
        <f t="shared" si="28"/>
        <v>0</v>
      </c>
      <c r="J292" s="43">
        <f t="shared" si="28"/>
        <v>0</v>
      </c>
      <c r="K292" s="43">
        <f t="shared" si="28"/>
        <v>0</v>
      </c>
      <c r="L292" s="43">
        <f t="shared" si="28"/>
        <v>0</v>
      </c>
      <c r="M292" s="70">
        <f t="shared" si="28"/>
        <v>0</v>
      </c>
      <c r="N292" s="47">
        <f t="shared" si="8"/>
        <v>54920</v>
      </c>
      <c r="P292" s="68"/>
      <c r="Q292" s="56"/>
    </row>
    <row r="293" spans="1:17" x14ac:dyDescent="0.4">
      <c r="A293" s="66" t="s">
        <v>70</v>
      </c>
      <c r="B293" s="43">
        <f t="shared" ref="B293:M293" si="29">+B216*3</f>
        <v>9081</v>
      </c>
      <c r="C293" s="32">
        <f t="shared" si="29"/>
        <v>5436</v>
      </c>
      <c r="D293" s="43">
        <f t="shared" si="29"/>
        <v>2685</v>
      </c>
      <c r="E293" s="43">
        <f t="shared" si="29"/>
        <v>0</v>
      </c>
      <c r="F293" s="43">
        <f t="shared" si="29"/>
        <v>0</v>
      </c>
      <c r="G293" s="43">
        <f t="shared" si="29"/>
        <v>0</v>
      </c>
      <c r="H293" s="43">
        <f t="shared" si="29"/>
        <v>0</v>
      </c>
      <c r="I293" s="43">
        <f t="shared" si="29"/>
        <v>0</v>
      </c>
      <c r="J293" s="43">
        <f t="shared" si="29"/>
        <v>0</v>
      </c>
      <c r="K293" s="43">
        <f t="shared" si="29"/>
        <v>0</v>
      </c>
      <c r="L293" s="43">
        <f t="shared" si="29"/>
        <v>0</v>
      </c>
      <c r="M293" s="70">
        <f t="shared" si="29"/>
        <v>0</v>
      </c>
      <c r="N293" s="47">
        <f t="shared" si="8"/>
        <v>17202</v>
      </c>
      <c r="P293" s="68"/>
      <c r="Q293" s="56"/>
    </row>
    <row r="294" spans="1:17" x14ac:dyDescent="0.4">
      <c r="A294" s="66" t="s">
        <v>71</v>
      </c>
      <c r="B294" s="43">
        <f t="shared" ref="B294:M294" si="30">+B217*8</f>
        <v>3072</v>
      </c>
      <c r="C294" s="32">
        <f t="shared" si="30"/>
        <v>9952</v>
      </c>
      <c r="D294" s="43">
        <f t="shared" si="30"/>
        <v>26180.880000000001</v>
      </c>
      <c r="E294" s="43">
        <f t="shared" si="30"/>
        <v>0</v>
      </c>
      <c r="F294" s="43">
        <f t="shared" si="30"/>
        <v>0</v>
      </c>
      <c r="G294" s="43">
        <f t="shared" si="30"/>
        <v>0</v>
      </c>
      <c r="H294" s="43">
        <f t="shared" si="30"/>
        <v>0</v>
      </c>
      <c r="I294" s="43">
        <f t="shared" si="30"/>
        <v>0</v>
      </c>
      <c r="J294" s="43">
        <f t="shared" si="30"/>
        <v>0</v>
      </c>
      <c r="K294" s="43">
        <f t="shared" si="30"/>
        <v>0</v>
      </c>
      <c r="L294" s="43">
        <f t="shared" si="30"/>
        <v>0</v>
      </c>
      <c r="M294" s="70">
        <f t="shared" si="30"/>
        <v>0</v>
      </c>
      <c r="N294" s="47">
        <f t="shared" si="8"/>
        <v>39204.880000000005</v>
      </c>
      <c r="P294" s="68"/>
      <c r="Q294" s="56"/>
    </row>
    <row r="295" spans="1:17" x14ac:dyDescent="0.4">
      <c r="A295" s="66" t="s">
        <v>72</v>
      </c>
      <c r="B295" s="43">
        <f t="shared" ref="B295:M295" si="31">+B218*150</f>
        <v>1538400</v>
      </c>
      <c r="C295" s="32">
        <f t="shared" si="31"/>
        <v>3376500</v>
      </c>
      <c r="D295" s="43">
        <f t="shared" si="31"/>
        <v>4343400</v>
      </c>
      <c r="E295" s="43">
        <f t="shared" si="31"/>
        <v>0</v>
      </c>
      <c r="F295" s="43">
        <f t="shared" si="31"/>
        <v>0</v>
      </c>
      <c r="G295" s="43">
        <f t="shared" si="31"/>
        <v>0</v>
      </c>
      <c r="H295" s="43">
        <f t="shared" si="31"/>
        <v>0</v>
      </c>
      <c r="I295" s="43">
        <f t="shared" si="31"/>
        <v>0</v>
      </c>
      <c r="J295" s="43">
        <f t="shared" si="31"/>
        <v>0</v>
      </c>
      <c r="K295" s="43">
        <f t="shared" si="31"/>
        <v>0</v>
      </c>
      <c r="L295" s="43">
        <f t="shared" si="31"/>
        <v>0</v>
      </c>
      <c r="M295" s="70">
        <f t="shared" si="31"/>
        <v>0</v>
      </c>
      <c r="N295" s="47">
        <f t="shared" si="8"/>
        <v>9258300</v>
      </c>
      <c r="P295" s="68"/>
      <c r="Q295" s="56"/>
    </row>
    <row r="296" spans="1:17" x14ac:dyDescent="0.4">
      <c r="A296" s="66" t="s">
        <v>73</v>
      </c>
      <c r="B296" s="43">
        <f>+B219</f>
        <v>943.5</v>
      </c>
      <c r="C296" s="32">
        <f>+C219</f>
        <v>2434</v>
      </c>
      <c r="D296" s="43">
        <f t="shared" ref="D296:M296" si="32">+D219</f>
        <v>150</v>
      </c>
      <c r="E296" s="43">
        <f t="shared" si="32"/>
        <v>0</v>
      </c>
      <c r="F296" s="43">
        <f t="shared" si="32"/>
        <v>0</v>
      </c>
      <c r="G296" s="43">
        <f t="shared" si="32"/>
        <v>0</v>
      </c>
      <c r="H296" s="43">
        <f t="shared" si="32"/>
        <v>0</v>
      </c>
      <c r="I296" s="43">
        <f t="shared" si="32"/>
        <v>0</v>
      </c>
      <c r="J296" s="43">
        <f t="shared" si="32"/>
        <v>0</v>
      </c>
      <c r="K296" s="40">
        <f t="shared" si="32"/>
        <v>0</v>
      </c>
      <c r="L296" s="40">
        <f t="shared" si="32"/>
        <v>0</v>
      </c>
      <c r="M296" s="70">
        <f t="shared" si="32"/>
        <v>0</v>
      </c>
      <c r="N296" s="47">
        <f t="shared" si="8"/>
        <v>3527.5</v>
      </c>
      <c r="P296" s="68"/>
      <c r="Q296" s="56"/>
    </row>
    <row r="297" spans="1:17" x14ac:dyDescent="0.4">
      <c r="A297" s="66" t="s">
        <v>74</v>
      </c>
      <c r="B297" s="43">
        <f>+B220*15</f>
        <v>103830</v>
      </c>
      <c r="C297" s="32">
        <f t="shared" ref="C297:M297" si="33">+C220*15</f>
        <v>371580</v>
      </c>
      <c r="D297" s="43">
        <f t="shared" si="33"/>
        <v>420744.75</v>
      </c>
      <c r="E297" s="43">
        <f t="shared" si="33"/>
        <v>0</v>
      </c>
      <c r="F297" s="43">
        <f t="shared" si="33"/>
        <v>0</v>
      </c>
      <c r="G297" s="43">
        <f t="shared" si="33"/>
        <v>0</v>
      </c>
      <c r="H297" s="43">
        <f t="shared" si="33"/>
        <v>0</v>
      </c>
      <c r="I297" s="43">
        <f t="shared" si="33"/>
        <v>0</v>
      </c>
      <c r="J297" s="43">
        <f t="shared" si="33"/>
        <v>0</v>
      </c>
      <c r="K297" s="43">
        <f t="shared" si="33"/>
        <v>0</v>
      </c>
      <c r="L297" s="43">
        <f t="shared" si="33"/>
        <v>0</v>
      </c>
      <c r="M297" s="32">
        <f t="shared" si="33"/>
        <v>0</v>
      </c>
      <c r="N297" s="47">
        <f t="shared" si="8"/>
        <v>896154.75</v>
      </c>
      <c r="P297" s="68"/>
      <c r="Q297" s="56"/>
    </row>
    <row r="298" spans="1:17" x14ac:dyDescent="0.4">
      <c r="A298" s="66" t="s">
        <v>75</v>
      </c>
      <c r="B298" s="43">
        <f t="shared" ref="B298:M298" si="34">+B221*0.6</f>
        <v>2565015.75</v>
      </c>
      <c r="C298" s="32">
        <f t="shared" si="34"/>
        <v>4129656</v>
      </c>
      <c r="D298" s="43">
        <f t="shared" si="34"/>
        <v>3314310.6119999997</v>
      </c>
      <c r="E298" s="43">
        <f t="shared" si="34"/>
        <v>0</v>
      </c>
      <c r="F298" s="43">
        <f t="shared" si="34"/>
        <v>0</v>
      </c>
      <c r="G298" s="43">
        <f t="shared" si="34"/>
        <v>0</v>
      </c>
      <c r="H298" s="43">
        <f t="shared" si="34"/>
        <v>0</v>
      </c>
      <c r="I298" s="43">
        <f t="shared" si="34"/>
        <v>0</v>
      </c>
      <c r="J298" s="43">
        <f t="shared" si="34"/>
        <v>0</v>
      </c>
      <c r="K298" s="43">
        <f t="shared" si="34"/>
        <v>0</v>
      </c>
      <c r="L298" s="43">
        <f t="shared" si="34"/>
        <v>0</v>
      </c>
      <c r="M298" s="70">
        <f t="shared" si="34"/>
        <v>0</v>
      </c>
      <c r="N298" s="47">
        <f t="shared" si="8"/>
        <v>10008982.362</v>
      </c>
      <c r="P298" s="68"/>
      <c r="Q298" s="56"/>
    </row>
    <row r="299" spans="1:17" x14ac:dyDescent="0.4">
      <c r="A299" s="66" t="s">
        <v>76</v>
      </c>
      <c r="B299" s="43">
        <f t="shared" ref="B299:M299" si="35">+B222*9</f>
        <v>2127948.75</v>
      </c>
      <c r="C299" s="32">
        <f t="shared" si="35"/>
        <v>2102661</v>
      </c>
      <c r="D299" s="43">
        <f t="shared" si="35"/>
        <v>2685556.6988178799</v>
      </c>
      <c r="E299" s="43">
        <f t="shared" si="35"/>
        <v>0</v>
      </c>
      <c r="F299" s="43">
        <f t="shared" si="35"/>
        <v>0</v>
      </c>
      <c r="G299" s="43">
        <f t="shared" si="35"/>
        <v>0</v>
      </c>
      <c r="H299" s="43">
        <f t="shared" si="35"/>
        <v>0</v>
      </c>
      <c r="I299" s="43">
        <f>+I222*9</f>
        <v>0</v>
      </c>
      <c r="J299" s="43">
        <f t="shared" si="35"/>
        <v>0</v>
      </c>
      <c r="K299" s="43">
        <f t="shared" si="35"/>
        <v>0</v>
      </c>
      <c r="L299" s="43">
        <f t="shared" si="35"/>
        <v>0</v>
      </c>
      <c r="M299" s="70">
        <f t="shared" si="35"/>
        <v>0</v>
      </c>
      <c r="N299" s="47">
        <f t="shared" si="8"/>
        <v>6916166.4488178799</v>
      </c>
      <c r="P299" s="68"/>
      <c r="Q299" s="56"/>
    </row>
    <row r="300" spans="1:17" ht="31.5" customHeight="1" thickBot="1" x14ac:dyDescent="0.45">
      <c r="A300" s="72" t="s">
        <v>77</v>
      </c>
      <c r="B300" s="73">
        <f>SUM(B238:B299)</f>
        <v>22927869.5</v>
      </c>
      <c r="C300" s="73">
        <f t="shared" ref="C300:M300" si="36">SUM(C238:C299)</f>
        <v>27033974.39073649</v>
      </c>
      <c r="D300" s="73">
        <f t="shared" si="36"/>
        <v>26070977.566600483</v>
      </c>
      <c r="E300" s="73">
        <f t="shared" si="36"/>
        <v>0</v>
      </c>
      <c r="F300" s="73">
        <f t="shared" si="36"/>
        <v>0</v>
      </c>
      <c r="G300" s="73">
        <f t="shared" si="36"/>
        <v>0</v>
      </c>
      <c r="H300" s="73">
        <f t="shared" si="36"/>
        <v>0</v>
      </c>
      <c r="I300" s="73">
        <f>SUM(I238:I299)</f>
        <v>0</v>
      </c>
      <c r="J300" s="73">
        <f t="shared" si="36"/>
        <v>0</v>
      </c>
      <c r="K300" s="73">
        <f t="shared" si="36"/>
        <v>0</v>
      </c>
      <c r="L300" s="73">
        <f t="shared" si="36"/>
        <v>0</v>
      </c>
      <c r="M300" s="73">
        <f t="shared" si="36"/>
        <v>0</v>
      </c>
      <c r="N300" s="74">
        <f>SUM(N238:N299)</f>
        <v>76032821.457336977</v>
      </c>
    </row>
    <row r="301" spans="1:17" x14ac:dyDescent="0.4">
      <c r="A301" s="3"/>
      <c r="B301" s="3"/>
      <c r="D301" s="3"/>
      <c r="E301" s="3"/>
      <c r="F301" s="3"/>
      <c r="G301" s="3"/>
      <c r="H301" s="3"/>
      <c r="I301" s="3"/>
      <c r="J301" s="3"/>
      <c r="K301" s="3"/>
      <c r="L301" s="3"/>
      <c r="N301" s="3"/>
    </row>
    <row r="302" spans="1:17" ht="123" customHeight="1" x14ac:dyDescent="0.4">
      <c r="A302" s="3"/>
      <c r="B302" s="3"/>
      <c r="D302" s="3"/>
      <c r="E302" s="3"/>
      <c r="F302" s="3"/>
      <c r="G302" s="3"/>
      <c r="K302" s="3"/>
      <c r="O302" s="4"/>
    </row>
    <row r="303" spans="1:17" x14ac:dyDescent="0.4">
      <c r="A303" s="3"/>
      <c r="B303" s="3"/>
      <c r="D303" s="3"/>
      <c r="E303" s="3"/>
      <c r="F303" s="3"/>
      <c r="G303" s="3"/>
      <c r="H303" s="3"/>
      <c r="I303" s="3"/>
      <c r="J303" s="3"/>
      <c r="K303" s="3"/>
      <c r="L303" s="3"/>
      <c r="N303" s="3"/>
    </row>
  </sheetData>
  <mergeCells count="8">
    <mergeCell ref="A234:N234"/>
    <mergeCell ref="A235:N235"/>
    <mergeCell ref="A4:N4"/>
    <mergeCell ref="A5:N5"/>
    <mergeCell ref="A79:N79"/>
    <mergeCell ref="A80:N80"/>
    <mergeCell ref="A156:N156"/>
    <mergeCell ref="A157:N157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36"/>
  <sheetViews>
    <sheetView zoomScale="60" zoomScaleNormal="60" workbookViewId="0">
      <selection activeCell="J20" sqref="J20"/>
    </sheetView>
  </sheetViews>
  <sheetFormatPr baseColWidth="10" defaultColWidth="11.42578125" defaultRowHeight="12.75" x14ac:dyDescent="0.2"/>
  <cols>
    <col min="1" max="1" width="21.7109375" style="4" customWidth="1"/>
    <col min="2" max="2" width="19.42578125" style="4" customWidth="1"/>
    <col min="3" max="3" width="20.5703125" style="4" customWidth="1"/>
    <col min="4" max="4" width="18.85546875" style="4" customWidth="1"/>
    <col min="5" max="6" width="20" style="4" bestFit="1" customWidth="1"/>
    <col min="7" max="8" width="19.140625" style="4" customWidth="1"/>
    <col min="9" max="9" width="19.5703125" style="4" bestFit="1" customWidth="1"/>
    <col min="10" max="10" width="19.5703125" style="4" customWidth="1"/>
    <col min="11" max="12" width="18.5703125" style="4" customWidth="1"/>
    <col min="13" max="13" width="19.5703125" style="4" customWidth="1"/>
    <col min="14" max="14" width="24.85546875" style="4" customWidth="1"/>
    <col min="15" max="15" width="24.140625" style="4" customWidth="1"/>
    <col min="16" max="16" width="3.7109375" style="3" customWidth="1"/>
    <col min="17" max="17" width="4.28515625" style="3" customWidth="1"/>
    <col min="18" max="18" width="24.7109375" style="3" customWidth="1"/>
    <col min="19" max="19" width="20.28515625" style="3" customWidth="1"/>
    <col min="20" max="35" width="11.42578125" style="3"/>
    <col min="36" max="16384" width="11.42578125" style="4"/>
  </cols>
  <sheetData>
    <row r="1" spans="1:15" s="3" customFormat="1" x14ac:dyDescent="0.2"/>
    <row r="2" spans="1:15" s="3" customFormat="1" x14ac:dyDescent="0.2"/>
    <row r="3" spans="1:15" s="3" customFormat="1" x14ac:dyDescent="0.2"/>
    <row r="4" spans="1:15" s="3" customFormat="1" x14ac:dyDescent="0.2"/>
    <row r="5" spans="1:15" s="3" customFormat="1" x14ac:dyDescent="0.2"/>
    <row r="6" spans="1:15" s="3" customFormat="1" x14ac:dyDescent="0.2"/>
    <row r="7" spans="1:15" s="3" customFormat="1" x14ac:dyDescent="0.2"/>
    <row r="8" spans="1:15" s="3" customFormat="1" x14ac:dyDescent="0.2"/>
    <row r="9" spans="1:15" s="3" customFormat="1" x14ac:dyDescent="0.2"/>
    <row r="10" spans="1:15" ht="22.5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8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5"/>
    </row>
    <row r="12" spans="1:15" ht="15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/>
    </row>
    <row r="13" spans="1:15" ht="36.75" customHeight="1" x14ac:dyDescent="0.5">
      <c r="A13" s="87" t="s">
        <v>110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28.5" x14ac:dyDescent="0.45">
      <c r="A14" s="88" t="s">
        <v>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</row>
    <row r="15" spans="1:15" ht="26.25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9.5" thickBo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35" s="12" customFormat="1" ht="31.5" customHeight="1" x14ac:dyDescent="0.35">
      <c r="A17" s="8" t="s">
        <v>1</v>
      </c>
      <c r="B17" s="9" t="s">
        <v>2</v>
      </c>
      <c r="C17" s="9" t="s">
        <v>3</v>
      </c>
      <c r="D17" s="9" t="s">
        <v>4</v>
      </c>
      <c r="E17" s="9" t="s">
        <v>5</v>
      </c>
      <c r="F17" s="9" t="s">
        <v>6</v>
      </c>
      <c r="G17" s="9" t="s">
        <v>7</v>
      </c>
      <c r="H17" s="9" t="s">
        <v>8</v>
      </c>
      <c r="I17" s="9" t="s">
        <v>9</v>
      </c>
      <c r="J17" s="9"/>
      <c r="K17" s="9" t="s">
        <v>10</v>
      </c>
      <c r="L17" s="9" t="s">
        <v>11</v>
      </c>
      <c r="M17" s="9" t="s">
        <v>12</v>
      </c>
      <c r="N17" s="9" t="s">
        <v>13</v>
      </c>
      <c r="O17" s="10" t="s">
        <v>14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s="12" customFormat="1" ht="33.75" customHeight="1" x14ac:dyDescent="0.35">
      <c r="A18" s="13" t="s">
        <v>15</v>
      </c>
      <c r="B18" s="33">
        <v>518938</v>
      </c>
      <c r="C18" s="33">
        <v>205968</v>
      </c>
      <c r="D18" s="33">
        <v>21545</v>
      </c>
      <c r="E18" s="33">
        <v>258785</v>
      </c>
      <c r="F18" s="33">
        <v>326890</v>
      </c>
      <c r="G18" s="33">
        <v>284352</v>
      </c>
      <c r="H18" s="33">
        <v>296858</v>
      </c>
      <c r="I18" s="33">
        <v>200122</v>
      </c>
      <c r="J18" s="53">
        <f>SUM(B18:I18)</f>
        <v>2113458</v>
      </c>
      <c r="K18" s="33">
        <v>82283</v>
      </c>
      <c r="L18" s="33">
        <v>10640</v>
      </c>
      <c r="M18" s="33">
        <v>85851</v>
      </c>
      <c r="N18" s="14">
        <v>458446.39999999991</v>
      </c>
      <c r="O18" s="34">
        <f t="shared" ref="O18:O49" si="0">SUM(B18:N18)</f>
        <v>4864136.4000000004</v>
      </c>
      <c r="P18" s="11"/>
      <c r="Q18" s="11"/>
      <c r="R18" s="35"/>
      <c r="S18" s="35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s="12" customFormat="1" ht="33.75" customHeight="1" x14ac:dyDescent="0.35">
      <c r="A19" s="13" t="s">
        <v>16</v>
      </c>
      <c r="B19" s="33">
        <v>28321</v>
      </c>
      <c r="C19" s="33">
        <v>23533</v>
      </c>
      <c r="D19" s="33">
        <v>30055</v>
      </c>
      <c r="E19" s="33">
        <v>44521</v>
      </c>
      <c r="F19" s="33">
        <v>81459</v>
      </c>
      <c r="G19" s="33">
        <v>64251</v>
      </c>
      <c r="H19" s="33">
        <v>47835</v>
      </c>
      <c r="I19" s="33">
        <v>29806</v>
      </c>
      <c r="J19" s="53">
        <f t="shared" ref="J19:J79" si="1">SUM(B19:I19)</f>
        <v>349781</v>
      </c>
      <c r="K19" s="33">
        <v>27135</v>
      </c>
      <c r="L19" s="33">
        <v>26607</v>
      </c>
      <c r="M19" s="33">
        <v>18679</v>
      </c>
      <c r="N19" s="14">
        <v>30398.544000000053</v>
      </c>
      <c r="O19" s="34">
        <f t="shared" si="0"/>
        <v>802381.54399999999</v>
      </c>
      <c r="P19" s="11"/>
      <c r="Q19" s="11"/>
      <c r="R19" s="35"/>
      <c r="S19" s="3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s="12" customFormat="1" ht="33.75" customHeight="1" x14ac:dyDescent="0.35">
      <c r="A20" s="13" t="s">
        <v>17</v>
      </c>
      <c r="B20" s="33">
        <v>112</v>
      </c>
      <c r="C20" s="33">
        <v>75</v>
      </c>
      <c r="D20" s="33">
        <v>56</v>
      </c>
      <c r="E20" s="33">
        <v>245</v>
      </c>
      <c r="F20" s="33">
        <v>379</v>
      </c>
      <c r="G20" s="33">
        <v>0</v>
      </c>
      <c r="H20" s="33">
        <v>0</v>
      </c>
      <c r="I20" s="33">
        <v>0</v>
      </c>
      <c r="J20" s="53">
        <f t="shared" si="1"/>
        <v>867</v>
      </c>
      <c r="K20" s="33">
        <v>125</v>
      </c>
      <c r="L20" s="33">
        <v>0</v>
      </c>
      <c r="M20" s="33">
        <v>0</v>
      </c>
      <c r="N20" s="14">
        <v>85</v>
      </c>
      <c r="O20" s="34">
        <f t="shared" si="0"/>
        <v>1944</v>
      </c>
      <c r="P20" s="11"/>
      <c r="Q20" s="11"/>
      <c r="R20" s="35"/>
      <c r="S20" s="35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s="12" customFormat="1" ht="33.75" customHeight="1" x14ac:dyDescent="0.35">
      <c r="A21" s="13" t="s">
        <v>18</v>
      </c>
      <c r="B21" s="33">
        <v>599</v>
      </c>
      <c r="C21" s="33">
        <v>721</v>
      </c>
      <c r="D21" s="33">
        <v>265</v>
      </c>
      <c r="E21" s="33">
        <v>458</v>
      </c>
      <c r="F21" s="33">
        <v>1468.1</v>
      </c>
      <c r="G21" s="33">
        <v>25132</v>
      </c>
      <c r="H21" s="33">
        <v>9298</v>
      </c>
      <c r="I21" s="33">
        <v>1538</v>
      </c>
      <c r="J21" s="53">
        <f t="shared" si="1"/>
        <v>39479.1</v>
      </c>
      <c r="K21" s="33">
        <v>1068</v>
      </c>
      <c r="L21" s="33">
        <v>1337</v>
      </c>
      <c r="M21" s="33">
        <v>2021</v>
      </c>
      <c r="N21" s="14">
        <v>439.05099999999948</v>
      </c>
      <c r="O21" s="34">
        <f t="shared" si="0"/>
        <v>83823.250999999989</v>
      </c>
      <c r="P21" s="11"/>
      <c r="Q21" s="11"/>
      <c r="R21" s="35"/>
      <c r="S21" s="35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s="12" customFormat="1" ht="33.75" customHeight="1" x14ac:dyDescent="0.35">
      <c r="A22" s="13" t="s">
        <v>19</v>
      </c>
      <c r="B22" s="33">
        <v>4621</v>
      </c>
      <c r="C22" s="33">
        <v>5998</v>
      </c>
      <c r="D22" s="33">
        <v>5642</v>
      </c>
      <c r="E22" s="33">
        <v>4580</v>
      </c>
      <c r="F22" s="33">
        <v>7120.7300000000005</v>
      </c>
      <c r="G22" s="33">
        <v>2708</v>
      </c>
      <c r="H22" s="33">
        <v>5152</v>
      </c>
      <c r="I22" s="33">
        <v>3266</v>
      </c>
      <c r="J22" s="53">
        <f t="shared" si="1"/>
        <v>39087.729999999996</v>
      </c>
      <c r="K22" s="33">
        <v>7943</v>
      </c>
      <c r="L22" s="33">
        <v>5538</v>
      </c>
      <c r="M22" s="33">
        <v>1052</v>
      </c>
      <c r="N22" s="14">
        <v>1340.5182499999937</v>
      </c>
      <c r="O22" s="34">
        <f t="shared" si="0"/>
        <v>94048.978249999986</v>
      </c>
      <c r="P22" s="11"/>
      <c r="Q22" s="11"/>
      <c r="R22" s="35"/>
      <c r="S22" s="35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s="12" customFormat="1" ht="33.75" customHeight="1" x14ac:dyDescent="0.35">
      <c r="A23" s="13" t="s">
        <v>20</v>
      </c>
      <c r="B23" s="33">
        <v>14522</v>
      </c>
      <c r="C23" s="33">
        <v>4215</v>
      </c>
      <c r="D23" s="33">
        <v>2854</v>
      </c>
      <c r="E23" s="33">
        <v>13545</v>
      </c>
      <c r="F23" s="33">
        <v>5451</v>
      </c>
      <c r="G23" s="33">
        <v>8661</v>
      </c>
      <c r="H23" s="33">
        <v>2271</v>
      </c>
      <c r="I23" s="33">
        <v>3409</v>
      </c>
      <c r="J23" s="53">
        <f t="shared" si="1"/>
        <v>54928</v>
      </c>
      <c r="K23" s="33">
        <v>8081</v>
      </c>
      <c r="L23" s="33">
        <v>14983</v>
      </c>
      <c r="M23" s="33">
        <v>136187</v>
      </c>
      <c r="N23" s="36">
        <v>70679.070000000007</v>
      </c>
      <c r="O23" s="34">
        <f t="shared" si="0"/>
        <v>339786.07</v>
      </c>
      <c r="P23" s="11"/>
      <c r="Q23" s="11"/>
      <c r="R23" s="35"/>
      <c r="S23" s="35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s="12" customFormat="1" ht="33.75" customHeight="1" x14ac:dyDescent="0.35">
      <c r="A24" s="13" t="s">
        <v>21</v>
      </c>
      <c r="B24" s="33">
        <v>32105</v>
      </c>
      <c r="C24" s="33">
        <v>4012</v>
      </c>
      <c r="D24" s="33">
        <v>2456</v>
      </c>
      <c r="E24" s="33">
        <v>26542</v>
      </c>
      <c r="F24" s="33">
        <v>26575</v>
      </c>
      <c r="G24" s="33">
        <v>27790</v>
      </c>
      <c r="H24" s="33">
        <v>2250</v>
      </c>
      <c r="I24" s="33">
        <v>4332</v>
      </c>
      <c r="J24" s="53">
        <f t="shared" si="1"/>
        <v>126062</v>
      </c>
      <c r="K24" s="33">
        <v>24435</v>
      </c>
      <c r="L24" s="33">
        <v>39405</v>
      </c>
      <c r="M24" s="33">
        <v>55588</v>
      </c>
      <c r="N24" s="36">
        <v>80737.2</v>
      </c>
      <c r="O24" s="34">
        <f t="shared" si="0"/>
        <v>452289.2</v>
      </c>
      <c r="P24" s="11"/>
      <c r="Q24" s="11"/>
      <c r="R24" s="35"/>
      <c r="S24" s="35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s="12" customFormat="1" ht="33.75" customHeight="1" x14ac:dyDescent="0.35">
      <c r="A25" s="13" t="s">
        <v>22</v>
      </c>
      <c r="B25" s="33">
        <v>501</v>
      </c>
      <c r="C25" s="33">
        <v>316</v>
      </c>
      <c r="D25" s="33">
        <v>312</v>
      </c>
      <c r="E25" s="33">
        <v>821</v>
      </c>
      <c r="F25" s="33">
        <v>324</v>
      </c>
      <c r="G25" s="33">
        <v>465</v>
      </c>
      <c r="H25" s="33">
        <v>630</v>
      </c>
      <c r="I25" s="33">
        <v>295</v>
      </c>
      <c r="J25" s="53">
        <f t="shared" si="1"/>
        <v>3664</v>
      </c>
      <c r="K25" s="33">
        <v>698</v>
      </c>
      <c r="L25" s="33">
        <v>580</v>
      </c>
      <c r="M25" s="33">
        <v>687</v>
      </c>
      <c r="N25" s="36">
        <v>506.61000000000058</v>
      </c>
      <c r="O25" s="34">
        <f t="shared" si="0"/>
        <v>9799.61</v>
      </c>
      <c r="P25" s="11"/>
      <c r="Q25" s="11"/>
      <c r="R25" s="35"/>
      <c r="S25" s="35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s="12" customFormat="1" ht="33.75" customHeight="1" x14ac:dyDescent="0.35">
      <c r="A26" s="13" t="s">
        <v>23</v>
      </c>
      <c r="B26" s="33">
        <v>7244</v>
      </c>
      <c r="C26" s="33">
        <v>4985</v>
      </c>
      <c r="D26" s="33">
        <v>7854</v>
      </c>
      <c r="E26" s="33">
        <v>38754</v>
      </c>
      <c r="F26" s="33">
        <v>40638</v>
      </c>
      <c r="G26" s="33">
        <v>40888.5</v>
      </c>
      <c r="H26" s="33">
        <v>22181</v>
      </c>
      <c r="I26" s="33">
        <v>10191</v>
      </c>
      <c r="J26" s="53">
        <f t="shared" si="1"/>
        <v>172735.5</v>
      </c>
      <c r="K26" s="33">
        <v>7283</v>
      </c>
      <c r="L26" s="33">
        <v>4006</v>
      </c>
      <c r="M26" s="33">
        <v>3579</v>
      </c>
      <c r="N26" s="36">
        <v>5628.1050000000105</v>
      </c>
      <c r="O26" s="34">
        <f t="shared" si="0"/>
        <v>365967.10499999998</v>
      </c>
      <c r="P26" s="11"/>
      <c r="Q26" s="11"/>
      <c r="R26" s="35"/>
      <c r="S26" s="35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s="12" customFormat="1" ht="33.75" customHeight="1" x14ac:dyDescent="0.35">
      <c r="A27" s="13" t="s">
        <v>24</v>
      </c>
      <c r="B27" s="33">
        <v>130</v>
      </c>
      <c r="C27" s="33">
        <v>122</v>
      </c>
      <c r="D27" s="33">
        <v>256</v>
      </c>
      <c r="E27" s="33">
        <v>24</v>
      </c>
      <c r="F27" s="33">
        <v>55</v>
      </c>
      <c r="G27" s="33">
        <v>40</v>
      </c>
      <c r="H27" s="33">
        <v>266</v>
      </c>
      <c r="I27" s="33">
        <v>27</v>
      </c>
      <c r="J27" s="53">
        <f t="shared" si="1"/>
        <v>920</v>
      </c>
      <c r="K27" s="33">
        <v>150</v>
      </c>
      <c r="L27" s="33">
        <v>105</v>
      </c>
      <c r="M27" s="33">
        <v>146</v>
      </c>
      <c r="N27" s="36">
        <v>101</v>
      </c>
      <c r="O27" s="34">
        <f t="shared" si="0"/>
        <v>2342</v>
      </c>
      <c r="P27" s="11"/>
      <c r="Q27" s="11"/>
      <c r="R27" s="35"/>
      <c r="S27" s="35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s="12" customFormat="1" ht="33.75" customHeight="1" x14ac:dyDescent="0.35">
      <c r="A28" s="13" t="s">
        <v>25</v>
      </c>
      <c r="B28" s="33">
        <v>12541</v>
      </c>
      <c r="C28" s="33">
        <v>9214</v>
      </c>
      <c r="D28" s="33">
        <v>8543</v>
      </c>
      <c r="E28" s="33">
        <v>6592</v>
      </c>
      <c r="F28" s="33">
        <v>9353.1500000000015</v>
      </c>
      <c r="G28" s="33">
        <v>8020</v>
      </c>
      <c r="H28" s="33">
        <v>11987</v>
      </c>
      <c r="I28" s="33">
        <v>11567</v>
      </c>
      <c r="J28" s="53">
        <f t="shared" si="1"/>
        <v>77817.149999999994</v>
      </c>
      <c r="K28" s="33">
        <v>9316</v>
      </c>
      <c r="L28" s="33">
        <v>17182</v>
      </c>
      <c r="M28" s="33">
        <v>13998</v>
      </c>
      <c r="N28" s="36">
        <v>8281.9205000000075</v>
      </c>
      <c r="O28" s="34">
        <f t="shared" si="0"/>
        <v>204412.2205</v>
      </c>
      <c r="P28" s="11"/>
      <c r="Q28" s="11"/>
      <c r="R28" s="35"/>
      <c r="S28" s="35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s="12" customFormat="1" ht="33.75" customHeight="1" x14ac:dyDescent="0.35">
      <c r="A29" s="13" t="s">
        <v>26</v>
      </c>
      <c r="B29" s="33">
        <v>5687</v>
      </c>
      <c r="C29" s="33">
        <v>7014</v>
      </c>
      <c r="D29" s="33">
        <v>7121</v>
      </c>
      <c r="E29" s="33">
        <v>4321</v>
      </c>
      <c r="F29" s="33">
        <v>6783</v>
      </c>
      <c r="G29" s="33">
        <v>4591</v>
      </c>
      <c r="H29" s="33">
        <v>5242</v>
      </c>
      <c r="I29" s="33">
        <v>3229</v>
      </c>
      <c r="J29" s="53">
        <f t="shared" si="1"/>
        <v>43988</v>
      </c>
      <c r="K29" s="33">
        <v>2522</v>
      </c>
      <c r="L29" s="33">
        <v>2844</v>
      </c>
      <c r="M29" s="33">
        <v>2874</v>
      </c>
      <c r="N29" s="36">
        <v>5745.0800000000017</v>
      </c>
      <c r="O29" s="34">
        <f t="shared" si="0"/>
        <v>101961.08</v>
      </c>
      <c r="P29" s="11"/>
      <c r="Q29" s="11"/>
      <c r="R29" s="35"/>
      <c r="S29" s="35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s="12" customFormat="1" ht="33.75" customHeight="1" x14ac:dyDescent="0.35">
      <c r="A30" s="13" t="s">
        <v>27</v>
      </c>
      <c r="B30" s="33">
        <v>4559</v>
      </c>
      <c r="C30" s="33">
        <v>3911</v>
      </c>
      <c r="D30" s="33">
        <v>4752</v>
      </c>
      <c r="E30" s="33">
        <v>3630</v>
      </c>
      <c r="F30" s="33">
        <v>6503</v>
      </c>
      <c r="G30" s="33">
        <v>4192</v>
      </c>
      <c r="H30" s="33">
        <v>3491</v>
      </c>
      <c r="I30" s="33">
        <v>3517</v>
      </c>
      <c r="J30" s="53">
        <f t="shared" si="1"/>
        <v>34555</v>
      </c>
      <c r="K30" s="33">
        <v>1319</v>
      </c>
      <c r="L30" s="33">
        <v>1538</v>
      </c>
      <c r="M30" s="33">
        <v>4543</v>
      </c>
      <c r="N30" s="36">
        <v>2936.8500000000058</v>
      </c>
      <c r="O30" s="34">
        <f t="shared" si="0"/>
        <v>79446.850000000006</v>
      </c>
      <c r="P30" s="11"/>
      <c r="Q30" s="11"/>
      <c r="R30" s="35"/>
      <c r="S30" s="35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 s="12" customFormat="1" ht="33.75" customHeight="1" x14ac:dyDescent="0.35">
      <c r="A31" s="13" t="s">
        <v>28</v>
      </c>
      <c r="B31" s="33">
        <v>5278</v>
      </c>
      <c r="C31" s="33">
        <v>5221</v>
      </c>
      <c r="D31" s="33">
        <v>5899</v>
      </c>
      <c r="E31" s="33">
        <v>5421</v>
      </c>
      <c r="F31" s="33">
        <v>7123</v>
      </c>
      <c r="G31" s="33">
        <v>9127</v>
      </c>
      <c r="H31" s="33">
        <v>7623</v>
      </c>
      <c r="I31" s="33">
        <v>5343</v>
      </c>
      <c r="J31" s="53">
        <f t="shared" si="1"/>
        <v>51035</v>
      </c>
      <c r="K31" s="33">
        <v>3872</v>
      </c>
      <c r="L31" s="33">
        <v>5578</v>
      </c>
      <c r="M31" s="33">
        <v>5771</v>
      </c>
      <c r="N31" s="36">
        <v>3975.3600000000006</v>
      </c>
      <c r="O31" s="34">
        <f t="shared" si="0"/>
        <v>121266.36</v>
      </c>
      <c r="P31" s="11"/>
      <c r="Q31" s="11"/>
      <c r="R31" s="35"/>
      <c r="S31" s="35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s="12" customFormat="1" ht="33.75" customHeight="1" x14ac:dyDescent="0.35">
      <c r="A32" s="13" t="s">
        <v>29</v>
      </c>
      <c r="B32" s="33">
        <v>19618</v>
      </c>
      <c r="C32" s="33">
        <v>23211</v>
      </c>
      <c r="D32" s="33">
        <v>25214</v>
      </c>
      <c r="E32" s="33">
        <v>24244</v>
      </c>
      <c r="F32" s="33">
        <v>27852</v>
      </c>
      <c r="G32" s="33">
        <v>33994</v>
      </c>
      <c r="H32" s="33">
        <v>25518</v>
      </c>
      <c r="I32" s="33">
        <v>28678</v>
      </c>
      <c r="J32" s="53">
        <f t="shared" si="1"/>
        <v>208329</v>
      </c>
      <c r="K32" s="33">
        <v>36359</v>
      </c>
      <c r="L32" s="33">
        <v>20898</v>
      </c>
      <c r="M32" s="33">
        <v>18854</v>
      </c>
      <c r="N32" s="36">
        <v>17066.400000000023</v>
      </c>
      <c r="O32" s="34">
        <f t="shared" si="0"/>
        <v>509835.4</v>
      </c>
      <c r="P32" s="11"/>
      <c r="Q32" s="11"/>
      <c r="R32" s="35"/>
      <c r="S32" s="35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s="12" customFormat="1" ht="33.75" customHeight="1" x14ac:dyDescent="0.35">
      <c r="A33" s="13" t="s">
        <v>30</v>
      </c>
      <c r="B33" s="33">
        <v>310</v>
      </c>
      <c r="C33" s="33">
        <v>366</v>
      </c>
      <c r="D33" s="33">
        <v>799</v>
      </c>
      <c r="E33" s="33">
        <v>275</v>
      </c>
      <c r="F33" s="33">
        <v>571</v>
      </c>
      <c r="G33" s="33">
        <v>466</v>
      </c>
      <c r="H33" s="33">
        <v>375</v>
      </c>
      <c r="I33" s="33">
        <v>241</v>
      </c>
      <c r="J33" s="53">
        <f t="shared" si="1"/>
        <v>3403</v>
      </c>
      <c r="K33" s="33">
        <v>285</v>
      </c>
      <c r="L33" s="33">
        <v>240</v>
      </c>
      <c r="M33" s="33">
        <v>130</v>
      </c>
      <c r="N33" s="36">
        <v>292.900000000001</v>
      </c>
      <c r="O33" s="34">
        <f t="shared" si="0"/>
        <v>7753.9000000000015</v>
      </c>
      <c r="P33" s="11"/>
      <c r="Q33" s="11"/>
      <c r="R33" s="35"/>
      <c r="S33" s="35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s="12" customFormat="1" ht="33.75" customHeight="1" x14ac:dyDescent="0.35">
      <c r="A34" s="13" t="s">
        <v>31</v>
      </c>
      <c r="B34" s="33">
        <v>4621</v>
      </c>
      <c r="C34" s="33">
        <v>3885</v>
      </c>
      <c r="D34" s="33">
        <v>3213</v>
      </c>
      <c r="E34" s="33">
        <v>2325</v>
      </c>
      <c r="F34" s="33">
        <v>5190</v>
      </c>
      <c r="G34" s="33">
        <v>5042.3</v>
      </c>
      <c r="H34" s="33">
        <v>2887</v>
      </c>
      <c r="I34" s="33">
        <v>3426</v>
      </c>
      <c r="J34" s="53">
        <f t="shared" si="1"/>
        <v>30589.3</v>
      </c>
      <c r="K34" s="33">
        <v>3014</v>
      </c>
      <c r="L34" s="33">
        <v>4210</v>
      </c>
      <c r="M34" s="33">
        <v>8021</v>
      </c>
      <c r="N34" s="36">
        <v>4325.0870000000104</v>
      </c>
      <c r="O34" s="34">
        <f t="shared" si="0"/>
        <v>80748.68700000002</v>
      </c>
      <c r="P34" s="11"/>
      <c r="Q34" s="11"/>
      <c r="R34" s="35"/>
      <c r="S34" s="35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s="12" customFormat="1" ht="33.75" customHeight="1" x14ac:dyDescent="0.35">
      <c r="A35" s="13" t="s">
        <v>32</v>
      </c>
      <c r="B35" s="33">
        <v>0</v>
      </c>
      <c r="C35" s="33">
        <v>0</v>
      </c>
      <c r="D35" s="33">
        <v>0</v>
      </c>
      <c r="E35" s="33">
        <v>53</v>
      </c>
      <c r="F35" s="33">
        <v>0</v>
      </c>
      <c r="G35" s="33">
        <v>0</v>
      </c>
      <c r="H35" s="33">
        <v>0</v>
      </c>
      <c r="I35" s="33">
        <v>5</v>
      </c>
      <c r="J35" s="53">
        <f t="shared" si="1"/>
        <v>58</v>
      </c>
      <c r="K35" s="33">
        <v>0</v>
      </c>
      <c r="L35" s="33">
        <v>0</v>
      </c>
      <c r="M35" s="33">
        <v>203</v>
      </c>
      <c r="N35" s="36">
        <v>1879.1999999999998</v>
      </c>
      <c r="O35" s="34">
        <f t="shared" si="0"/>
        <v>2198.1999999999998</v>
      </c>
      <c r="P35" s="11"/>
      <c r="Q35" s="11"/>
      <c r="R35" s="35"/>
      <c r="S35" s="35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1:35" s="12" customFormat="1" ht="33.75" customHeight="1" x14ac:dyDescent="0.35">
      <c r="A36" s="13" t="s">
        <v>33</v>
      </c>
      <c r="B36" s="33">
        <v>6721</v>
      </c>
      <c r="C36" s="33">
        <v>5741</v>
      </c>
      <c r="D36" s="33">
        <v>5112</v>
      </c>
      <c r="E36" s="33">
        <v>3421</v>
      </c>
      <c r="F36" s="33">
        <v>11216.92</v>
      </c>
      <c r="G36" s="33">
        <v>14743</v>
      </c>
      <c r="H36" s="33">
        <v>7627</v>
      </c>
      <c r="I36" s="33">
        <v>6970</v>
      </c>
      <c r="J36" s="53">
        <f t="shared" si="1"/>
        <v>61551.92</v>
      </c>
      <c r="K36" s="33">
        <v>6517</v>
      </c>
      <c r="L36" s="33">
        <v>5890</v>
      </c>
      <c r="M36" s="33">
        <v>6364</v>
      </c>
      <c r="N36" s="36">
        <v>6819.3752000000104</v>
      </c>
      <c r="O36" s="34">
        <f t="shared" si="0"/>
        <v>148694.21520000001</v>
      </c>
      <c r="P36" s="11"/>
      <c r="Q36" s="11"/>
      <c r="R36" s="35"/>
      <c r="S36" s="3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1:35" s="12" customFormat="1" ht="33.75" customHeight="1" x14ac:dyDescent="0.35">
      <c r="A37" s="13" t="s">
        <v>34</v>
      </c>
      <c r="B37" s="33">
        <v>2451</v>
      </c>
      <c r="C37" s="33">
        <v>1241</v>
      </c>
      <c r="D37" s="33">
        <v>1625</v>
      </c>
      <c r="E37" s="33">
        <v>1201</v>
      </c>
      <c r="F37" s="33">
        <v>1110.71</v>
      </c>
      <c r="G37" s="33">
        <v>7256</v>
      </c>
      <c r="H37" s="33">
        <v>1021</v>
      </c>
      <c r="I37" s="33">
        <v>705</v>
      </c>
      <c r="J37" s="53">
        <f t="shared" si="1"/>
        <v>16610.71</v>
      </c>
      <c r="K37" s="33">
        <v>830</v>
      </c>
      <c r="L37" s="33">
        <v>1467</v>
      </c>
      <c r="M37" s="33">
        <v>1794</v>
      </c>
      <c r="N37" s="36">
        <v>2691.2222999999976</v>
      </c>
      <c r="O37" s="34">
        <f t="shared" si="0"/>
        <v>40003.642299999992</v>
      </c>
      <c r="P37" s="11"/>
      <c r="Q37" s="11"/>
      <c r="R37" s="35"/>
      <c r="S37" s="35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1:35" s="12" customFormat="1" ht="33.75" customHeight="1" x14ac:dyDescent="0.35">
      <c r="A38" s="13" t="s">
        <v>35</v>
      </c>
      <c r="B38" s="33">
        <v>6120</v>
      </c>
      <c r="C38" s="33">
        <v>4211</v>
      </c>
      <c r="D38" s="33">
        <v>2892</v>
      </c>
      <c r="E38" s="33">
        <v>5635</v>
      </c>
      <c r="F38" s="33">
        <v>8100</v>
      </c>
      <c r="G38" s="33">
        <v>4052</v>
      </c>
      <c r="H38" s="33">
        <v>4512</v>
      </c>
      <c r="I38" s="33">
        <v>2150</v>
      </c>
      <c r="J38" s="53">
        <f t="shared" si="1"/>
        <v>37672</v>
      </c>
      <c r="K38" s="33">
        <v>2410</v>
      </c>
      <c r="L38" s="33">
        <v>3912</v>
      </c>
      <c r="M38" s="33">
        <v>9492</v>
      </c>
      <c r="N38" s="36">
        <v>10697.199999999997</v>
      </c>
      <c r="O38" s="34">
        <f t="shared" si="0"/>
        <v>101855.2</v>
      </c>
      <c r="P38" s="11"/>
      <c r="Q38" s="11"/>
      <c r="R38" s="35"/>
      <c r="S38" s="35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1:35" s="12" customFormat="1" ht="33.75" customHeight="1" x14ac:dyDescent="0.35">
      <c r="A39" s="13" t="s">
        <v>36</v>
      </c>
      <c r="B39" s="33">
        <v>745</v>
      </c>
      <c r="C39" s="33">
        <v>475</v>
      </c>
      <c r="D39" s="33">
        <v>854</v>
      </c>
      <c r="E39" s="33">
        <v>765</v>
      </c>
      <c r="F39" s="33">
        <v>334</v>
      </c>
      <c r="G39" s="33">
        <v>572</v>
      </c>
      <c r="H39" s="33">
        <v>423</v>
      </c>
      <c r="I39" s="33">
        <v>248</v>
      </c>
      <c r="J39" s="53">
        <f t="shared" si="1"/>
        <v>4416</v>
      </c>
      <c r="K39" s="33">
        <v>234</v>
      </c>
      <c r="L39" s="33">
        <v>299</v>
      </c>
      <c r="M39" s="33">
        <v>882</v>
      </c>
      <c r="N39" s="36">
        <v>583.10000000000036</v>
      </c>
      <c r="O39" s="34">
        <f t="shared" si="0"/>
        <v>10830.1</v>
      </c>
      <c r="P39" s="11"/>
      <c r="Q39" s="11"/>
      <c r="R39" s="35"/>
      <c r="S39" s="3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s="12" customFormat="1" ht="33.75" customHeight="1" x14ac:dyDescent="0.35">
      <c r="A40" s="13" t="s">
        <v>37</v>
      </c>
      <c r="B40" s="33">
        <v>1499</v>
      </c>
      <c r="C40" s="33">
        <v>998</v>
      </c>
      <c r="D40" s="33">
        <v>1321</v>
      </c>
      <c r="E40" s="33">
        <v>1188</v>
      </c>
      <c r="F40" s="33">
        <v>1852</v>
      </c>
      <c r="G40" s="33">
        <v>1148</v>
      </c>
      <c r="H40" s="33">
        <v>2423</v>
      </c>
      <c r="I40" s="33">
        <v>1293</v>
      </c>
      <c r="J40" s="53">
        <f t="shared" si="1"/>
        <v>11722</v>
      </c>
      <c r="K40" s="33">
        <v>1234</v>
      </c>
      <c r="L40" s="33">
        <v>1017</v>
      </c>
      <c r="M40" s="33">
        <v>1098</v>
      </c>
      <c r="N40" s="36">
        <v>1507.1000000000022</v>
      </c>
      <c r="O40" s="34">
        <f t="shared" si="0"/>
        <v>28300.100000000002</v>
      </c>
      <c r="P40" s="11"/>
      <c r="Q40" s="11"/>
      <c r="R40" s="35"/>
      <c r="S40" s="35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s="12" customFormat="1" ht="33.75" customHeight="1" x14ac:dyDescent="0.35">
      <c r="A41" s="13" t="s">
        <v>38</v>
      </c>
      <c r="B41" s="33">
        <v>642</v>
      </c>
      <c r="C41" s="33">
        <v>832</v>
      </c>
      <c r="D41" s="33">
        <v>792</v>
      </c>
      <c r="E41" s="33">
        <v>721</v>
      </c>
      <c r="F41" s="33">
        <v>791</v>
      </c>
      <c r="G41" s="33">
        <v>519</v>
      </c>
      <c r="H41" s="33">
        <v>698</v>
      </c>
      <c r="I41" s="33">
        <v>1044</v>
      </c>
      <c r="J41" s="53">
        <f t="shared" si="1"/>
        <v>6039</v>
      </c>
      <c r="K41" s="33">
        <v>1011</v>
      </c>
      <c r="L41" s="33">
        <v>889</v>
      </c>
      <c r="M41" s="33">
        <v>820</v>
      </c>
      <c r="N41" s="36">
        <v>1821.8719999999994</v>
      </c>
      <c r="O41" s="34">
        <f t="shared" si="0"/>
        <v>16619.871999999999</v>
      </c>
      <c r="P41" s="11"/>
      <c r="Q41" s="11"/>
      <c r="R41" s="35"/>
      <c r="S41" s="35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35" s="12" customFormat="1" ht="33.75" customHeight="1" x14ac:dyDescent="0.35">
      <c r="A42" s="13" t="s">
        <v>39</v>
      </c>
      <c r="B42" s="33">
        <v>65</v>
      </c>
      <c r="C42" s="33">
        <v>562</v>
      </c>
      <c r="D42" s="33">
        <v>321</v>
      </c>
      <c r="E42" s="33">
        <v>75</v>
      </c>
      <c r="F42" s="33">
        <v>182</v>
      </c>
      <c r="G42" s="33">
        <v>274</v>
      </c>
      <c r="H42" s="33">
        <v>557</v>
      </c>
      <c r="I42" s="33">
        <v>249</v>
      </c>
      <c r="J42" s="53">
        <f t="shared" si="1"/>
        <v>2285</v>
      </c>
      <c r="K42" s="33">
        <v>938</v>
      </c>
      <c r="L42" s="33">
        <v>1026</v>
      </c>
      <c r="M42" s="33">
        <v>1690</v>
      </c>
      <c r="N42" s="36">
        <v>415.73000000000047</v>
      </c>
      <c r="O42" s="34">
        <f t="shared" si="0"/>
        <v>8639.73</v>
      </c>
      <c r="P42" s="11"/>
      <c r="Q42" s="11"/>
      <c r="R42" s="35"/>
      <c r="S42" s="35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s="12" customFormat="1" ht="33.75" customHeight="1" x14ac:dyDescent="0.35">
      <c r="A43" s="13" t="s">
        <v>40</v>
      </c>
      <c r="B43" s="33">
        <v>785</v>
      </c>
      <c r="C43" s="33">
        <v>654</v>
      </c>
      <c r="D43" s="33">
        <v>882</v>
      </c>
      <c r="E43" s="33">
        <v>788</v>
      </c>
      <c r="F43" s="33">
        <v>239</v>
      </c>
      <c r="G43" s="33">
        <v>220</v>
      </c>
      <c r="H43" s="33">
        <v>1428</v>
      </c>
      <c r="I43" s="33">
        <v>864</v>
      </c>
      <c r="J43" s="53">
        <f t="shared" si="1"/>
        <v>5860</v>
      </c>
      <c r="K43" s="33">
        <v>880</v>
      </c>
      <c r="L43" s="33">
        <v>406</v>
      </c>
      <c r="M43" s="33">
        <v>2187</v>
      </c>
      <c r="N43" s="36">
        <v>933.30000000000109</v>
      </c>
      <c r="O43" s="34">
        <f t="shared" si="0"/>
        <v>16126.300000000001</v>
      </c>
      <c r="P43" s="11"/>
      <c r="Q43" s="11"/>
      <c r="R43" s="35"/>
      <c r="S43" s="35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s="12" customFormat="1" ht="33.75" customHeight="1" x14ac:dyDescent="0.35">
      <c r="A44" s="13" t="s">
        <v>41</v>
      </c>
      <c r="B44" s="33">
        <v>0</v>
      </c>
      <c r="C44" s="33">
        <v>0</v>
      </c>
      <c r="D44" s="33">
        <v>0</v>
      </c>
      <c r="E44" s="33">
        <v>0</v>
      </c>
      <c r="F44" s="33">
        <v>600</v>
      </c>
      <c r="G44" s="33">
        <v>1101</v>
      </c>
      <c r="H44" s="33"/>
      <c r="I44" s="33">
        <v>736</v>
      </c>
      <c r="J44" s="53">
        <f t="shared" si="1"/>
        <v>2437</v>
      </c>
      <c r="K44" s="33">
        <v>783</v>
      </c>
      <c r="L44" s="33">
        <v>3036</v>
      </c>
      <c r="M44" s="33">
        <v>21576</v>
      </c>
      <c r="N44" s="36">
        <v>18979</v>
      </c>
      <c r="O44" s="34">
        <f t="shared" si="0"/>
        <v>49248</v>
      </c>
      <c r="P44" s="11"/>
      <c r="Q44" s="11"/>
      <c r="R44" s="35"/>
      <c r="S44" s="35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s="12" customFormat="1" ht="33.75" customHeight="1" x14ac:dyDescent="0.35">
      <c r="A45" s="13" t="s">
        <v>42</v>
      </c>
      <c r="B45" s="33">
        <v>955</v>
      </c>
      <c r="C45" s="33">
        <v>1201</v>
      </c>
      <c r="D45" s="33">
        <v>1200</v>
      </c>
      <c r="E45" s="33">
        <v>872</v>
      </c>
      <c r="F45" s="33">
        <v>1571</v>
      </c>
      <c r="G45" s="33">
        <v>1058</v>
      </c>
      <c r="H45" s="33">
        <v>2294</v>
      </c>
      <c r="I45" s="33">
        <v>2001</v>
      </c>
      <c r="J45" s="53">
        <f t="shared" si="1"/>
        <v>11152</v>
      </c>
      <c r="K45" s="33">
        <v>1506</v>
      </c>
      <c r="L45" s="33">
        <v>1668</v>
      </c>
      <c r="M45" s="33">
        <v>6768</v>
      </c>
      <c r="N45" s="36">
        <v>1054.7000000000007</v>
      </c>
      <c r="O45" s="34">
        <f t="shared" si="0"/>
        <v>33300.699999999997</v>
      </c>
      <c r="P45" s="11"/>
      <c r="Q45" s="11"/>
      <c r="R45" s="35"/>
      <c r="S45" s="35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s="12" customFormat="1" ht="33.75" customHeight="1" x14ac:dyDescent="0.35">
      <c r="A46" s="13" t="s">
        <v>43</v>
      </c>
      <c r="B46" s="33">
        <v>249</v>
      </c>
      <c r="C46" s="33">
        <v>362</v>
      </c>
      <c r="D46" s="33">
        <v>325</v>
      </c>
      <c r="E46" s="33">
        <v>232</v>
      </c>
      <c r="F46" s="33">
        <v>295</v>
      </c>
      <c r="G46" s="33">
        <v>104</v>
      </c>
      <c r="H46" s="33">
        <v>360</v>
      </c>
      <c r="I46" s="33">
        <v>412</v>
      </c>
      <c r="J46" s="53">
        <f t="shared" si="1"/>
        <v>2339</v>
      </c>
      <c r="K46" s="33">
        <v>553</v>
      </c>
      <c r="L46" s="33">
        <v>285</v>
      </c>
      <c r="M46" s="33">
        <v>391</v>
      </c>
      <c r="N46" s="36">
        <v>463.83999999999969</v>
      </c>
      <c r="O46" s="34">
        <f t="shared" si="0"/>
        <v>6370.84</v>
      </c>
      <c r="P46" s="11"/>
      <c r="Q46" s="11"/>
      <c r="R46" s="35"/>
      <c r="S46" s="35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s="12" customFormat="1" ht="33.75" customHeight="1" x14ac:dyDescent="0.35">
      <c r="A47" s="13" t="s">
        <v>44</v>
      </c>
      <c r="B47" s="33">
        <v>259</v>
      </c>
      <c r="C47" s="33">
        <v>119</v>
      </c>
      <c r="D47" s="33">
        <v>94</v>
      </c>
      <c r="E47" s="33">
        <v>56</v>
      </c>
      <c r="F47" s="33">
        <v>115</v>
      </c>
      <c r="G47" s="33">
        <v>37</v>
      </c>
      <c r="H47" s="33">
        <v>335</v>
      </c>
      <c r="I47" s="33">
        <v>218</v>
      </c>
      <c r="J47" s="53">
        <f t="shared" si="1"/>
        <v>1233</v>
      </c>
      <c r="K47" s="33">
        <v>159</v>
      </c>
      <c r="L47" s="33">
        <v>240</v>
      </c>
      <c r="M47" s="33">
        <v>237</v>
      </c>
      <c r="N47" s="36">
        <v>249.52</v>
      </c>
      <c r="O47" s="34">
        <f t="shared" si="0"/>
        <v>3351.52</v>
      </c>
      <c r="P47" s="11"/>
      <c r="Q47" s="11"/>
      <c r="R47" s="35"/>
      <c r="S47" s="35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s="12" customFormat="1" ht="33.75" customHeight="1" x14ac:dyDescent="0.35">
      <c r="A48" s="13" t="s">
        <v>45</v>
      </c>
      <c r="B48" s="33">
        <v>785</v>
      </c>
      <c r="C48" s="33">
        <v>425</v>
      </c>
      <c r="D48" s="33">
        <v>512</v>
      </c>
      <c r="E48" s="33">
        <v>458</v>
      </c>
      <c r="F48" s="33">
        <v>554</v>
      </c>
      <c r="G48" s="33">
        <v>304</v>
      </c>
      <c r="H48" s="33">
        <v>589</v>
      </c>
      <c r="I48" s="33">
        <v>252</v>
      </c>
      <c r="J48" s="53">
        <f t="shared" si="1"/>
        <v>3879</v>
      </c>
      <c r="K48" s="33">
        <v>274</v>
      </c>
      <c r="L48" s="33">
        <v>402</v>
      </c>
      <c r="M48" s="33">
        <v>465</v>
      </c>
      <c r="N48" s="36">
        <v>351.40000000000055</v>
      </c>
      <c r="O48" s="34">
        <f t="shared" si="0"/>
        <v>9250.4000000000015</v>
      </c>
      <c r="P48" s="11"/>
      <c r="Q48" s="11"/>
      <c r="R48" s="35"/>
      <c r="S48" s="35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s="12" customFormat="1" ht="33.75" customHeight="1" x14ac:dyDescent="0.35">
      <c r="A49" s="13" t="s">
        <v>46</v>
      </c>
      <c r="B49" s="33">
        <v>22</v>
      </c>
      <c r="C49" s="33">
        <v>91</v>
      </c>
      <c r="D49" s="33">
        <v>165</v>
      </c>
      <c r="E49" s="33">
        <v>220</v>
      </c>
      <c r="F49" s="33">
        <v>146</v>
      </c>
      <c r="G49" s="33">
        <v>62</v>
      </c>
      <c r="H49" s="33">
        <v>253</v>
      </c>
      <c r="I49" s="33">
        <v>95</v>
      </c>
      <c r="J49" s="53">
        <f t="shared" si="1"/>
        <v>1054</v>
      </c>
      <c r="K49" s="33">
        <v>118</v>
      </c>
      <c r="L49" s="33">
        <v>122</v>
      </c>
      <c r="M49" s="33">
        <v>98</v>
      </c>
      <c r="N49" s="36">
        <v>111.36000000000013</v>
      </c>
      <c r="O49" s="34">
        <f t="shared" si="0"/>
        <v>2557.36</v>
      </c>
      <c r="P49" s="11"/>
      <c r="Q49" s="11"/>
      <c r="R49" s="35"/>
      <c r="S49" s="35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s="12" customFormat="1" ht="33.75" customHeight="1" x14ac:dyDescent="0.35">
      <c r="A50" s="13" t="s">
        <v>47</v>
      </c>
      <c r="B50" s="33">
        <v>1177</v>
      </c>
      <c r="C50" s="33">
        <v>899</v>
      </c>
      <c r="D50" s="33">
        <v>852</v>
      </c>
      <c r="E50" s="33">
        <v>786</v>
      </c>
      <c r="F50" s="33">
        <v>640</v>
      </c>
      <c r="G50" s="33">
        <v>257</v>
      </c>
      <c r="H50" s="33">
        <v>553</v>
      </c>
      <c r="I50" s="33">
        <v>379</v>
      </c>
      <c r="J50" s="53">
        <f t="shared" si="1"/>
        <v>5543</v>
      </c>
      <c r="K50" s="33">
        <v>271</v>
      </c>
      <c r="L50" s="33">
        <v>643</v>
      </c>
      <c r="M50" s="33">
        <v>1790</v>
      </c>
      <c r="N50" s="36">
        <v>1154.58</v>
      </c>
      <c r="O50" s="34">
        <f t="shared" ref="O50:O79" si="2">SUM(B50:N50)</f>
        <v>14944.58</v>
      </c>
      <c r="P50" s="11"/>
      <c r="Q50" s="11"/>
      <c r="R50" s="35"/>
      <c r="S50" s="35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s="12" customFormat="1" ht="33.75" customHeight="1" x14ac:dyDescent="0.35">
      <c r="A51" s="13" t="s">
        <v>48</v>
      </c>
      <c r="B51" s="33">
        <v>261</v>
      </c>
      <c r="C51" s="33">
        <v>210</v>
      </c>
      <c r="D51" s="33">
        <v>352</v>
      </c>
      <c r="E51" s="33">
        <v>209</v>
      </c>
      <c r="F51" s="33">
        <v>4</v>
      </c>
      <c r="G51" s="33">
        <v>15</v>
      </c>
      <c r="H51" s="33">
        <v>125</v>
      </c>
      <c r="I51" s="33">
        <v>14</v>
      </c>
      <c r="J51" s="53">
        <f t="shared" si="1"/>
        <v>1190</v>
      </c>
      <c r="K51" s="33">
        <v>12</v>
      </c>
      <c r="L51" s="33">
        <v>31</v>
      </c>
      <c r="M51" s="33">
        <v>6</v>
      </c>
      <c r="N51" s="36">
        <v>9</v>
      </c>
      <c r="O51" s="34">
        <f t="shared" si="2"/>
        <v>2438</v>
      </c>
      <c r="P51" s="11"/>
      <c r="Q51" s="11"/>
      <c r="R51" s="35"/>
      <c r="S51" s="35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s="12" customFormat="1" ht="33.75" customHeight="1" x14ac:dyDescent="0.35">
      <c r="A52" s="13" t="s">
        <v>49</v>
      </c>
      <c r="B52" s="33">
        <v>335</v>
      </c>
      <c r="C52" s="33">
        <v>212</v>
      </c>
      <c r="D52" s="33">
        <v>301</v>
      </c>
      <c r="E52" s="33">
        <v>135</v>
      </c>
      <c r="F52" s="33">
        <v>74</v>
      </c>
      <c r="G52" s="33">
        <v>28</v>
      </c>
      <c r="H52" s="33">
        <v>300</v>
      </c>
      <c r="I52" s="33">
        <v>52</v>
      </c>
      <c r="J52" s="53">
        <f t="shared" si="1"/>
        <v>1437</v>
      </c>
      <c r="K52" s="33">
        <v>137</v>
      </c>
      <c r="L52" s="33">
        <v>51</v>
      </c>
      <c r="M52" s="33">
        <v>188</v>
      </c>
      <c r="N52" s="36">
        <v>194</v>
      </c>
      <c r="O52" s="34">
        <f t="shared" si="2"/>
        <v>3444</v>
      </c>
      <c r="P52" s="11"/>
      <c r="Q52" s="11"/>
      <c r="R52" s="35"/>
      <c r="S52" s="35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1:35" s="12" customFormat="1" ht="33.75" customHeight="1" x14ac:dyDescent="0.35">
      <c r="A53" s="13" t="s">
        <v>50</v>
      </c>
      <c r="B53" s="33">
        <v>336</v>
      </c>
      <c r="C53" s="33">
        <v>265</v>
      </c>
      <c r="D53" s="33">
        <v>391</v>
      </c>
      <c r="E53" s="33">
        <v>238</v>
      </c>
      <c r="F53" s="33">
        <v>95</v>
      </c>
      <c r="G53" s="33">
        <v>166</v>
      </c>
      <c r="H53" s="33">
        <v>172</v>
      </c>
      <c r="I53" s="33">
        <v>190</v>
      </c>
      <c r="J53" s="53">
        <f t="shared" si="1"/>
        <v>1853</v>
      </c>
      <c r="K53" s="33">
        <v>162</v>
      </c>
      <c r="L53" s="33">
        <v>124</v>
      </c>
      <c r="M53" s="33">
        <v>334</v>
      </c>
      <c r="N53" s="36">
        <v>247.30000000000018</v>
      </c>
      <c r="O53" s="34">
        <f t="shared" si="2"/>
        <v>4573.3</v>
      </c>
      <c r="P53" s="11"/>
      <c r="Q53" s="11"/>
      <c r="R53" s="35"/>
      <c r="S53" s="35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1:35" s="12" customFormat="1" ht="33.75" customHeight="1" x14ac:dyDescent="0.35">
      <c r="A54" s="13" t="s">
        <v>51</v>
      </c>
      <c r="B54" s="33">
        <v>0</v>
      </c>
      <c r="C54" s="33">
        <v>201</v>
      </c>
      <c r="D54" s="33">
        <v>8</v>
      </c>
      <c r="E54" s="33">
        <v>4</v>
      </c>
      <c r="F54" s="33">
        <v>19</v>
      </c>
      <c r="G54" s="33">
        <v>2</v>
      </c>
      <c r="H54" s="33">
        <v>0</v>
      </c>
      <c r="I54" s="33">
        <v>10</v>
      </c>
      <c r="J54" s="53">
        <f t="shared" si="1"/>
        <v>244</v>
      </c>
      <c r="K54" s="33">
        <v>0</v>
      </c>
      <c r="L54" s="33">
        <v>0</v>
      </c>
      <c r="M54" s="33">
        <v>0</v>
      </c>
      <c r="N54" s="36">
        <v>244</v>
      </c>
      <c r="O54" s="34">
        <f t="shared" si="2"/>
        <v>732</v>
      </c>
      <c r="P54" s="11"/>
      <c r="Q54" s="11"/>
      <c r="R54" s="35"/>
      <c r="S54" s="35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1:35" s="12" customFormat="1" ht="33.75" customHeight="1" x14ac:dyDescent="0.35">
      <c r="A55" s="13" t="s">
        <v>52</v>
      </c>
      <c r="B55" s="33">
        <v>160</v>
      </c>
      <c r="C55" s="33">
        <v>182</v>
      </c>
      <c r="D55" s="33">
        <v>98</v>
      </c>
      <c r="E55" s="33">
        <v>188</v>
      </c>
      <c r="F55" s="33">
        <v>40</v>
      </c>
      <c r="G55" s="33">
        <v>5</v>
      </c>
      <c r="H55" s="33">
        <v>80</v>
      </c>
      <c r="I55" s="33">
        <v>73</v>
      </c>
      <c r="J55" s="53">
        <f t="shared" si="1"/>
        <v>826</v>
      </c>
      <c r="K55" s="33">
        <v>238</v>
      </c>
      <c r="L55" s="33">
        <v>49</v>
      </c>
      <c r="M55" s="33">
        <v>36</v>
      </c>
      <c r="N55" s="36">
        <v>149.36999999999989</v>
      </c>
      <c r="O55" s="34">
        <f t="shared" si="2"/>
        <v>2124.37</v>
      </c>
      <c r="P55" s="11"/>
      <c r="Q55" s="11"/>
      <c r="R55" s="35"/>
      <c r="S55" s="35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1:35" s="12" customFormat="1" ht="33.75" customHeight="1" x14ac:dyDescent="0.35">
      <c r="A56" s="13" t="s">
        <v>53</v>
      </c>
      <c r="B56" s="33">
        <v>71</v>
      </c>
      <c r="C56" s="33">
        <v>455</v>
      </c>
      <c r="D56" s="33">
        <v>132</v>
      </c>
      <c r="E56" s="33">
        <v>223</v>
      </c>
      <c r="F56" s="33">
        <v>36</v>
      </c>
      <c r="G56" s="33">
        <v>20</v>
      </c>
      <c r="H56" s="33">
        <v>201</v>
      </c>
      <c r="I56" s="33">
        <v>11</v>
      </c>
      <c r="J56" s="53">
        <f t="shared" si="1"/>
        <v>1149</v>
      </c>
      <c r="K56" s="33">
        <v>351</v>
      </c>
      <c r="L56" s="33">
        <v>29</v>
      </c>
      <c r="M56" s="33">
        <v>20</v>
      </c>
      <c r="N56" s="36">
        <v>108.43000000000006</v>
      </c>
      <c r="O56" s="34">
        <f t="shared" si="2"/>
        <v>2806.4300000000003</v>
      </c>
      <c r="P56" s="11"/>
      <c r="Q56" s="11"/>
      <c r="R56" s="35"/>
      <c r="S56" s="35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1:35" s="12" customFormat="1" ht="33.75" customHeight="1" x14ac:dyDescent="0.35">
      <c r="A57" s="13" t="s">
        <v>54</v>
      </c>
      <c r="B57" s="33">
        <v>236</v>
      </c>
      <c r="C57" s="33">
        <v>215</v>
      </c>
      <c r="D57" s="33">
        <v>216</v>
      </c>
      <c r="E57" s="33">
        <v>299</v>
      </c>
      <c r="F57" s="33">
        <v>369</v>
      </c>
      <c r="G57" s="33">
        <v>280</v>
      </c>
      <c r="H57" s="33">
        <v>366</v>
      </c>
      <c r="I57" s="33">
        <v>283</v>
      </c>
      <c r="J57" s="53">
        <f t="shared" si="1"/>
        <v>2264</v>
      </c>
      <c r="K57" s="33">
        <v>476</v>
      </c>
      <c r="L57" s="33">
        <v>493</v>
      </c>
      <c r="M57" s="33">
        <v>329</v>
      </c>
      <c r="N57" s="36">
        <v>356.20000000000027</v>
      </c>
      <c r="O57" s="34">
        <f t="shared" si="2"/>
        <v>6182.2000000000007</v>
      </c>
      <c r="P57" s="11"/>
      <c r="Q57" s="11"/>
      <c r="R57" s="35"/>
      <c r="S57" s="35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1:35" s="12" customFormat="1" ht="33.75" customHeight="1" x14ac:dyDescent="0.35">
      <c r="A58" s="13" t="s">
        <v>55</v>
      </c>
      <c r="B58" s="33">
        <v>84</v>
      </c>
      <c r="C58" s="33">
        <v>48</v>
      </c>
      <c r="D58" s="33">
        <v>36</v>
      </c>
      <c r="E58" s="33">
        <v>26</v>
      </c>
      <c r="F58" s="33">
        <v>35</v>
      </c>
      <c r="G58" s="33">
        <v>0</v>
      </c>
      <c r="H58" s="33">
        <v>127</v>
      </c>
      <c r="I58" s="33">
        <v>0</v>
      </c>
      <c r="J58" s="53">
        <f t="shared" si="1"/>
        <v>356</v>
      </c>
      <c r="K58" s="33">
        <v>89</v>
      </c>
      <c r="L58" s="33">
        <v>0</v>
      </c>
      <c r="M58" s="33">
        <v>40</v>
      </c>
      <c r="N58" s="36">
        <v>0</v>
      </c>
      <c r="O58" s="34">
        <f t="shared" si="2"/>
        <v>841</v>
      </c>
      <c r="P58" s="11"/>
      <c r="Q58" s="11"/>
      <c r="R58" s="35"/>
      <c r="S58" s="35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1:35" s="12" customFormat="1" ht="33.75" customHeight="1" x14ac:dyDescent="0.35">
      <c r="A59" s="13" t="s">
        <v>56</v>
      </c>
      <c r="B59" s="33">
        <v>28</v>
      </c>
      <c r="C59" s="33">
        <v>75</v>
      </c>
      <c r="D59" s="33">
        <v>128</v>
      </c>
      <c r="E59" s="33">
        <v>238</v>
      </c>
      <c r="F59" s="33">
        <v>2</v>
      </c>
      <c r="G59" s="33">
        <v>115</v>
      </c>
      <c r="H59" s="33">
        <v>289</v>
      </c>
      <c r="I59" s="33">
        <v>20</v>
      </c>
      <c r="J59" s="53">
        <f t="shared" si="1"/>
        <v>895</v>
      </c>
      <c r="K59" s="33">
        <v>15</v>
      </c>
      <c r="L59" s="33">
        <v>20</v>
      </c>
      <c r="M59" s="33">
        <v>31</v>
      </c>
      <c r="N59" s="36">
        <v>76.880000000000095</v>
      </c>
      <c r="O59" s="34">
        <f t="shared" si="2"/>
        <v>1932.88</v>
      </c>
      <c r="P59" s="11"/>
      <c r="Q59" s="11"/>
      <c r="R59" s="35"/>
      <c r="S59" s="35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1:35" s="12" customFormat="1" ht="33.75" customHeight="1" x14ac:dyDescent="0.35">
      <c r="A60" s="13" t="s">
        <v>57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58</v>
      </c>
      <c r="I60" s="33">
        <v>0</v>
      </c>
      <c r="J60" s="53">
        <f t="shared" si="1"/>
        <v>58</v>
      </c>
      <c r="K60" s="33">
        <v>0</v>
      </c>
      <c r="L60" s="33">
        <v>0</v>
      </c>
      <c r="M60" s="33">
        <v>0</v>
      </c>
      <c r="N60" s="36">
        <v>58</v>
      </c>
      <c r="O60" s="34">
        <f t="shared" si="2"/>
        <v>174</v>
      </c>
      <c r="P60" s="11"/>
      <c r="Q60" s="11"/>
      <c r="R60" s="35"/>
      <c r="S60" s="35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5" s="12" customFormat="1" ht="33.75" customHeight="1" x14ac:dyDescent="0.35">
      <c r="A61" s="13" t="s">
        <v>58</v>
      </c>
      <c r="B61" s="33">
        <v>1665</v>
      </c>
      <c r="C61" s="33">
        <v>2015</v>
      </c>
      <c r="D61" s="33">
        <v>1769</v>
      </c>
      <c r="E61" s="33">
        <v>3321</v>
      </c>
      <c r="F61" s="33">
        <v>7246.1600000000017</v>
      </c>
      <c r="G61" s="33">
        <v>43185</v>
      </c>
      <c r="H61" s="33">
        <v>25809</v>
      </c>
      <c r="I61" s="33">
        <v>8061</v>
      </c>
      <c r="J61" s="53">
        <f t="shared" si="1"/>
        <v>93071.16</v>
      </c>
      <c r="K61" s="33">
        <v>9919</v>
      </c>
      <c r="L61" s="33">
        <v>3242</v>
      </c>
      <c r="M61" s="33">
        <v>3387</v>
      </c>
      <c r="N61" s="36">
        <v>2192.3831999999966</v>
      </c>
      <c r="O61" s="34">
        <f t="shared" si="2"/>
        <v>204882.70319999999</v>
      </c>
      <c r="P61" s="11"/>
      <c r="Q61" s="11"/>
      <c r="R61" s="35"/>
      <c r="S61" s="35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35" s="12" customFormat="1" ht="33.75" customHeight="1" x14ac:dyDescent="0.35">
      <c r="A62" s="13" t="s">
        <v>59</v>
      </c>
      <c r="B62" s="33">
        <v>1206</v>
      </c>
      <c r="C62" s="33">
        <v>1521</v>
      </c>
      <c r="D62" s="33">
        <v>4987</v>
      </c>
      <c r="E62" s="33">
        <v>2345</v>
      </c>
      <c r="F62" s="33">
        <v>3174.7000000000003</v>
      </c>
      <c r="G62" s="33">
        <v>3881</v>
      </c>
      <c r="H62" s="33">
        <v>3466</v>
      </c>
      <c r="I62" s="33">
        <v>3240</v>
      </c>
      <c r="J62" s="53">
        <f t="shared" si="1"/>
        <v>23820.7</v>
      </c>
      <c r="K62" s="33">
        <v>2207</v>
      </c>
      <c r="L62" s="33">
        <v>1369</v>
      </c>
      <c r="M62" s="33">
        <v>2114</v>
      </c>
      <c r="N62" s="36">
        <v>7967.8889999999992</v>
      </c>
      <c r="O62" s="34">
        <f t="shared" si="2"/>
        <v>61299.289000000004</v>
      </c>
      <c r="P62" s="11"/>
      <c r="Q62" s="11"/>
      <c r="R62" s="35"/>
      <c r="S62" s="35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1:35" s="12" customFormat="1" ht="33.75" customHeight="1" x14ac:dyDescent="0.35">
      <c r="A63" s="13" t="s">
        <v>60</v>
      </c>
      <c r="B63" s="33">
        <v>2101</v>
      </c>
      <c r="C63" s="33">
        <v>1652</v>
      </c>
      <c r="D63" s="33">
        <v>2421</v>
      </c>
      <c r="E63" s="33">
        <v>1421</v>
      </c>
      <c r="F63" s="33">
        <v>3151.33</v>
      </c>
      <c r="G63" s="33">
        <v>1762</v>
      </c>
      <c r="H63" s="33">
        <v>9317</v>
      </c>
      <c r="I63" s="33">
        <v>1989</v>
      </c>
      <c r="J63" s="53">
        <f t="shared" si="1"/>
        <v>23814.33</v>
      </c>
      <c r="K63" s="33">
        <v>2244</v>
      </c>
      <c r="L63" s="33">
        <v>3486</v>
      </c>
      <c r="M63" s="33">
        <v>3519</v>
      </c>
      <c r="N63" s="36">
        <v>2983.7997999999998</v>
      </c>
      <c r="O63" s="34">
        <f t="shared" si="2"/>
        <v>59861.459800000004</v>
      </c>
      <c r="P63" s="11"/>
      <c r="Q63" s="11"/>
      <c r="R63" s="35"/>
      <c r="S63" s="35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1:35" s="12" customFormat="1" ht="33.75" customHeight="1" x14ac:dyDescent="0.35">
      <c r="A64" s="13" t="s">
        <v>61</v>
      </c>
      <c r="B64" s="33">
        <v>1400</v>
      </c>
      <c r="C64" s="33">
        <v>621</v>
      </c>
      <c r="D64" s="33">
        <v>901</v>
      </c>
      <c r="E64" s="33">
        <v>721</v>
      </c>
      <c r="F64" s="33">
        <v>516.22</v>
      </c>
      <c r="G64" s="33">
        <v>885</v>
      </c>
      <c r="H64" s="32">
        <v>70363</v>
      </c>
      <c r="I64" s="33">
        <v>701</v>
      </c>
      <c r="J64" s="53">
        <f t="shared" si="1"/>
        <v>76108.22</v>
      </c>
      <c r="K64" s="33">
        <v>627</v>
      </c>
      <c r="L64" s="33">
        <v>986</v>
      </c>
      <c r="M64" s="33">
        <v>1160</v>
      </c>
      <c r="N64" s="36">
        <v>631.04975999999442</v>
      </c>
      <c r="O64" s="34">
        <f t="shared" si="2"/>
        <v>155620.48976</v>
      </c>
      <c r="P64" s="11"/>
      <c r="Q64" s="11"/>
      <c r="R64" s="35"/>
      <c r="S64" s="35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1:35" s="12" customFormat="1" ht="33.75" customHeight="1" x14ac:dyDescent="0.35">
      <c r="A65" s="13" t="s">
        <v>62</v>
      </c>
      <c r="B65" s="33">
        <v>59</v>
      </c>
      <c r="C65" s="33">
        <v>54</v>
      </c>
      <c r="D65" s="33">
        <v>82</v>
      </c>
      <c r="E65" s="33">
        <v>126</v>
      </c>
      <c r="F65" s="33">
        <v>244</v>
      </c>
      <c r="G65" s="33">
        <v>2914</v>
      </c>
      <c r="H65" s="33">
        <v>778</v>
      </c>
      <c r="I65" s="33">
        <v>1358</v>
      </c>
      <c r="J65" s="53">
        <f t="shared" si="1"/>
        <v>5615</v>
      </c>
      <c r="K65" s="33">
        <v>95</v>
      </c>
      <c r="L65" s="33">
        <v>193</v>
      </c>
      <c r="M65" s="33">
        <v>1137</v>
      </c>
      <c r="N65" s="36">
        <v>211.19999999999982</v>
      </c>
      <c r="O65" s="34">
        <f t="shared" si="2"/>
        <v>12866.2</v>
      </c>
      <c r="P65" s="11"/>
      <c r="Q65" s="11"/>
      <c r="R65" s="35"/>
      <c r="S65" s="35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1:35" s="12" customFormat="1" ht="33.75" customHeight="1" x14ac:dyDescent="0.35">
      <c r="A66" s="13" t="s">
        <v>63</v>
      </c>
      <c r="B66" s="33">
        <v>5998</v>
      </c>
      <c r="C66" s="33">
        <v>4785</v>
      </c>
      <c r="D66" s="33">
        <v>3542</v>
      </c>
      <c r="E66" s="33">
        <v>2912</v>
      </c>
      <c r="F66" s="33">
        <v>11221</v>
      </c>
      <c r="G66" s="33">
        <v>4362</v>
      </c>
      <c r="H66" s="33">
        <v>3480</v>
      </c>
      <c r="I66" s="33">
        <v>3575</v>
      </c>
      <c r="J66" s="53">
        <f t="shared" si="1"/>
        <v>39875</v>
      </c>
      <c r="K66" s="33">
        <v>3789</v>
      </c>
      <c r="L66" s="33">
        <v>3891</v>
      </c>
      <c r="M66" s="33">
        <v>3716</v>
      </c>
      <c r="N66" s="36">
        <v>12200.6499999999</v>
      </c>
      <c r="O66" s="34">
        <f t="shared" si="2"/>
        <v>103346.64999999991</v>
      </c>
      <c r="P66" s="11"/>
      <c r="Q66" s="11"/>
      <c r="R66" s="35"/>
      <c r="S66" s="35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1:35" s="12" customFormat="1" ht="33.75" customHeight="1" x14ac:dyDescent="0.35">
      <c r="A67" s="13" t="s">
        <v>64</v>
      </c>
      <c r="B67" s="33">
        <v>1552</v>
      </c>
      <c r="C67" s="33">
        <v>2012</v>
      </c>
      <c r="D67" s="33">
        <v>2011</v>
      </c>
      <c r="E67" s="33">
        <v>1128</v>
      </c>
      <c r="F67" s="33">
        <v>4446</v>
      </c>
      <c r="G67" s="33">
        <v>16234</v>
      </c>
      <c r="H67" s="33">
        <v>23167</v>
      </c>
      <c r="I67" s="33">
        <v>2264</v>
      </c>
      <c r="J67" s="53">
        <f t="shared" si="1"/>
        <v>52814</v>
      </c>
      <c r="K67" s="33">
        <v>3285</v>
      </c>
      <c r="L67" s="33">
        <v>2391</v>
      </c>
      <c r="M67" s="33">
        <v>14532</v>
      </c>
      <c r="N67" s="36">
        <v>3651.1000000000058</v>
      </c>
      <c r="O67" s="34">
        <f t="shared" si="2"/>
        <v>129487.1</v>
      </c>
      <c r="P67" s="11"/>
      <c r="Q67" s="11"/>
      <c r="R67" s="35"/>
      <c r="S67" s="35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1:35" s="12" customFormat="1" ht="33.75" customHeight="1" x14ac:dyDescent="0.35">
      <c r="A68" s="13" t="s">
        <v>65</v>
      </c>
      <c r="B68" s="33">
        <v>0</v>
      </c>
      <c r="C68" s="33">
        <v>0</v>
      </c>
      <c r="D68" s="33">
        <v>6</v>
      </c>
      <c r="E68" s="33">
        <v>0</v>
      </c>
      <c r="F68" s="33">
        <v>0</v>
      </c>
      <c r="G68" s="33">
        <v>40</v>
      </c>
      <c r="H68" s="33">
        <v>0</v>
      </c>
      <c r="I68" s="33">
        <v>0</v>
      </c>
      <c r="J68" s="53">
        <f t="shared" si="1"/>
        <v>46</v>
      </c>
      <c r="K68" s="33">
        <v>10</v>
      </c>
      <c r="L68" s="33">
        <v>0</v>
      </c>
      <c r="M68" s="33">
        <v>1</v>
      </c>
      <c r="N68" s="36">
        <v>2.8500000000000014</v>
      </c>
      <c r="O68" s="34">
        <f t="shared" si="2"/>
        <v>105.85</v>
      </c>
      <c r="P68" s="11"/>
      <c r="Q68" s="11"/>
      <c r="R68" s="35"/>
      <c r="S68" s="35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1:35" s="12" customFormat="1" ht="33.75" customHeight="1" x14ac:dyDescent="0.35">
      <c r="A69" s="13" t="s">
        <v>66</v>
      </c>
      <c r="B69" s="33">
        <v>10</v>
      </c>
      <c r="C69" s="33">
        <v>0</v>
      </c>
      <c r="D69" s="33">
        <v>66</v>
      </c>
      <c r="E69" s="33">
        <v>3</v>
      </c>
      <c r="F69" s="33">
        <v>12</v>
      </c>
      <c r="G69" s="33">
        <v>0</v>
      </c>
      <c r="H69" s="33">
        <v>47</v>
      </c>
      <c r="I69" s="33">
        <v>8</v>
      </c>
      <c r="J69" s="53">
        <f t="shared" si="1"/>
        <v>146</v>
      </c>
      <c r="K69" s="33">
        <v>17</v>
      </c>
      <c r="L69" s="33">
        <v>1</v>
      </c>
      <c r="M69" s="33">
        <v>347</v>
      </c>
      <c r="N69" s="36">
        <v>65.77</v>
      </c>
      <c r="O69" s="34">
        <f t="shared" si="2"/>
        <v>722.77</v>
      </c>
      <c r="P69" s="11"/>
      <c r="Q69" s="11"/>
      <c r="R69" s="35"/>
      <c r="S69" s="35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1:35" s="12" customFormat="1" ht="33.75" customHeight="1" x14ac:dyDescent="0.35">
      <c r="A70" s="13" t="s">
        <v>67</v>
      </c>
      <c r="B70" s="33">
        <v>12</v>
      </c>
      <c r="C70" s="33">
        <v>112</v>
      </c>
      <c r="D70" s="33">
        <v>459</v>
      </c>
      <c r="E70" s="33">
        <v>125</v>
      </c>
      <c r="F70" s="33">
        <v>77</v>
      </c>
      <c r="G70" s="33">
        <v>888</v>
      </c>
      <c r="H70" s="33">
        <v>96</v>
      </c>
      <c r="I70" s="33">
        <v>137</v>
      </c>
      <c r="J70" s="53">
        <f t="shared" si="1"/>
        <v>1906</v>
      </c>
      <c r="K70" s="33">
        <v>149</v>
      </c>
      <c r="L70" s="33">
        <v>419</v>
      </c>
      <c r="M70" s="33">
        <v>395</v>
      </c>
      <c r="N70" s="36">
        <v>298.20999999999998</v>
      </c>
      <c r="O70" s="34">
        <f t="shared" si="2"/>
        <v>5073.21</v>
      </c>
      <c r="P70" s="11"/>
      <c r="Q70" s="11"/>
      <c r="R70" s="35"/>
      <c r="S70" s="35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1:35" s="12" customFormat="1" ht="33.75" customHeight="1" x14ac:dyDescent="0.35">
      <c r="A71" s="13" t="s">
        <v>68</v>
      </c>
      <c r="B71" s="33">
        <v>36</v>
      </c>
      <c r="C71" s="33">
        <v>62</v>
      </c>
      <c r="D71" s="33">
        <v>23</v>
      </c>
      <c r="E71" s="33">
        <v>63</v>
      </c>
      <c r="F71" s="33">
        <v>26</v>
      </c>
      <c r="G71" s="33">
        <v>132</v>
      </c>
      <c r="H71" s="33">
        <v>19</v>
      </c>
      <c r="I71" s="33">
        <v>114</v>
      </c>
      <c r="J71" s="53">
        <f t="shared" si="1"/>
        <v>475</v>
      </c>
      <c r="K71" s="33">
        <v>58</v>
      </c>
      <c r="L71" s="33">
        <v>26</v>
      </c>
      <c r="M71" s="33">
        <v>99</v>
      </c>
      <c r="N71" s="36">
        <v>89.22</v>
      </c>
      <c r="O71" s="34">
        <f t="shared" si="2"/>
        <v>1222.22</v>
      </c>
      <c r="P71" s="11"/>
      <c r="Q71" s="11"/>
      <c r="R71" s="35"/>
      <c r="S71" s="35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1:35" s="12" customFormat="1" ht="33.75" customHeight="1" x14ac:dyDescent="0.35">
      <c r="A72" s="13" t="s">
        <v>69</v>
      </c>
      <c r="B72" s="33">
        <v>10</v>
      </c>
      <c r="C72" s="33">
        <v>24</v>
      </c>
      <c r="D72" s="33">
        <v>29</v>
      </c>
      <c r="E72" s="33">
        <v>37</v>
      </c>
      <c r="F72" s="33">
        <v>62</v>
      </c>
      <c r="G72" s="33">
        <v>107</v>
      </c>
      <c r="H72" s="33">
        <v>132</v>
      </c>
      <c r="I72" s="33">
        <v>42</v>
      </c>
      <c r="J72" s="53">
        <f t="shared" si="1"/>
        <v>443</v>
      </c>
      <c r="K72" s="33">
        <v>10</v>
      </c>
      <c r="L72" s="33">
        <v>67</v>
      </c>
      <c r="M72" s="33">
        <v>395</v>
      </c>
      <c r="N72" s="36">
        <v>73.200000000000045</v>
      </c>
      <c r="O72" s="34">
        <f t="shared" si="2"/>
        <v>1431.2</v>
      </c>
      <c r="P72" s="11"/>
      <c r="Q72" s="11"/>
      <c r="R72" s="35"/>
      <c r="S72" s="35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1:35" s="12" customFormat="1" ht="33.75" customHeight="1" x14ac:dyDescent="0.35">
      <c r="A73" s="13" t="s">
        <v>70</v>
      </c>
      <c r="B73" s="33">
        <v>15</v>
      </c>
      <c r="C73" s="33">
        <v>91</v>
      </c>
      <c r="D73" s="33">
        <v>0</v>
      </c>
      <c r="E73" s="33">
        <v>32</v>
      </c>
      <c r="F73" s="33">
        <v>444</v>
      </c>
      <c r="G73" s="33">
        <v>0</v>
      </c>
      <c r="H73" s="33">
        <v>28</v>
      </c>
      <c r="I73" s="33">
        <v>309</v>
      </c>
      <c r="J73" s="53">
        <f t="shared" si="1"/>
        <v>919</v>
      </c>
      <c r="K73" s="33">
        <v>12</v>
      </c>
      <c r="L73" s="33">
        <v>0</v>
      </c>
      <c r="M73" s="33">
        <v>35</v>
      </c>
      <c r="N73" s="36">
        <v>4</v>
      </c>
      <c r="O73" s="34">
        <f t="shared" si="2"/>
        <v>1889</v>
      </c>
      <c r="P73" s="11"/>
      <c r="Q73" s="11"/>
      <c r="R73" s="35"/>
      <c r="S73" s="35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1:35" s="12" customFormat="1" ht="33.75" customHeight="1" x14ac:dyDescent="0.35">
      <c r="A74" s="13" t="s">
        <v>71</v>
      </c>
      <c r="B74" s="33">
        <v>954</v>
      </c>
      <c r="C74" s="33">
        <v>333</v>
      </c>
      <c r="D74" s="33">
        <v>652</v>
      </c>
      <c r="E74" s="33">
        <v>369</v>
      </c>
      <c r="F74" s="33">
        <v>592</v>
      </c>
      <c r="G74" s="33">
        <v>4897</v>
      </c>
      <c r="H74" s="33">
        <v>3268</v>
      </c>
      <c r="I74" s="33">
        <v>131</v>
      </c>
      <c r="J74" s="53">
        <f t="shared" si="1"/>
        <v>11196</v>
      </c>
      <c r="K74" s="33">
        <v>98</v>
      </c>
      <c r="L74" s="33">
        <v>243</v>
      </c>
      <c r="M74" s="33">
        <v>334</v>
      </c>
      <c r="N74" s="36">
        <v>278</v>
      </c>
      <c r="O74" s="34">
        <f t="shared" si="2"/>
        <v>23345</v>
      </c>
      <c r="P74" s="11"/>
      <c r="Q74" s="11"/>
      <c r="R74" s="35"/>
      <c r="S74" s="35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1:35" s="12" customFormat="1" ht="33.75" customHeight="1" x14ac:dyDescent="0.35">
      <c r="A75" s="13" t="s">
        <v>72</v>
      </c>
      <c r="B75" s="33">
        <v>1495</v>
      </c>
      <c r="C75" s="33">
        <v>1299</v>
      </c>
      <c r="D75" s="33">
        <v>889</v>
      </c>
      <c r="E75" s="33">
        <v>1099</v>
      </c>
      <c r="F75" s="33">
        <v>6504</v>
      </c>
      <c r="G75" s="33">
        <v>3399.5299999999997</v>
      </c>
      <c r="H75" s="33">
        <v>2634</v>
      </c>
      <c r="I75" s="33">
        <v>1791</v>
      </c>
      <c r="J75" s="53">
        <f t="shared" si="1"/>
        <v>19110.53</v>
      </c>
      <c r="K75" s="33">
        <v>2289</v>
      </c>
      <c r="L75" s="33">
        <v>1839</v>
      </c>
      <c r="M75" s="33">
        <v>2209</v>
      </c>
      <c r="N75" s="37">
        <v>2035.8024000000005</v>
      </c>
      <c r="O75" s="34">
        <f t="shared" si="2"/>
        <v>46593.862399999998</v>
      </c>
      <c r="P75" s="11"/>
      <c r="Q75" s="11"/>
      <c r="R75" s="35"/>
      <c r="S75" s="35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1:35" s="12" customFormat="1" ht="33.75" customHeight="1" x14ac:dyDescent="0.35">
      <c r="A76" s="13" t="s">
        <v>73</v>
      </c>
      <c r="B76" s="33">
        <v>111</v>
      </c>
      <c r="C76" s="33">
        <v>80</v>
      </c>
      <c r="D76" s="33">
        <v>91</v>
      </c>
      <c r="E76" s="33">
        <v>345</v>
      </c>
      <c r="F76" s="33">
        <v>40</v>
      </c>
      <c r="G76" s="33">
        <v>215</v>
      </c>
      <c r="H76" s="33">
        <v>424</v>
      </c>
      <c r="I76" s="33">
        <v>34</v>
      </c>
      <c r="J76" s="53">
        <f t="shared" si="1"/>
        <v>1340</v>
      </c>
      <c r="K76" s="33">
        <v>29</v>
      </c>
      <c r="L76" s="33">
        <v>183</v>
      </c>
      <c r="M76" s="33">
        <v>251</v>
      </c>
      <c r="N76" s="36">
        <v>126.21000000000004</v>
      </c>
      <c r="O76" s="34">
        <f t="shared" si="2"/>
        <v>3269.21</v>
      </c>
      <c r="P76" s="11"/>
      <c r="Q76" s="11"/>
      <c r="R76" s="35"/>
      <c r="S76" s="35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1:35" s="12" customFormat="1" ht="33.75" customHeight="1" x14ac:dyDescent="0.35">
      <c r="A77" s="13" t="s">
        <v>74</v>
      </c>
      <c r="B77" s="33">
        <v>15</v>
      </c>
      <c r="C77" s="33">
        <v>6</v>
      </c>
      <c r="D77" s="33">
        <v>20</v>
      </c>
      <c r="E77" s="33">
        <v>28</v>
      </c>
      <c r="F77" s="33">
        <v>8</v>
      </c>
      <c r="G77" s="33">
        <v>35</v>
      </c>
      <c r="H77" s="33">
        <v>159</v>
      </c>
      <c r="I77" s="33">
        <v>0</v>
      </c>
      <c r="J77" s="53">
        <f t="shared" si="1"/>
        <v>271</v>
      </c>
      <c r="K77" s="33">
        <v>280</v>
      </c>
      <c r="L77" s="33">
        <v>26</v>
      </c>
      <c r="M77" s="33">
        <v>61</v>
      </c>
      <c r="N77" s="36">
        <v>44.660000000000082</v>
      </c>
      <c r="O77" s="34">
        <f t="shared" si="2"/>
        <v>953.66000000000008</v>
      </c>
      <c r="P77" s="11"/>
      <c r="Q77" s="11"/>
      <c r="R77" s="35"/>
      <c r="S77" s="35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1:35" s="12" customFormat="1" ht="33.75" customHeight="1" x14ac:dyDescent="0.35">
      <c r="A78" s="13" t="s">
        <v>75</v>
      </c>
      <c r="B78" s="33">
        <v>12874</v>
      </c>
      <c r="C78" s="33">
        <v>3995</v>
      </c>
      <c r="D78" s="33">
        <v>6545</v>
      </c>
      <c r="E78" s="33">
        <v>6989</v>
      </c>
      <c r="F78" s="33">
        <v>7253.87</v>
      </c>
      <c r="G78" s="33">
        <v>4832</v>
      </c>
      <c r="H78" s="33">
        <v>13098</v>
      </c>
      <c r="I78" s="33">
        <v>3641</v>
      </c>
      <c r="J78" s="53">
        <f t="shared" si="1"/>
        <v>59227.87</v>
      </c>
      <c r="K78" s="33">
        <v>10536</v>
      </c>
      <c r="L78" s="33">
        <v>3529</v>
      </c>
      <c r="M78" s="33">
        <v>19681</v>
      </c>
      <c r="N78" s="36">
        <v>3021</v>
      </c>
      <c r="O78" s="34">
        <f t="shared" si="2"/>
        <v>155222.74</v>
      </c>
      <c r="P78" s="11"/>
      <c r="Q78" s="11"/>
      <c r="R78" s="35"/>
      <c r="S78" s="35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1:35" s="12" customFormat="1" ht="33.75" customHeight="1" x14ac:dyDescent="0.35">
      <c r="A79" s="13" t="s">
        <v>76</v>
      </c>
      <c r="B79" s="33">
        <v>31895</v>
      </c>
      <c r="C79" s="33">
        <v>27898</v>
      </c>
      <c r="D79" s="33">
        <v>23104</v>
      </c>
      <c r="E79" s="33">
        <v>21542</v>
      </c>
      <c r="F79" s="33">
        <v>33237</v>
      </c>
      <c r="G79" s="33">
        <v>34839</v>
      </c>
      <c r="H79" s="33">
        <v>69018</v>
      </c>
      <c r="I79" s="33">
        <v>25071</v>
      </c>
      <c r="J79" s="53">
        <f t="shared" si="1"/>
        <v>266604</v>
      </c>
      <c r="K79" s="33">
        <v>69346</v>
      </c>
      <c r="L79" s="33">
        <v>29864</v>
      </c>
      <c r="M79" s="33">
        <v>48644</v>
      </c>
      <c r="N79" s="36">
        <v>27188</v>
      </c>
      <c r="O79" s="34">
        <f t="shared" si="2"/>
        <v>708250</v>
      </c>
      <c r="P79" s="11"/>
      <c r="Q79" s="11"/>
      <c r="R79" s="35"/>
      <c r="S79" s="35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1:35" s="12" customFormat="1" ht="35.25" customHeight="1" thickBot="1" x14ac:dyDescent="0.4">
      <c r="A80" s="16" t="s">
        <v>77</v>
      </c>
      <c r="B80" s="38">
        <f t="shared" ref="B80:O80" si="3">SUM(B18:B79)</f>
        <v>745101</v>
      </c>
      <c r="C80" s="38">
        <f t="shared" si="3"/>
        <v>369001</v>
      </c>
      <c r="D80" s="38">
        <f t="shared" si="3"/>
        <v>193042</v>
      </c>
      <c r="E80" s="38">
        <f t="shared" si="3"/>
        <v>495720</v>
      </c>
      <c r="F80" s="38">
        <f t="shared" si="3"/>
        <v>660410.8899999999</v>
      </c>
      <c r="G80" s="38">
        <f t="shared" si="3"/>
        <v>674665.33000000007</v>
      </c>
      <c r="H80" s="38">
        <f t="shared" si="3"/>
        <v>693958</v>
      </c>
      <c r="I80" s="38">
        <f>SUM(I18:I79)</f>
        <v>379727</v>
      </c>
      <c r="J80" s="38">
        <f>SUM(J18:J79)</f>
        <v>4211625.2200000007</v>
      </c>
      <c r="K80" s="38">
        <f t="shared" si="3"/>
        <v>340086</v>
      </c>
      <c r="L80" s="38">
        <f t="shared" si="3"/>
        <v>229545</v>
      </c>
      <c r="M80" s="38">
        <f t="shared" si="3"/>
        <v>516837</v>
      </c>
      <c r="N80" s="38">
        <f t="shared" si="3"/>
        <v>805205.76940999948</v>
      </c>
      <c r="O80" s="39">
        <f t="shared" si="3"/>
        <v>10314924.209410001</v>
      </c>
      <c r="P80" s="11"/>
      <c r="Q80" s="11"/>
      <c r="R80" s="35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1:18" ht="25.5" customHeight="1" x14ac:dyDescent="0.35">
      <c r="A81" s="17" t="s">
        <v>78</v>
      </c>
      <c r="B81" s="18"/>
      <c r="C81" s="18"/>
      <c r="D81" s="18"/>
      <c r="E81" s="18"/>
      <c r="F81" s="18"/>
      <c r="G81" s="12" t="s">
        <v>79</v>
      </c>
      <c r="H81" s="18"/>
      <c r="I81" s="18"/>
      <c r="J81" s="18"/>
      <c r="K81" s="18"/>
      <c r="L81" s="18"/>
      <c r="M81" s="18"/>
      <c r="N81" s="18"/>
      <c r="O81" s="18"/>
      <c r="R81" s="35"/>
    </row>
    <row r="82" spans="1:18" ht="19.5" customHeight="1" x14ac:dyDescent="0.35">
      <c r="A82" s="17" t="s">
        <v>80</v>
      </c>
      <c r="B82" s="17"/>
      <c r="C82" s="17"/>
      <c r="D82" s="17"/>
      <c r="E82" s="17"/>
      <c r="F82" s="17"/>
      <c r="G82" s="12"/>
      <c r="H82" s="18"/>
      <c r="I82" s="18"/>
      <c r="J82" s="18"/>
      <c r="K82" s="18"/>
      <c r="L82" s="18"/>
      <c r="M82" s="18"/>
      <c r="N82" s="18"/>
      <c r="O82" s="18"/>
      <c r="R82" s="35"/>
    </row>
    <row r="83" spans="1:18" ht="21.75" customHeight="1" x14ac:dyDescent="0.35">
      <c r="A83" s="19"/>
      <c r="B83" s="19"/>
      <c r="C83" s="19"/>
      <c r="D83" s="19"/>
      <c r="E83" s="19"/>
      <c r="F83" s="19"/>
      <c r="G83" s="11"/>
      <c r="H83" s="11"/>
      <c r="I83" s="11"/>
      <c r="J83" s="11"/>
      <c r="K83" s="11"/>
      <c r="L83" s="11"/>
      <c r="M83" s="11"/>
      <c r="N83" s="11"/>
      <c r="O83" s="11"/>
      <c r="R83" s="35"/>
    </row>
    <row r="84" spans="1:18" ht="21.75" customHeight="1" x14ac:dyDescent="0.35">
      <c r="A84" s="19"/>
      <c r="B84" s="19"/>
      <c r="C84" s="19"/>
      <c r="D84" s="19"/>
      <c r="E84" s="19"/>
      <c r="F84" s="19"/>
      <c r="G84" s="11"/>
      <c r="H84" s="11"/>
      <c r="I84" s="11"/>
      <c r="J84" s="11"/>
      <c r="K84" s="11"/>
      <c r="L84" s="11"/>
      <c r="M84" s="11"/>
      <c r="N84" s="11"/>
      <c r="O84" s="11"/>
      <c r="R84" s="35"/>
    </row>
    <row r="85" spans="1:18" ht="21.75" customHeight="1" x14ac:dyDescent="0.35">
      <c r="A85" s="19"/>
      <c r="B85" s="19"/>
      <c r="C85" s="19"/>
      <c r="D85" s="19"/>
      <c r="E85" s="19"/>
      <c r="F85" s="19"/>
      <c r="G85" s="11"/>
      <c r="H85" s="11"/>
      <c r="I85" s="11"/>
      <c r="J85" s="11"/>
      <c r="K85" s="11"/>
      <c r="L85" s="11"/>
      <c r="M85" s="11"/>
      <c r="N85" s="11"/>
      <c r="O85" s="11"/>
      <c r="R85" s="35"/>
    </row>
    <row r="86" spans="1:18" ht="21.75" customHeight="1" x14ac:dyDescent="0.35">
      <c r="A86" s="19"/>
      <c r="B86" s="19"/>
      <c r="C86" s="19"/>
      <c r="D86" s="19"/>
      <c r="E86" s="19"/>
      <c r="F86" s="19"/>
      <c r="G86" s="11"/>
      <c r="H86" s="11"/>
      <c r="I86" s="11"/>
      <c r="J86" s="11"/>
      <c r="K86" s="11"/>
      <c r="L86" s="11"/>
      <c r="M86" s="11"/>
      <c r="N86" s="11"/>
      <c r="O86" s="11"/>
      <c r="R86" s="35"/>
    </row>
    <row r="87" spans="1:18" ht="21.75" customHeight="1" x14ac:dyDescent="0.35">
      <c r="A87" s="19"/>
      <c r="B87" s="19"/>
      <c r="C87" s="19"/>
      <c r="D87" s="19"/>
      <c r="E87" s="19"/>
      <c r="F87" s="19"/>
      <c r="G87" s="11"/>
      <c r="H87" s="11"/>
      <c r="I87" s="11"/>
      <c r="J87" s="11"/>
      <c r="K87" s="11"/>
      <c r="L87" s="11"/>
      <c r="M87" s="11"/>
      <c r="N87" s="11"/>
      <c r="O87" s="11"/>
      <c r="R87" s="35"/>
    </row>
    <row r="88" spans="1:18" ht="10.5" customHeight="1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R88" s="35"/>
    </row>
    <row r="89" spans="1:18" ht="17.100000000000001" customHeight="1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R89" s="35"/>
    </row>
    <row r="90" spans="1:18" ht="19.5" customHeight="1" x14ac:dyDescent="0.3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R90" s="35"/>
    </row>
    <row r="91" spans="1:18" ht="15" customHeight="1" x14ac:dyDescent="0.3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R91" s="35"/>
    </row>
    <row r="92" spans="1:18" ht="33.75" x14ac:dyDescent="0.5">
      <c r="A92" s="84" t="s">
        <v>111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R92" s="35"/>
    </row>
    <row r="93" spans="1:18" ht="25.5" customHeight="1" x14ac:dyDescent="0.45">
      <c r="A93" s="86" t="s">
        <v>0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R93" s="35"/>
    </row>
    <row r="94" spans="1:18" ht="17.100000000000001" customHeight="1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R94" s="35"/>
    </row>
    <row r="95" spans="1:18" ht="17.100000000000001" customHeight="1" thickBo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R95" s="35"/>
    </row>
    <row r="96" spans="1:18" ht="33.75" customHeight="1" x14ac:dyDescent="0.35">
      <c r="A96" s="8" t="s">
        <v>1</v>
      </c>
      <c r="B96" s="9" t="s">
        <v>2</v>
      </c>
      <c r="C96" s="9" t="s">
        <v>3</v>
      </c>
      <c r="D96" s="9" t="s">
        <v>4</v>
      </c>
      <c r="E96" s="9" t="s">
        <v>5</v>
      </c>
      <c r="F96" s="9" t="s">
        <v>6</v>
      </c>
      <c r="G96" s="9" t="s">
        <v>7</v>
      </c>
      <c r="H96" s="9" t="s">
        <v>8</v>
      </c>
      <c r="I96" s="9" t="s">
        <v>9</v>
      </c>
      <c r="J96" s="9"/>
      <c r="K96" s="9" t="s">
        <v>10</v>
      </c>
      <c r="L96" s="9" t="s">
        <v>11</v>
      </c>
      <c r="M96" s="9" t="s">
        <v>12</v>
      </c>
      <c r="N96" s="9" t="s">
        <v>13</v>
      </c>
      <c r="O96" s="10" t="s">
        <v>14</v>
      </c>
      <c r="R96" s="35"/>
    </row>
    <row r="97" spans="1:19" ht="33.75" customHeight="1" x14ac:dyDescent="0.35">
      <c r="A97" s="13" t="s">
        <v>15</v>
      </c>
      <c r="B97" s="40">
        <v>25388</v>
      </c>
      <c r="C97" s="40">
        <v>5842</v>
      </c>
      <c r="D97" s="40">
        <v>154875</v>
      </c>
      <c r="E97" s="33">
        <v>567989</v>
      </c>
      <c r="F97" s="33">
        <v>472495.37</v>
      </c>
      <c r="G97" s="33">
        <v>183504</v>
      </c>
      <c r="H97" s="33">
        <v>156175</v>
      </c>
      <c r="I97" s="33">
        <v>362113</v>
      </c>
      <c r="J97" s="53">
        <f t="shared" ref="J97:J158" si="4">SUM(B97:I97)</f>
        <v>1928381.37</v>
      </c>
      <c r="K97" s="33">
        <v>417577</v>
      </c>
      <c r="L97" s="33">
        <v>329382</v>
      </c>
      <c r="M97" s="33">
        <v>334822</v>
      </c>
      <c r="N97" s="33">
        <v>135423.110999347</v>
      </c>
      <c r="O97" s="41">
        <f>SUM(B97:N97)</f>
        <v>5073966.8509993469</v>
      </c>
      <c r="R97" s="35"/>
      <c r="S97" s="42"/>
    </row>
    <row r="98" spans="1:19" ht="33.75" customHeight="1" x14ac:dyDescent="0.35">
      <c r="A98" s="13" t="s">
        <v>16</v>
      </c>
      <c r="B98" s="40">
        <v>53245</v>
      </c>
      <c r="C98" s="40">
        <v>32454</v>
      </c>
      <c r="D98" s="40">
        <v>34455</v>
      </c>
      <c r="E98" s="33">
        <v>28577</v>
      </c>
      <c r="F98" s="33">
        <v>34468</v>
      </c>
      <c r="G98" s="33">
        <v>40080</v>
      </c>
      <c r="H98" s="33">
        <v>50725</v>
      </c>
      <c r="I98" s="33">
        <v>53960</v>
      </c>
      <c r="J98" s="53">
        <f t="shared" si="4"/>
        <v>327964</v>
      </c>
      <c r="K98" s="33">
        <v>52864</v>
      </c>
      <c r="L98" s="33">
        <v>71508</v>
      </c>
      <c r="M98" s="33">
        <v>45644</v>
      </c>
      <c r="N98" s="33">
        <v>43300.835020800005</v>
      </c>
      <c r="O98" s="41">
        <f>SUM(B98:N98)</f>
        <v>869244.8350208</v>
      </c>
      <c r="R98" s="35"/>
      <c r="S98" s="42"/>
    </row>
    <row r="99" spans="1:19" ht="33.75" customHeight="1" x14ac:dyDescent="0.35">
      <c r="A99" s="13" t="s">
        <v>17</v>
      </c>
      <c r="B99" s="40">
        <v>127</v>
      </c>
      <c r="C99" s="40">
        <v>1654</v>
      </c>
      <c r="D99" s="40">
        <v>178</v>
      </c>
      <c r="E99" s="33">
        <v>0</v>
      </c>
      <c r="F99" s="33">
        <v>20</v>
      </c>
      <c r="G99" s="33">
        <v>0</v>
      </c>
      <c r="H99" s="33">
        <v>0</v>
      </c>
      <c r="I99" s="33">
        <v>0</v>
      </c>
      <c r="J99" s="53">
        <f t="shared" si="4"/>
        <v>1979</v>
      </c>
      <c r="K99" s="33">
        <v>205</v>
      </c>
      <c r="L99" s="33">
        <v>0</v>
      </c>
      <c r="M99" s="33">
        <v>10</v>
      </c>
      <c r="N99" s="33">
        <v>283</v>
      </c>
      <c r="O99" s="41">
        <f>SUM(B99:N99)</f>
        <v>4456</v>
      </c>
      <c r="R99" s="35"/>
      <c r="S99" s="42"/>
    </row>
    <row r="100" spans="1:19" ht="33.75" customHeight="1" x14ac:dyDescent="0.35">
      <c r="A100" s="13" t="s">
        <v>18</v>
      </c>
      <c r="B100" s="43">
        <v>471985</v>
      </c>
      <c r="C100" s="43">
        <v>516998</v>
      </c>
      <c r="D100" s="43">
        <v>456562</v>
      </c>
      <c r="E100" s="33">
        <v>479989</v>
      </c>
      <c r="F100" s="33">
        <v>539141.46000000008</v>
      </c>
      <c r="G100" s="33">
        <v>463654.2333333334</v>
      </c>
      <c r="H100" s="33">
        <v>491549</v>
      </c>
      <c r="I100" s="33">
        <v>492600</v>
      </c>
      <c r="J100" s="53">
        <f t="shared" si="4"/>
        <v>3912478.6933333334</v>
      </c>
      <c r="K100" s="33">
        <v>507498</v>
      </c>
      <c r="L100" s="33">
        <v>493227</v>
      </c>
      <c r="M100" s="33">
        <v>497225</v>
      </c>
      <c r="N100" s="33">
        <v>515813.26202477212</v>
      </c>
      <c r="O100" s="44">
        <v>840844</v>
      </c>
      <c r="R100" s="35"/>
      <c r="S100" s="42"/>
    </row>
    <row r="101" spans="1:19" ht="33.75" customHeight="1" x14ac:dyDescent="0.35">
      <c r="A101" s="13" t="s">
        <v>19</v>
      </c>
      <c r="B101" s="40">
        <v>3954</v>
      </c>
      <c r="C101" s="40">
        <v>3999</v>
      </c>
      <c r="D101" s="40">
        <v>2394</v>
      </c>
      <c r="E101" s="33">
        <v>2533</v>
      </c>
      <c r="F101" s="33">
        <v>2028.8400000000001</v>
      </c>
      <c r="G101" s="33">
        <v>1699</v>
      </c>
      <c r="H101" s="33">
        <v>7071</v>
      </c>
      <c r="I101" s="33">
        <v>9660</v>
      </c>
      <c r="J101" s="53">
        <f t="shared" si="4"/>
        <v>33338.839999999997</v>
      </c>
      <c r="K101" s="33">
        <v>9776</v>
      </c>
      <c r="L101" s="33">
        <v>6701</v>
      </c>
      <c r="M101" s="33">
        <v>3500</v>
      </c>
      <c r="N101" s="33">
        <v>13307.633663999994</v>
      </c>
      <c r="O101" s="41">
        <f t="shared" ref="O101:O132" si="5">SUM(B101:N101)</f>
        <v>99962.313663999987</v>
      </c>
      <c r="R101" s="35"/>
      <c r="S101" s="42"/>
    </row>
    <row r="102" spans="1:19" ht="33.75" customHeight="1" x14ac:dyDescent="0.35">
      <c r="A102" s="13" t="s">
        <v>20</v>
      </c>
      <c r="B102" s="40">
        <v>16885</v>
      </c>
      <c r="C102" s="40">
        <v>147898</v>
      </c>
      <c r="D102" s="40">
        <v>27998</v>
      </c>
      <c r="E102" s="33">
        <v>15998</v>
      </c>
      <c r="F102" s="33">
        <v>2897</v>
      </c>
      <c r="G102" s="33">
        <v>5973.666666666667</v>
      </c>
      <c r="H102" s="33">
        <v>14445</v>
      </c>
      <c r="I102" s="33">
        <v>17663</v>
      </c>
      <c r="J102" s="53">
        <f t="shared" si="4"/>
        <v>249757.66666666666</v>
      </c>
      <c r="K102" s="33">
        <v>3930</v>
      </c>
      <c r="L102" s="33">
        <v>3835</v>
      </c>
      <c r="M102" s="33">
        <v>4682</v>
      </c>
      <c r="N102" s="33">
        <v>15260.44942132791</v>
      </c>
      <c r="O102" s="41">
        <f t="shared" si="5"/>
        <v>527222.78275466128</v>
      </c>
      <c r="R102" s="35"/>
      <c r="S102" s="42"/>
    </row>
    <row r="103" spans="1:19" ht="33.75" customHeight="1" x14ac:dyDescent="0.35">
      <c r="A103" s="13" t="s">
        <v>21</v>
      </c>
      <c r="B103" s="40">
        <v>24612</v>
      </c>
      <c r="C103" s="40">
        <v>35471</v>
      </c>
      <c r="D103" s="40">
        <v>68954</v>
      </c>
      <c r="E103" s="33">
        <v>35021</v>
      </c>
      <c r="F103" s="33">
        <v>2523</v>
      </c>
      <c r="G103" s="33">
        <v>14310</v>
      </c>
      <c r="H103" s="33">
        <v>30930</v>
      </c>
      <c r="I103" s="33">
        <v>28900</v>
      </c>
      <c r="J103" s="53">
        <f t="shared" si="4"/>
        <v>240721</v>
      </c>
      <c r="K103" s="33">
        <v>16004</v>
      </c>
      <c r="L103" s="33">
        <v>3041</v>
      </c>
      <c r="M103" s="33">
        <v>6626</v>
      </c>
      <c r="N103" s="33">
        <v>36318.649221120053</v>
      </c>
      <c r="O103" s="41">
        <f t="shared" si="5"/>
        <v>543431.64922112005</v>
      </c>
      <c r="R103" s="35"/>
      <c r="S103" s="42"/>
    </row>
    <row r="104" spans="1:19" ht="33.75" customHeight="1" x14ac:dyDescent="0.35">
      <c r="A104" s="13" t="s">
        <v>22</v>
      </c>
      <c r="B104" s="40">
        <v>1987</v>
      </c>
      <c r="C104" s="40">
        <v>699</v>
      </c>
      <c r="D104" s="40">
        <v>1000</v>
      </c>
      <c r="E104" s="33">
        <v>397</v>
      </c>
      <c r="F104" s="33">
        <v>85</v>
      </c>
      <c r="G104" s="33">
        <v>180</v>
      </c>
      <c r="H104" s="33">
        <v>900</v>
      </c>
      <c r="I104" s="33">
        <v>1025</v>
      </c>
      <c r="J104" s="53">
        <f t="shared" si="4"/>
        <v>6273</v>
      </c>
      <c r="K104" s="33">
        <v>215</v>
      </c>
      <c r="L104" s="33">
        <v>4661</v>
      </c>
      <c r="M104" s="33">
        <v>790</v>
      </c>
      <c r="N104" s="33">
        <v>1326.4229000000014</v>
      </c>
      <c r="O104" s="41">
        <f t="shared" si="5"/>
        <v>19538.422900000001</v>
      </c>
      <c r="R104" s="35"/>
      <c r="S104" s="42"/>
    </row>
    <row r="105" spans="1:19" ht="33.75" customHeight="1" x14ac:dyDescent="0.35">
      <c r="A105" s="13" t="s">
        <v>23</v>
      </c>
      <c r="B105" s="40">
        <v>63111</v>
      </c>
      <c r="C105" s="40">
        <v>56545</v>
      </c>
      <c r="D105" s="40">
        <v>36542</v>
      </c>
      <c r="E105" s="33">
        <v>25655</v>
      </c>
      <c r="F105" s="33">
        <v>15428</v>
      </c>
      <c r="G105" s="33">
        <v>10120</v>
      </c>
      <c r="H105" s="33">
        <v>17232</v>
      </c>
      <c r="I105" s="33">
        <v>19205</v>
      </c>
      <c r="J105" s="53">
        <f t="shared" si="4"/>
        <v>243838</v>
      </c>
      <c r="K105" s="33">
        <v>12205</v>
      </c>
      <c r="L105" s="33">
        <v>9685</v>
      </c>
      <c r="M105" s="33">
        <v>15612</v>
      </c>
      <c r="N105" s="33">
        <v>49623.100874999946</v>
      </c>
      <c r="O105" s="41">
        <f t="shared" si="5"/>
        <v>574801.100875</v>
      </c>
      <c r="R105" s="35"/>
      <c r="S105" s="42"/>
    </row>
    <row r="106" spans="1:19" ht="33.75" customHeight="1" x14ac:dyDescent="0.35">
      <c r="A106" s="13" t="s">
        <v>24</v>
      </c>
      <c r="B106" s="40">
        <v>205</v>
      </c>
      <c r="C106" s="40">
        <v>242</v>
      </c>
      <c r="D106" s="40">
        <v>220</v>
      </c>
      <c r="E106" s="33">
        <v>68</v>
      </c>
      <c r="F106" s="33">
        <v>215</v>
      </c>
      <c r="G106" s="33">
        <v>160</v>
      </c>
      <c r="H106" s="33">
        <v>156</v>
      </c>
      <c r="I106" s="33">
        <v>565</v>
      </c>
      <c r="J106" s="53">
        <f t="shared" si="4"/>
        <v>1831</v>
      </c>
      <c r="K106" s="33">
        <v>258</v>
      </c>
      <c r="L106" s="33">
        <v>428.4</v>
      </c>
      <c r="M106" s="33">
        <v>220</v>
      </c>
      <c r="N106" s="33">
        <v>164.66178709399901</v>
      </c>
      <c r="O106" s="41">
        <f t="shared" si="5"/>
        <v>4733.0617870939986</v>
      </c>
      <c r="R106" s="35"/>
      <c r="S106" s="42"/>
    </row>
    <row r="107" spans="1:19" ht="33.75" customHeight="1" x14ac:dyDescent="0.35">
      <c r="A107" s="13" t="s">
        <v>25</v>
      </c>
      <c r="B107" s="40">
        <v>6288</v>
      </c>
      <c r="C107" s="40">
        <v>11524</v>
      </c>
      <c r="D107" s="40">
        <v>10780</v>
      </c>
      <c r="E107" s="33">
        <v>11887</v>
      </c>
      <c r="F107" s="33">
        <v>9512.5499999999993</v>
      </c>
      <c r="G107" s="33">
        <v>11377</v>
      </c>
      <c r="H107" s="33">
        <v>10602</v>
      </c>
      <c r="I107" s="33">
        <v>8002</v>
      </c>
      <c r="J107" s="53">
        <f t="shared" si="4"/>
        <v>79972.55</v>
      </c>
      <c r="K107" s="33">
        <v>7919</v>
      </c>
      <c r="L107" s="33">
        <v>8483.4000000000015</v>
      </c>
      <c r="M107" s="33">
        <v>9023</v>
      </c>
      <c r="N107" s="33">
        <v>9974.9669407158908</v>
      </c>
      <c r="O107" s="41">
        <f t="shared" si="5"/>
        <v>195345.46694071588</v>
      </c>
      <c r="R107" s="35"/>
      <c r="S107" s="42"/>
    </row>
    <row r="108" spans="1:19" ht="33.75" customHeight="1" x14ac:dyDescent="0.35">
      <c r="A108" s="13" t="s">
        <v>26</v>
      </c>
      <c r="B108" s="40">
        <v>8876</v>
      </c>
      <c r="C108" s="40">
        <v>9822</v>
      </c>
      <c r="D108" s="40">
        <v>7123</v>
      </c>
      <c r="E108" s="33">
        <v>8937</v>
      </c>
      <c r="F108" s="33">
        <v>5036</v>
      </c>
      <c r="G108" s="33">
        <v>6801.333333333333</v>
      </c>
      <c r="H108" s="33">
        <v>5045</v>
      </c>
      <c r="I108" s="33">
        <v>5801</v>
      </c>
      <c r="J108" s="53">
        <f t="shared" si="4"/>
        <v>57441.333333333336</v>
      </c>
      <c r="K108" s="33">
        <v>4739</v>
      </c>
      <c r="L108" s="33">
        <v>5906</v>
      </c>
      <c r="M108" s="33">
        <v>3995</v>
      </c>
      <c r="N108" s="33">
        <v>5425.3464368133427</v>
      </c>
      <c r="O108" s="41">
        <f t="shared" si="5"/>
        <v>134948.01310348001</v>
      </c>
      <c r="R108" s="35"/>
      <c r="S108" s="42"/>
    </row>
    <row r="109" spans="1:19" ht="33.75" customHeight="1" x14ac:dyDescent="0.35">
      <c r="A109" s="13" t="s">
        <v>27</v>
      </c>
      <c r="B109" s="40">
        <v>4899</v>
      </c>
      <c r="C109" s="40">
        <v>5180</v>
      </c>
      <c r="D109" s="40">
        <v>4722</v>
      </c>
      <c r="E109" s="33">
        <v>4422</v>
      </c>
      <c r="F109" s="33">
        <v>4265</v>
      </c>
      <c r="G109" s="33">
        <v>3490</v>
      </c>
      <c r="H109" s="33">
        <v>4046</v>
      </c>
      <c r="I109" s="33">
        <v>4414</v>
      </c>
      <c r="J109" s="53">
        <f t="shared" si="4"/>
        <v>35438</v>
      </c>
      <c r="K109" s="33">
        <v>4720</v>
      </c>
      <c r="L109" s="33">
        <v>4237.75</v>
      </c>
      <c r="M109" s="33">
        <v>4600</v>
      </c>
      <c r="N109" s="33">
        <v>4376.3288161582532</v>
      </c>
      <c r="O109" s="41">
        <f t="shared" si="5"/>
        <v>88810.07881615826</v>
      </c>
      <c r="R109" s="35"/>
      <c r="S109" s="42"/>
    </row>
    <row r="110" spans="1:19" ht="33.75" customHeight="1" x14ac:dyDescent="0.35">
      <c r="A110" s="13" t="s">
        <v>28</v>
      </c>
      <c r="B110" s="40">
        <v>6170</v>
      </c>
      <c r="C110" s="40">
        <v>7925</v>
      </c>
      <c r="D110" s="40">
        <v>6456</v>
      </c>
      <c r="E110" s="33">
        <v>6699</v>
      </c>
      <c r="F110" s="33">
        <v>9059</v>
      </c>
      <c r="G110" s="33">
        <v>7953</v>
      </c>
      <c r="H110" s="33">
        <v>7783</v>
      </c>
      <c r="I110" s="33">
        <v>7542</v>
      </c>
      <c r="J110" s="53">
        <f t="shared" si="4"/>
        <v>59587</v>
      </c>
      <c r="K110" s="33">
        <v>5931</v>
      </c>
      <c r="L110" s="33">
        <v>5930</v>
      </c>
      <c r="M110" s="33">
        <v>7991</v>
      </c>
      <c r="N110" s="33">
        <v>8825.672900000005</v>
      </c>
      <c r="O110" s="41">
        <f t="shared" si="5"/>
        <v>147851.67290000001</v>
      </c>
      <c r="R110" s="35"/>
      <c r="S110" s="42"/>
    </row>
    <row r="111" spans="1:19" ht="33.75" customHeight="1" x14ac:dyDescent="0.35">
      <c r="A111" s="13" t="s">
        <v>29</v>
      </c>
      <c r="B111" s="40">
        <v>27400</v>
      </c>
      <c r="C111" s="40">
        <v>36677</v>
      </c>
      <c r="D111" s="40">
        <v>28695</v>
      </c>
      <c r="E111" s="33">
        <v>29898</v>
      </c>
      <c r="F111" s="33">
        <v>17911</v>
      </c>
      <c r="G111" s="33">
        <v>266392.5</v>
      </c>
      <c r="H111" s="33">
        <v>34324</v>
      </c>
      <c r="I111" s="33">
        <v>33711</v>
      </c>
      <c r="J111" s="53">
        <f t="shared" si="4"/>
        <v>475008.5</v>
      </c>
      <c r="K111" s="33">
        <v>28745</v>
      </c>
      <c r="L111" s="33">
        <v>20752</v>
      </c>
      <c r="M111" s="33">
        <v>24672</v>
      </c>
      <c r="N111" s="33">
        <v>28903.898296875064</v>
      </c>
      <c r="O111" s="41">
        <f t="shared" si="5"/>
        <v>1053089.8982968749</v>
      </c>
      <c r="R111" s="35"/>
      <c r="S111" s="42"/>
    </row>
    <row r="112" spans="1:19" ht="33.75" customHeight="1" x14ac:dyDescent="0.35">
      <c r="A112" s="13" t="s">
        <v>30</v>
      </c>
      <c r="B112" s="40">
        <v>154</v>
      </c>
      <c r="C112" s="40">
        <v>314</v>
      </c>
      <c r="D112" s="40">
        <v>324</v>
      </c>
      <c r="E112" s="33">
        <v>255</v>
      </c>
      <c r="F112" s="33">
        <v>666</v>
      </c>
      <c r="G112" s="33">
        <v>932</v>
      </c>
      <c r="H112" s="33">
        <v>242</v>
      </c>
      <c r="I112" s="33">
        <v>344</v>
      </c>
      <c r="J112" s="53">
        <f t="shared" si="4"/>
        <v>3231</v>
      </c>
      <c r="K112" s="33">
        <v>185</v>
      </c>
      <c r="L112" s="33">
        <v>387</v>
      </c>
      <c r="M112" s="33">
        <v>571</v>
      </c>
      <c r="N112" s="33">
        <v>240.20908750000001</v>
      </c>
      <c r="O112" s="41">
        <f t="shared" si="5"/>
        <v>7845.2090875000004</v>
      </c>
      <c r="R112" s="35"/>
      <c r="S112" s="42"/>
    </row>
    <row r="113" spans="1:19" ht="33.75" customHeight="1" x14ac:dyDescent="0.35">
      <c r="A113" s="13" t="s">
        <v>31</v>
      </c>
      <c r="B113" s="40">
        <v>11645</v>
      </c>
      <c r="C113" s="40">
        <v>13812</v>
      </c>
      <c r="D113" s="40">
        <v>15311</v>
      </c>
      <c r="E113" s="33">
        <v>13266</v>
      </c>
      <c r="F113" s="33">
        <v>5920</v>
      </c>
      <c r="G113" s="33">
        <v>16599.333333333339</v>
      </c>
      <c r="H113" s="33">
        <v>9175</v>
      </c>
      <c r="I113" s="33">
        <v>9327</v>
      </c>
      <c r="J113" s="53">
        <f t="shared" si="4"/>
        <v>95055.333333333343</v>
      </c>
      <c r="K113" s="33">
        <v>8244</v>
      </c>
      <c r="L113" s="33">
        <v>8026</v>
      </c>
      <c r="M113" s="33">
        <v>6901</v>
      </c>
      <c r="N113" s="33">
        <v>9309.8999370875536</v>
      </c>
      <c r="O113" s="41">
        <f t="shared" si="5"/>
        <v>222591.56660375424</v>
      </c>
      <c r="R113" s="35"/>
      <c r="S113" s="42"/>
    </row>
    <row r="114" spans="1:19" ht="33.75" customHeight="1" x14ac:dyDescent="0.35">
      <c r="A114" s="13" t="s">
        <v>32</v>
      </c>
      <c r="B114" s="40">
        <v>0</v>
      </c>
      <c r="C114" s="40">
        <v>0</v>
      </c>
      <c r="D114" s="40">
        <v>20</v>
      </c>
      <c r="E114" s="33">
        <v>890</v>
      </c>
      <c r="F114" s="33">
        <v>3474</v>
      </c>
      <c r="G114" s="33">
        <v>934</v>
      </c>
      <c r="H114" s="33">
        <v>375</v>
      </c>
      <c r="I114" s="33">
        <v>396</v>
      </c>
      <c r="J114" s="53">
        <f t="shared" si="4"/>
        <v>6089</v>
      </c>
      <c r="K114" s="33">
        <v>217</v>
      </c>
      <c r="L114" s="33">
        <v>0</v>
      </c>
      <c r="M114" s="33">
        <v>0</v>
      </c>
      <c r="N114" s="33">
        <v>0</v>
      </c>
      <c r="O114" s="41">
        <f t="shared" si="5"/>
        <v>12395</v>
      </c>
      <c r="R114" s="35"/>
      <c r="S114" s="42"/>
    </row>
    <row r="115" spans="1:19" ht="33.75" customHeight="1" x14ac:dyDescent="0.35">
      <c r="A115" s="13" t="s">
        <v>33</v>
      </c>
      <c r="B115" s="40">
        <v>13733</v>
      </c>
      <c r="C115" s="40">
        <v>14444</v>
      </c>
      <c r="D115" s="40">
        <v>13985</v>
      </c>
      <c r="E115" s="33">
        <v>8912</v>
      </c>
      <c r="F115" s="33">
        <v>10751.77</v>
      </c>
      <c r="G115" s="33">
        <v>12628</v>
      </c>
      <c r="H115" s="33">
        <v>10413</v>
      </c>
      <c r="I115" s="33">
        <v>12006</v>
      </c>
      <c r="J115" s="53">
        <f t="shared" si="4"/>
        <v>96872.77</v>
      </c>
      <c r="K115" s="33">
        <v>11220</v>
      </c>
      <c r="L115" s="33">
        <v>13095</v>
      </c>
      <c r="M115" s="33">
        <v>9805</v>
      </c>
      <c r="N115" s="33">
        <v>12954.478901969705</v>
      </c>
      <c r="O115" s="41">
        <f t="shared" si="5"/>
        <v>240820.01890196971</v>
      </c>
      <c r="R115" s="35"/>
      <c r="S115" s="42"/>
    </row>
    <row r="116" spans="1:19" ht="33.75" customHeight="1" x14ac:dyDescent="0.35">
      <c r="A116" s="13" t="s">
        <v>34</v>
      </c>
      <c r="B116" s="40">
        <v>6978</v>
      </c>
      <c r="C116" s="40">
        <v>6532</v>
      </c>
      <c r="D116" s="40">
        <v>6254</v>
      </c>
      <c r="E116" s="33">
        <v>1990</v>
      </c>
      <c r="F116" s="33">
        <v>2530.86</v>
      </c>
      <c r="G116" s="33">
        <v>6810</v>
      </c>
      <c r="H116" s="33">
        <v>6189</v>
      </c>
      <c r="I116" s="33">
        <v>4988</v>
      </c>
      <c r="J116" s="53">
        <f t="shared" si="4"/>
        <v>42271.86</v>
      </c>
      <c r="K116" s="33">
        <v>4084</v>
      </c>
      <c r="L116" s="33">
        <v>2284</v>
      </c>
      <c r="M116" s="33">
        <v>1989</v>
      </c>
      <c r="N116" s="33">
        <v>5624.8663460000025</v>
      </c>
      <c r="O116" s="41">
        <f t="shared" si="5"/>
        <v>98525.586345999996</v>
      </c>
      <c r="R116" s="35"/>
      <c r="S116" s="42"/>
    </row>
    <row r="117" spans="1:19" ht="33.75" customHeight="1" x14ac:dyDescent="0.35">
      <c r="A117" s="13" t="s">
        <v>35</v>
      </c>
      <c r="B117" s="40">
        <v>5799</v>
      </c>
      <c r="C117" s="40">
        <v>8100</v>
      </c>
      <c r="D117" s="40">
        <v>5898</v>
      </c>
      <c r="E117" s="33">
        <v>14885</v>
      </c>
      <c r="F117" s="33">
        <v>4536</v>
      </c>
      <c r="G117" s="33">
        <v>5705</v>
      </c>
      <c r="H117" s="33">
        <v>8822</v>
      </c>
      <c r="I117" s="33">
        <v>8316</v>
      </c>
      <c r="J117" s="53">
        <f t="shared" si="4"/>
        <v>62061</v>
      </c>
      <c r="K117" s="33">
        <v>3033</v>
      </c>
      <c r="L117" s="33">
        <v>1082</v>
      </c>
      <c r="M117" s="33">
        <v>364</v>
      </c>
      <c r="N117" s="33">
        <v>2057.9364773999987</v>
      </c>
      <c r="O117" s="41">
        <f t="shared" si="5"/>
        <v>130658.9364774</v>
      </c>
      <c r="R117" s="35"/>
      <c r="S117" s="42"/>
    </row>
    <row r="118" spans="1:19" ht="33.75" customHeight="1" x14ac:dyDescent="0.35">
      <c r="A118" s="13" t="s">
        <v>36</v>
      </c>
      <c r="B118" s="40">
        <v>1370</v>
      </c>
      <c r="C118" s="40">
        <v>1985</v>
      </c>
      <c r="D118" s="40">
        <v>855</v>
      </c>
      <c r="E118" s="33">
        <v>1398</v>
      </c>
      <c r="F118" s="33">
        <v>723</v>
      </c>
      <c r="G118" s="33">
        <v>405</v>
      </c>
      <c r="H118" s="33">
        <v>1575</v>
      </c>
      <c r="I118" s="33">
        <v>1045</v>
      </c>
      <c r="J118" s="53">
        <f t="shared" si="4"/>
        <v>9356</v>
      </c>
      <c r="K118" s="33">
        <v>356</v>
      </c>
      <c r="L118" s="33">
        <v>404</v>
      </c>
      <c r="M118" s="33">
        <v>424</v>
      </c>
      <c r="N118" s="33">
        <v>672.75723840000137</v>
      </c>
      <c r="O118" s="41">
        <f t="shared" si="5"/>
        <v>20568.757238400001</v>
      </c>
      <c r="R118" s="35"/>
      <c r="S118" s="42"/>
    </row>
    <row r="119" spans="1:19" ht="33.75" customHeight="1" x14ac:dyDescent="0.35">
      <c r="A119" s="13" t="s">
        <v>37</v>
      </c>
      <c r="B119" s="40">
        <v>4888</v>
      </c>
      <c r="C119" s="40">
        <v>2495</v>
      </c>
      <c r="D119" s="40">
        <v>3499</v>
      </c>
      <c r="E119" s="33">
        <v>1769</v>
      </c>
      <c r="F119" s="33">
        <v>1703</v>
      </c>
      <c r="G119" s="33">
        <v>1157</v>
      </c>
      <c r="H119" s="33">
        <v>3200</v>
      </c>
      <c r="I119" s="33">
        <v>1828</v>
      </c>
      <c r="J119" s="53">
        <f t="shared" si="4"/>
        <v>20539</v>
      </c>
      <c r="K119" s="33">
        <v>1842</v>
      </c>
      <c r="L119" s="33">
        <v>1344</v>
      </c>
      <c r="M119" s="33">
        <v>766</v>
      </c>
      <c r="N119" s="33">
        <v>1702.5524955318724</v>
      </c>
      <c r="O119" s="41">
        <f t="shared" si="5"/>
        <v>46732.552495531869</v>
      </c>
      <c r="R119" s="35"/>
      <c r="S119" s="42"/>
    </row>
    <row r="120" spans="1:19" ht="33.75" customHeight="1" x14ac:dyDescent="0.35">
      <c r="A120" s="13" t="s">
        <v>38</v>
      </c>
      <c r="B120" s="40">
        <v>1044</v>
      </c>
      <c r="C120" s="40">
        <v>1567</v>
      </c>
      <c r="D120" s="40">
        <v>1512</v>
      </c>
      <c r="E120" s="33">
        <v>722</v>
      </c>
      <c r="F120" s="33">
        <v>881</v>
      </c>
      <c r="G120" s="33">
        <v>769</v>
      </c>
      <c r="H120" s="33">
        <v>1638</v>
      </c>
      <c r="I120" s="33">
        <v>1107</v>
      </c>
      <c r="J120" s="53">
        <f t="shared" si="4"/>
        <v>9240</v>
      </c>
      <c r="K120" s="33">
        <v>854</v>
      </c>
      <c r="L120" s="33">
        <v>559</v>
      </c>
      <c r="M120" s="33">
        <v>655</v>
      </c>
      <c r="N120" s="33">
        <v>864.20624087674696</v>
      </c>
      <c r="O120" s="41">
        <f t="shared" si="5"/>
        <v>21412.206240876745</v>
      </c>
      <c r="R120" s="35"/>
      <c r="S120" s="42"/>
    </row>
    <row r="121" spans="1:19" ht="33.75" customHeight="1" x14ac:dyDescent="0.35">
      <c r="A121" s="13" t="s">
        <v>39</v>
      </c>
      <c r="B121" s="40">
        <v>8812</v>
      </c>
      <c r="C121" s="40">
        <v>13654</v>
      </c>
      <c r="D121" s="40">
        <v>11455</v>
      </c>
      <c r="E121" s="33">
        <v>6122</v>
      </c>
      <c r="F121" s="33">
        <v>3502</v>
      </c>
      <c r="G121" s="33">
        <v>7628</v>
      </c>
      <c r="H121" s="33">
        <v>6999</v>
      </c>
      <c r="I121" s="33">
        <v>6805</v>
      </c>
      <c r="J121" s="53">
        <f t="shared" si="4"/>
        <v>64977</v>
      </c>
      <c r="K121" s="33">
        <v>7903</v>
      </c>
      <c r="L121" s="33">
        <v>3185</v>
      </c>
      <c r="M121" s="33">
        <v>5998</v>
      </c>
      <c r="N121" s="33">
        <v>11188.088647680008</v>
      </c>
      <c r="O121" s="41">
        <f t="shared" si="5"/>
        <v>158228.08864768001</v>
      </c>
      <c r="R121" s="35"/>
      <c r="S121" s="42"/>
    </row>
    <row r="122" spans="1:19" ht="33.75" customHeight="1" x14ac:dyDescent="0.35">
      <c r="A122" s="13" t="s">
        <v>40</v>
      </c>
      <c r="B122" s="40">
        <v>2100</v>
      </c>
      <c r="C122" s="40">
        <v>2654</v>
      </c>
      <c r="D122" s="40">
        <v>3160</v>
      </c>
      <c r="E122" s="33">
        <v>2999</v>
      </c>
      <c r="F122" s="33">
        <v>364</v>
      </c>
      <c r="G122" s="33">
        <v>2591</v>
      </c>
      <c r="H122" s="33">
        <v>1621</v>
      </c>
      <c r="I122" s="33">
        <v>1490</v>
      </c>
      <c r="J122" s="53">
        <f t="shared" si="4"/>
        <v>16979</v>
      </c>
      <c r="K122" s="33">
        <v>1355</v>
      </c>
      <c r="L122" s="33">
        <v>389.3</v>
      </c>
      <c r="M122" s="33">
        <v>1986</v>
      </c>
      <c r="N122" s="33">
        <v>1135.9448589036292</v>
      </c>
      <c r="O122" s="41">
        <f t="shared" si="5"/>
        <v>38824.244858903636</v>
      </c>
      <c r="R122" s="35"/>
      <c r="S122" s="42"/>
    </row>
    <row r="123" spans="1:19" ht="33.75" customHeight="1" x14ac:dyDescent="0.35">
      <c r="A123" s="13" t="s">
        <v>41</v>
      </c>
      <c r="B123" s="40">
        <v>0</v>
      </c>
      <c r="C123" s="40">
        <v>0</v>
      </c>
      <c r="D123" s="40">
        <v>0</v>
      </c>
      <c r="E123" s="33">
        <v>0</v>
      </c>
      <c r="F123" s="33">
        <v>996</v>
      </c>
      <c r="G123" s="33">
        <v>941</v>
      </c>
      <c r="H123" s="33"/>
      <c r="I123" s="33">
        <v>1143</v>
      </c>
      <c r="J123" s="53">
        <f t="shared" si="4"/>
        <v>3080</v>
      </c>
      <c r="K123" s="33">
        <v>901</v>
      </c>
      <c r="L123" s="33">
        <v>370</v>
      </c>
      <c r="M123" s="33">
        <v>468</v>
      </c>
      <c r="N123" s="33">
        <v>320</v>
      </c>
      <c r="O123" s="41">
        <f t="shared" si="5"/>
        <v>8219</v>
      </c>
      <c r="R123" s="35"/>
      <c r="S123" s="42"/>
    </row>
    <row r="124" spans="1:19" ht="33.75" customHeight="1" x14ac:dyDescent="0.35">
      <c r="A124" s="13" t="s">
        <v>42</v>
      </c>
      <c r="B124" s="40">
        <v>2649</v>
      </c>
      <c r="C124" s="40">
        <v>3201</v>
      </c>
      <c r="D124" s="40">
        <v>2489</v>
      </c>
      <c r="E124" s="33">
        <v>1799</v>
      </c>
      <c r="F124" s="33">
        <v>1759</v>
      </c>
      <c r="G124" s="33">
        <v>1263</v>
      </c>
      <c r="H124" s="33">
        <v>2003</v>
      </c>
      <c r="I124" s="33">
        <v>1997</v>
      </c>
      <c r="J124" s="53">
        <f t="shared" si="4"/>
        <v>17160</v>
      </c>
      <c r="K124" s="33">
        <v>2219</v>
      </c>
      <c r="L124" s="33">
        <v>999</v>
      </c>
      <c r="M124" s="33">
        <v>6621</v>
      </c>
      <c r="N124" s="33">
        <v>2032.134002990002</v>
      </c>
      <c r="O124" s="41">
        <f t="shared" si="5"/>
        <v>46191.134002990002</v>
      </c>
      <c r="R124" s="35"/>
      <c r="S124" s="42"/>
    </row>
    <row r="125" spans="1:19" ht="33.75" customHeight="1" x14ac:dyDescent="0.35">
      <c r="A125" s="13" t="s">
        <v>43</v>
      </c>
      <c r="B125" s="40">
        <v>439</v>
      </c>
      <c r="C125" s="40">
        <v>552</v>
      </c>
      <c r="D125" s="40">
        <v>309</v>
      </c>
      <c r="E125" s="33">
        <v>475</v>
      </c>
      <c r="F125" s="33">
        <v>485</v>
      </c>
      <c r="G125" s="33">
        <v>144</v>
      </c>
      <c r="H125" s="33">
        <v>451</v>
      </c>
      <c r="I125" s="33">
        <v>415</v>
      </c>
      <c r="J125" s="53">
        <f t="shared" si="4"/>
        <v>3270</v>
      </c>
      <c r="K125" s="33">
        <v>562</v>
      </c>
      <c r="L125" s="33">
        <v>168</v>
      </c>
      <c r="M125" s="33">
        <v>652</v>
      </c>
      <c r="N125" s="33">
        <v>574.88211132000015</v>
      </c>
      <c r="O125" s="41">
        <f t="shared" si="5"/>
        <v>8496.8821113199992</v>
      </c>
      <c r="R125" s="35"/>
      <c r="S125" s="42"/>
    </row>
    <row r="126" spans="1:19" ht="33.75" customHeight="1" x14ac:dyDescent="0.35">
      <c r="A126" s="13" t="s">
        <v>44</v>
      </c>
      <c r="B126" s="40">
        <v>117</v>
      </c>
      <c r="C126" s="40">
        <v>163</v>
      </c>
      <c r="D126" s="40">
        <v>89</v>
      </c>
      <c r="E126" s="33">
        <v>159</v>
      </c>
      <c r="F126" s="33">
        <v>127</v>
      </c>
      <c r="G126" s="33">
        <v>20</v>
      </c>
      <c r="H126" s="33">
        <v>260</v>
      </c>
      <c r="I126" s="33">
        <v>168</v>
      </c>
      <c r="J126" s="53">
        <f t="shared" si="4"/>
        <v>1103</v>
      </c>
      <c r="K126" s="33">
        <v>357</v>
      </c>
      <c r="L126" s="33">
        <v>196</v>
      </c>
      <c r="M126" s="33">
        <v>467</v>
      </c>
      <c r="N126" s="33">
        <v>159.79186223000033</v>
      </c>
      <c r="O126" s="41">
        <f t="shared" si="5"/>
        <v>3385.7918622300003</v>
      </c>
      <c r="R126" s="35"/>
      <c r="S126" s="42"/>
    </row>
    <row r="127" spans="1:19" ht="33.75" customHeight="1" x14ac:dyDescent="0.35">
      <c r="A127" s="13" t="s">
        <v>45</v>
      </c>
      <c r="B127" s="40">
        <v>633</v>
      </c>
      <c r="C127" s="40">
        <v>580</v>
      </c>
      <c r="D127" s="40">
        <v>492</v>
      </c>
      <c r="E127" s="33">
        <v>513</v>
      </c>
      <c r="F127" s="33">
        <v>567</v>
      </c>
      <c r="G127" s="33">
        <v>456</v>
      </c>
      <c r="H127" s="33">
        <v>880</v>
      </c>
      <c r="I127" s="33">
        <v>533</v>
      </c>
      <c r="J127" s="53">
        <f t="shared" si="4"/>
        <v>4654</v>
      </c>
      <c r="K127" s="33">
        <v>1325</v>
      </c>
      <c r="L127" s="33">
        <v>635</v>
      </c>
      <c r="M127" s="33">
        <v>398</v>
      </c>
      <c r="N127" s="33">
        <v>609.71415552000144</v>
      </c>
      <c r="O127" s="41">
        <f t="shared" si="5"/>
        <v>12275.714155520001</v>
      </c>
      <c r="R127" s="35"/>
      <c r="S127" s="42"/>
    </row>
    <row r="128" spans="1:19" ht="33.75" customHeight="1" x14ac:dyDescent="0.35">
      <c r="A128" s="13" t="s">
        <v>46</v>
      </c>
      <c r="B128" s="40">
        <v>191</v>
      </c>
      <c r="C128" s="40">
        <v>190</v>
      </c>
      <c r="D128" s="40">
        <v>153</v>
      </c>
      <c r="E128" s="33">
        <v>260</v>
      </c>
      <c r="F128" s="33">
        <v>90</v>
      </c>
      <c r="G128" s="33">
        <v>64</v>
      </c>
      <c r="H128" s="33">
        <v>403</v>
      </c>
      <c r="I128" s="33">
        <v>253</v>
      </c>
      <c r="J128" s="53">
        <f t="shared" si="4"/>
        <v>1604</v>
      </c>
      <c r="K128" s="33">
        <v>401</v>
      </c>
      <c r="L128" s="33">
        <v>205</v>
      </c>
      <c r="M128" s="33">
        <v>126</v>
      </c>
      <c r="N128" s="33">
        <v>154.40283572889621</v>
      </c>
      <c r="O128" s="41">
        <f t="shared" si="5"/>
        <v>4094.4028357288962</v>
      </c>
      <c r="R128" s="35"/>
      <c r="S128" s="42"/>
    </row>
    <row r="129" spans="1:19" ht="33.75" customHeight="1" x14ac:dyDescent="0.35">
      <c r="A129" s="13" t="s">
        <v>47</v>
      </c>
      <c r="B129" s="40">
        <v>1648</v>
      </c>
      <c r="C129" s="40">
        <v>1855</v>
      </c>
      <c r="D129" s="40">
        <v>1598</v>
      </c>
      <c r="E129" s="33">
        <v>1382</v>
      </c>
      <c r="F129" s="33">
        <v>4712</v>
      </c>
      <c r="G129" s="33">
        <v>4197</v>
      </c>
      <c r="H129" s="33">
        <v>2493</v>
      </c>
      <c r="I129" s="33">
        <v>3196</v>
      </c>
      <c r="J129" s="53">
        <f t="shared" si="4"/>
        <v>21081</v>
      </c>
      <c r="K129" s="33">
        <v>2370</v>
      </c>
      <c r="L129" s="33">
        <v>617</v>
      </c>
      <c r="M129" s="33">
        <v>523</v>
      </c>
      <c r="N129" s="33">
        <v>1569.6179553600014</v>
      </c>
      <c r="O129" s="41">
        <f t="shared" si="5"/>
        <v>47241.617955360001</v>
      </c>
      <c r="R129" s="35"/>
      <c r="S129" s="42"/>
    </row>
    <row r="130" spans="1:19" ht="33.75" customHeight="1" x14ac:dyDescent="0.35">
      <c r="A130" s="13" t="s">
        <v>48</v>
      </c>
      <c r="B130" s="40">
        <v>845</v>
      </c>
      <c r="C130" s="40">
        <v>1260</v>
      </c>
      <c r="D130" s="40">
        <v>1129</v>
      </c>
      <c r="E130" s="33">
        <v>1115</v>
      </c>
      <c r="F130" s="33">
        <v>45</v>
      </c>
      <c r="G130" s="33">
        <v>33</v>
      </c>
      <c r="H130" s="33">
        <v>1737</v>
      </c>
      <c r="I130" s="33">
        <v>876</v>
      </c>
      <c r="J130" s="53">
        <f t="shared" si="4"/>
        <v>7040</v>
      </c>
      <c r="K130" s="33">
        <v>1501</v>
      </c>
      <c r="L130" s="33">
        <v>42</v>
      </c>
      <c r="M130" s="33">
        <v>82</v>
      </c>
      <c r="N130" s="33">
        <v>22</v>
      </c>
      <c r="O130" s="41">
        <f t="shared" si="5"/>
        <v>15727</v>
      </c>
      <c r="R130" s="35"/>
      <c r="S130" s="42"/>
    </row>
    <row r="131" spans="1:19" ht="33.75" customHeight="1" x14ac:dyDescent="0.35">
      <c r="A131" s="13" t="s">
        <v>49</v>
      </c>
      <c r="B131" s="40">
        <v>6542</v>
      </c>
      <c r="C131" s="40">
        <v>3011</v>
      </c>
      <c r="D131" s="40">
        <v>3788</v>
      </c>
      <c r="E131" s="33">
        <v>3654</v>
      </c>
      <c r="F131" s="33">
        <v>1397</v>
      </c>
      <c r="G131" s="33">
        <v>1807</v>
      </c>
      <c r="H131" s="33">
        <v>3143</v>
      </c>
      <c r="I131" s="33">
        <v>6613</v>
      </c>
      <c r="J131" s="53">
        <f t="shared" si="4"/>
        <v>29955</v>
      </c>
      <c r="K131" s="33">
        <v>2782</v>
      </c>
      <c r="L131" s="33">
        <v>2827</v>
      </c>
      <c r="M131" s="33">
        <v>2485</v>
      </c>
      <c r="N131" s="33">
        <v>2996.2223535048033</v>
      </c>
      <c r="O131" s="41">
        <f t="shared" si="5"/>
        <v>71000.222353504796</v>
      </c>
      <c r="R131" s="35"/>
      <c r="S131" s="42"/>
    </row>
    <row r="132" spans="1:19" ht="33.75" customHeight="1" x14ac:dyDescent="0.35">
      <c r="A132" s="13" t="s">
        <v>50</v>
      </c>
      <c r="B132" s="40">
        <v>1277</v>
      </c>
      <c r="C132" s="40">
        <v>755</v>
      </c>
      <c r="D132" s="40">
        <v>1000</v>
      </c>
      <c r="E132" s="33">
        <v>855</v>
      </c>
      <c r="F132" s="33">
        <v>436</v>
      </c>
      <c r="G132" s="33">
        <v>328</v>
      </c>
      <c r="H132" s="33">
        <v>935</v>
      </c>
      <c r="I132" s="33">
        <v>995</v>
      </c>
      <c r="J132" s="53">
        <f t="shared" si="4"/>
        <v>6581</v>
      </c>
      <c r="K132" s="33">
        <v>483</v>
      </c>
      <c r="L132" s="33">
        <v>678</v>
      </c>
      <c r="M132" s="33">
        <v>785</v>
      </c>
      <c r="N132" s="33">
        <v>573.31113926744729</v>
      </c>
      <c r="O132" s="41">
        <f t="shared" si="5"/>
        <v>15681.311139267447</v>
      </c>
      <c r="R132" s="35"/>
      <c r="S132" s="42"/>
    </row>
    <row r="133" spans="1:19" ht="33.75" customHeight="1" x14ac:dyDescent="0.35">
      <c r="A133" s="13" t="s">
        <v>51</v>
      </c>
      <c r="B133" s="40">
        <v>0</v>
      </c>
      <c r="C133" s="40">
        <v>34</v>
      </c>
      <c r="D133" s="40">
        <v>27</v>
      </c>
      <c r="E133" s="33">
        <v>51</v>
      </c>
      <c r="F133" s="33">
        <v>12</v>
      </c>
      <c r="G133" s="33">
        <v>13</v>
      </c>
      <c r="H133" s="33">
        <v>13</v>
      </c>
      <c r="I133" s="33">
        <v>25</v>
      </c>
      <c r="J133" s="53">
        <f t="shared" si="4"/>
        <v>175</v>
      </c>
      <c r="K133" s="33">
        <v>47</v>
      </c>
      <c r="L133" s="33">
        <v>12</v>
      </c>
      <c r="M133" s="33">
        <v>0</v>
      </c>
      <c r="N133" s="33">
        <v>9.7499750400000096</v>
      </c>
      <c r="O133" s="41">
        <f t="shared" ref="O133:O156" si="6">SUM(B133:N133)</f>
        <v>418.74997503999998</v>
      </c>
      <c r="R133" s="35"/>
      <c r="S133" s="42"/>
    </row>
    <row r="134" spans="1:19" ht="33.75" customHeight="1" x14ac:dyDescent="0.35">
      <c r="A134" s="13" t="s">
        <v>52</v>
      </c>
      <c r="B134" s="40">
        <v>619</v>
      </c>
      <c r="C134" s="40">
        <v>1200</v>
      </c>
      <c r="D134" s="40">
        <v>360</v>
      </c>
      <c r="E134" s="33">
        <v>506</v>
      </c>
      <c r="F134" s="33">
        <v>185</v>
      </c>
      <c r="G134" s="33">
        <v>139</v>
      </c>
      <c r="H134" s="33">
        <v>920</v>
      </c>
      <c r="I134" s="33">
        <v>698</v>
      </c>
      <c r="J134" s="53">
        <f t="shared" si="4"/>
        <v>4627</v>
      </c>
      <c r="K134" s="33">
        <v>751</v>
      </c>
      <c r="L134" s="33">
        <v>298</v>
      </c>
      <c r="M134" s="33">
        <v>182</v>
      </c>
      <c r="N134" s="33">
        <v>622.0356587028491</v>
      </c>
      <c r="O134" s="41">
        <f t="shared" si="6"/>
        <v>11107.035658702849</v>
      </c>
      <c r="R134" s="35"/>
      <c r="S134" s="42"/>
    </row>
    <row r="135" spans="1:19" ht="33.75" customHeight="1" x14ac:dyDescent="0.35">
      <c r="A135" s="13" t="s">
        <v>53</v>
      </c>
      <c r="B135" s="40">
        <v>294</v>
      </c>
      <c r="C135" s="40">
        <v>865</v>
      </c>
      <c r="D135" s="40">
        <v>535</v>
      </c>
      <c r="E135" s="33">
        <v>825</v>
      </c>
      <c r="F135" s="33">
        <v>161</v>
      </c>
      <c r="G135" s="33">
        <v>33</v>
      </c>
      <c r="H135" s="33">
        <v>800</v>
      </c>
      <c r="I135" s="33">
        <v>1200</v>
      </c>
      <c r="J135" s="53">
        <f t="shared" si="4"/>
        <v>4713</v>
      </c>
      <c r="K135" s="33">
        <v>658</v>
      </c>
      <c r="L135" s="33">
        <v>65</v>
      </c>
      <c r="M135" s="33">
        <v>139</v>
      </c>
      <c r="N135" s="33">
        <v>368.49135667320024</v>
      </c>
      <c r="O135" s="41">
        <f t="shared" si="6"/>
        <v>10656.491356673199</v>
      </c>
      <c r="R135" s="35"/>
      <c r="S135" s="42"/>
    </row>
    <row r="136" spans="1:19" ht="33.75" customHeight="1" x14ac:dyDescent="0.35">
      <c r="A136" s="13" t="s">
        <v>54</v>
      </c>
      <c r="B136" s="40">
        <v>276</v>
      </c>
      <c r="C136" s="40">
        <v>294</v>
      </c>
      <c r="D136" s="40">
        <v>229</v>
      </c>
      <c r="E136" s="33">
        <v>248</v>
      </c>
      <c r="F136" s="33">
        <v>555</v>
      </c>
      <c r="G136" s="33">
        <v>308</v>
      </c>
      <c r="H136" s="33">
        <v>354</v>
      </c>
      <c r="I136" s="33">
        <v>552</v>
      </c>
      <c r="J136" s="53">
        <f t="shared" si="4"/>
        <v>2816</v>
      </c>
      <c r="K136" s="33">
        <v>436</v>
      </c>
      <c r="L136" s="33">
        <v>178</v>
      </c>
      <c r="M136" s="33">
        <v>297</v>
      </c>
      <c r="N136" s="33">
        <v>460.57300707000013</v>
      </c>
      <c r="O136" s="41">
        <f t="shared" si="6"/>
        <v>7003.5730070700001</v>
      </c>
      <c r="R136" s="35"/>
      <c r="S136" s="42"/>
    </row>
    <row r="137" spans="1:19" ht="33.75" customHeight="1" x14ac:dyDescent="0.35">
      <c r="A137" s="13" t="s">
        <v>55</v>
      </c>
      <c r="B137" s="40">
        <v>37</v>
      </c>
      <c r="C137" s="40">
        <v>268</v>
      </c>
      <c r="D137" s="40">
        <v>232</v>
      </c>
      <c r="E137" s="33">
        <v>154</v>
      </c>
      <c r="F137" s="33">
        <v>44</v>
      </c>
      <c r="G137" s="33">
        <v>59</v>
      </c>
      <c r="H137" s="33">
        <v>151</v>
      </c>
      <c r="I137" s="33">
        <v>35</v>
      </c>
      <c r="J137" s="53">
        <f t="shared" si="4"/>
        <v>980</v>
      </c>
      <c r="K137" s="33">
        <v>178</v>
      </c>
      <c r="L137" s="33">
        <v>128</v>
      </c>
      <c r="M137" s="33">
        <v>270</v>
      </c>
      <c r="N137" s="33">
        <v>108.16919207249998</v>
      </c>
      <c r="O137" s="41">
        <f t="shared" si="6"/>
        <v>2644.1691920724998</v>
      </c>
      <c r="R137" s="35"/>
      <c r="S137" s="42"/>
    </row>
    <row r="138" spans="1:19" ht="33.75" customHeight="1" x14ac:dyDescent="0.35">
      <c r="A138" s="13" t="s">
        <v>56</v>
      </c>
      <c r="B138" s="40">
        <v>2010</v>
      </c>
      <c r="C138" s="40">
        <v>4333</v>
      </c>
      <c r="D138" s="40">
        <v>2610</v>
      </c>
      <c r="E138" s="33">
        <v>3724</v>
      </c>
      <c r="F138" s="33">
        <v>2323</v>
      </c>
      <c r="G138" s="33">
        <v>1260</v>
      </c>
      <c r="H138" s="33">
        <v>1931</v>
      </c>
      <c r="I138" s="33">
        <v>2760</v>
      </c>
      <c r="J138" s="53">
        <f t="shared" si="4"/>
        <v>20951</v>
      </c>
      <c r="K138" s="33">
        <v>3576</v>
      </c>
      <c r="L138" s="33">
        <v>1943</v>
      </c>
      <c r="M138" s="33">
        <v>4249</v>
      </c>
      <c r="N138" s="33">
        <v>2135.5073337243739</v>
      </c>
      <c r="O138" s="41">
        <f t="shared" si="6"/>
        <v>53805.507333724374</v>
      </c>
      <c r="R138" s="35"/>
      <c r="S138" s="42"/>
    </row>
    <row r="139" spans="1:19" ht="33.75" customHeight="1" x14ac:dyDescent="0.35">
      <c r="A139" s="13" t="s">
        <v>57</v>
      </c>
      <c r="B139" s="40">
        <v>0</v>
      </c>
      <c r="C139" s="40">
        <v>358</v>
      </c>
      <c r="D139" s="40">
        <v>504</v>
      </c>
      <c r="E139" s="33">
        <v>0</v>
      </c>
      <c r="F139" s="33">
        <v>0</v>
      </c>
      <c r="G139" s="33">
        <v>0</v>
      </c>
      <c r="H139" s="33">
        <v>600</v>
      </c>
      <c r="I139" s="33" t="s">
        <v>112</v>
      </c>
      <c r="J139" s="53">
        <f t="shared" si="4"/>
        <v>1462</v>
      </c>
      <c r="K139" s="33">
        <v>2386</v>
      </c>
      <c r="L139" s="33">
        <v>0</v>
      </c>
      <c r="M139" s="33">
        <v>0</v>
      </c>
      <c r="N139" s="33">
        <v>52</v>
      </c>
      <c r="O139" s="41">
        <f t="shared" si="6"/>
        <v>5362</v>
      </c>
      <c r="R139" s="35"/>
      <c r="S139" s="42"/>
    </row>
    <row r="140" spans="1:19" ht="33.75" customHeight="1" x14ac:dyDescent="0.35">
      <c r="A140" s="13" t="s">
        <v>58</v>
      </c>
      <c r="B140" s="40">
        <v>66874</v>
      </c>
      <c r="C140" s="40">
        <v>91254</v>
      </c>
      <c r="D140" s="40">
        <v>74564</v>
      </c>
      <c r="E140" s="33">
        <v>11433</v>
      </c>
      <c r="F140" s="33">
        <v>13738.660000000002</v>
      </c>
      <c r="G140" s="33">
        <v>46218.333333333336</v>
      </c>
      <c r="H140" s="33">
        <v>40500</v>
      </c>
      <c r="I140" s="33">
        <v>54728</v>
      </c>
      <c r="J140" s="53">
        <f t="shared" si="4"/>
        <v>399309.99333333335</v>
      </c>
      <c r="K140" s="33">
        <v>89918</v>
      </c>
      <c r="L140" s="33">
        <v>28199.600000000002</v>
      </c>
      <c r="M140" s="33">
        <v>48980</v>
      </c>
      <c r="N140" s="33">
        <v>62927.883619333385</v>
      </c>
      <c r="O140" s="41">
        <f t="shared" si="6"/>
        <v>1028645.4702860001</v>
      </c>
      <c r="R140" s="35"/>
      <c r="S140" s="42"/>
    </row>
    <row r="141" spans="1:19" ht="33.75" customHeight="1" x14ac:dyDescent="0.35">
      <c r="A141" s="13" t="s">
        <v>59</v>
      </c>
      <c r="B141" s="40">
        <v>14522</v>
      </c>
      <c r="C141" s="40">
        <v>21663</v>
      </c>
      <c r="D141" s="40">
        <v>15754</v>
      </c>
      <c r="E141" s="33">
        <v>12878</v>
      </c>
      <c r="F141" s="33">
        <v>17894.919999999998</v>
      </c>
      <c r="G141" s="33">
        <v>18893.2</v>
      </c>
      <c r="H141" s="33">
        <v>19305</v>
      </c>
      <c r="I141" s="33">
        <v>17300</v>
      </c>
      <c r="J141" s="53">
        <f t="shared" si="4"/>
        <v>138210.12</v>
      </c>
      <c r="K141" s="33">
        <v>18440</v>
      </c>
      <c r="L141" s="33">
        <v>20895</v>
      </c>
      <c r="M141" s="33">
        <v>22124</v>
      </c>
      <c r="N141" s="33">
        <v>24674.59270657922</v>
      </c>
      <c r="O141" s="41">
        <f t="shared" si="6"/>
        <v>362553.83270657924</v>
      </c>
      <c r="R141" s="35"/>
      <c r="S141" s="42"/>
    </row>
    <row r="142" spans="1:19" ht="33.75" customHeight="1" x14ac:dyDescent="0.35">
      <c r="A142" s="13" t="s">
        <v>60</v>
      </c>
      <c r="B142" s="40">
        <v>19635</v>
      </c>
      <c r="C142" s="40">
        <v>17245</v>
      </c>
      <c r="D142" s="40">
        <v>17341</v>
      </c>
      <c r="E142" s="33">
        <v>15730</v>
      </c>
      <c r="F142" s="33">
        <v>9291.8200000000015</v>
      </c>
      <c r="G142" s="33">
        <v>13258.333333333334</v>
      </c>
      <c r="H142" s="33">
        <v>12900</v>
      </c>
      <c r="I142" s="33">
        <v>15113</v>
      </c>
      <c r="J142" s="53">
        <f t="shared" si="4"/>
        <v>120514.15333333334</v>
      </c>
      <c r="K142" s="33">
        <v>11156</v>
      </c>
      <c r="L142" s="33">
        <v>6548</v>
      </c>
      <c r="M142" s="33">
        <v>7593</v>
      </c>
      <c r="N142" s="33">
        <v>13544.59132404346</v>
      </c>
      <c r="O142" s="41">
        <f t="shared" si="6"/>
        <v>279869.8979907101</v>
      </c>
      <c r="R142" s="35"/>
      <c r="S142" s="42"/>
    </row>
    <row r="143" spans="1:19" ht="33.75" customHeight="1" x14ac:dyDescent="0.35">
      <c r="A143" s="13" t="s">
        <v>61</v>
      </c>
      <c r="B143" s="40">
        <v>1299</v>
      </c>
      <c r="C143" s="40">
        <v>2399</v>
      </c>
      <c r="D143" s="40">
        <v>1574</v>
      </c>
      <c r="E143" s="33">
        <v>1333</v>
      </c>
      <c r="F143" s="33">
        <v>885.1</v>
      </c>
      <c r="G143" s="33">
        <v>36437.666666666664</v>
      </c>
      <c r="H143" s="33">
        <v>1536</v>
      </c>
      <c r="I143" s="33">
        <v>930</v>
      </c>
      <c r="J143" s="53">
        <f t="shared" si="4"/>
        <v>46393.766666666663</v>
      </c>
      <c r="K143" s="33">
        <v>530</v>
      </c>
      <c r="L143" s="33">
        <v>1095</v>
      </c>
      <c r="M143" s="33">
        <v>1190</v>
      </c>
      <c r="N143" s="33">
        <v>497.05824418766861</v>
      </c>
      <c r="O143" s="41">
        <f t="shared" si="6"/>
        <v>96099.591577521001</v>
      </c>
      <c r="R143" s="35"/>
      <c r="S143" s="42"/>
    </row>
    <row r="144" spans="1:19" ht="33.75" customHeight="1" x14ac:dyDescent="0.35">
      <c r="A144" s="13" t="s">
        <v>62</v>
      </c>
      <c r="B144" s="40">
        <v>58211</v>
      </c>
      <c r="C144" s="40">
        <v>54641</v>
      </c>
      <c r="D144" s="40">
        <v>30412</v>
      </c>
      <c r="E144" s="33">
        <v>27544</v>
      </c>
      <c r="F144" s="33">
        <v>9847</v>
      </c>
      <c r="G144" s="33">
        <v>5687</v>
      </c>
      <c r="H144" s="33">
        <v>13931</v>
      </c>
      <c r="I144" s="33">
        <v>10070</v>
      </c>
      <c r="J144" s="53">
        <f t="shared" si="4"/>
        <v>210343</v>
      </c>
      <c r="K144" s="33">
        <v>9111</v>
      </c>
      <c r="L144" s="33">
        <v>13936</v>
      </c>
      <c r="M144" s="33">
        <v>9080</v>
      </c>
      <c r="N144" s="33">
        <v>29963.814602700004</v>
      </c>
      <c r="O144" s="41">
        <f t="shared" si="6"/>
        <v>482776.8146027</v>
      </c>
      <c r="R144" s="35"/>
      <c r="S144" s="42"/>
    </row>
    <row r="145" spans="1:19" ht="33.75" customHeight="1" x14ac:dyDescent="0.35">
      <c r="A145" s="13" t="s">
        <v>63</v>
      </c>
      <c r="B145" s="40">
        <v>8766</v>
      </c>
      <c r="C145" s="40">
        <v>13566</v>
      </c>
      <c r="D145" s="40">
        <v>11220</v>
      </c>
      <c r="E145" s="33">
        <v>26554</v>
      </c>
      <c r="F145" s="33">
        <v>5900</v>
      </c>
      <c r="G145" s="33">
        <v>8026</v>
      </c>
      <c r="H145" s="33">
        <v>14770</v>
      </c>
      <c r="I145" s="33">
        <v>6350</v>
      </c>
      <c r="J145" s="53">
        <f t="shared" si="4"/>
        <v>95152</v>
      </c>
      <c r="K145" s="33">
        <v>10598</v>
      </c>
      <c r="L145" s="33">
        <v>3754</v>
      </c>
      <c r="M145" s="33">
        <v>2708</v>
      </c>
      <c r="N145" s="33">
        <v>9097.9823953124869</v>
      </c>
      <c r="O145" s="41">
        <f t="shared" si="6"/>
        <v>216461.98239531249</v>
      </c>
      <c r="R145" s="35"/>
      <c r="S145" s="42"/>
    </row>
    <row r="146" spans="1:19" ht="33.75" customHeight="1" x14ac:dyDescent="0.35">
      <c r="A146" s="13" t="s">
        <v>64</v>
      </c>
      <c r="B146" s="40">
        <v>49858</v>
      </c>
      <c r="C146" s="40">
        <v>45698</v>
      </c>
      <c r="D146" s="40">
        <v>30599</v>
      </c>
      <c r="E146" s="33">
        <v>27124</v>
      </c>
      <c r="F146" s="33">
        <v>33787</v>
      </c>
      <c r="G146" s="33">
        <v>47086</v>
      </c>
      <c r="H146" s="33">
        <v>62812</v>
      </c>
      <c r="I146" s="33">
        <v>58212</v>
      </c>
      <c r="J146" s="53">
        <f t="shared" si="4"/>
        <v>355176</v>
      </c>
      <c r="K146" s="33">
        <v>53918</v>
      </c>
      <c r="L146" s="33">
        <v>41808</v>
      </c>
      <c r="M146" s="33">
        <v>51522</v>
      </c>
      <c r="N146" s="33">
        <v>40149.310062436271</v>
      </c>
      <c r="O146" s="41">
        <f t="shared" si="6"/>
        <v>897749.31006243627</v>
      </c>
      <c r="R146" s="35"/>
      <c r="S146" s="42"/>
    </row>
    <row r="147" spans="1:19" ht="33.75" customHeight="1" x14ac:dyDescent="0.35">
      <c r="A147" s="13" t="s">
        <v>65</v>
      </c>
      <c r="B147" s="40">
        <v>197</v>
      </c>
      <c r="C147" s="40">
        <v>1498</v>
      </c>
      <c r="D147" s="40">
        <v>523</v>
      </c>
      <c r="E147" s="33">
        <v>592</v>
      </c>
      <c r="F147" s="33">
        <v>181</v>
      </c>
      <c r="G147" s="33">
        <v>150</v>
      </c>
      <c r="H147" s="33">
        <v>0</v>
      </c>
      <c r="I147" s="33">
        <v>20</v>
      </c>
      <c r="J147" s="53">
        <f t="shared" si="4"/>
        <v>3161</v>
      </c>
      <c r="K147" s="33">
        <v>256</v>
      </c>
      <c r="L147" s="33">
        <v>103</v>
      </c>
      <c r="M147" s="33">
        <v>283</v>
      </c>
      <c r="N147" s="33">
        <v>2470.4287999999988</v>
      </c>
      <c r="O147" s="41">
        <f t="shared" si="6"/>
        <v>9434.4287999999979</v>
      </c>
      <c r="R147" s="35"/>
      <c r="S147" s="42"/>
    </row>
    <row r="148" spans="1:19" ht="33.75" customHeight="1" x14ac:dyDescent="0.35">
      <c r="A148" s="13" t="s">
        <v>66</v>
      </c>
      <c r="B148" s="40">
        <v>9778</v>
      </c>
      <c r="C148" s="40">
        <v>6977</v>
      </c>
      <c r="D148" s="40">
        <v>6325</v>
      </c>
      <c r="E148" s="33">
        <v>221</v>
      </c>
      <c r="F148" s="33">
        <v>770</v>
      </c>
      <c r="G148" s="33">
        <v>45</v>
      </c>
      <c r="H148" s="33">
        <v>945</v>
      </c>
      <c r="I148" s="33">
        <v>475</v>
      </c>
      <c r="J148" s="53">
        <f t="shared" si="4"/>
        <v>25536</v>
      </c>
      <c r="K148" s="33">
        <v>320</v>
      </c>
      <c r="L148" s="33">
        <v>275</v>
      </c>
      <c r="M148" s="33">
        <v>1101</v>
      </c>
      <c r="N148" s="33">
        <v>2160</v>
      </c>
      <c r="O148" s="41">
        <f t="shared" si="6"/>
        <v>54928</v>
      </c>
      <c r="R148" s="35"/>
      <c r="S148" s="42"/>
    </row>
    <row r="149" spans="1:19" ht="33.75" customHeight="1" x14ac:dyDescent="0.35">
      <c r="A149" s="13" t="s">
        <v>67</v>
      </c>
      <c r="B149" s="40">
        <v>2689</v>
      </c>
      <c r="C149" s="40">
        <v>1452</v>
      </c>
      <c r="D149" s="40">
        <v>2454</v>
      </c>
      <c r="E149" s="33">
        <v>3622</v>
      </c>
      <c r="F149" s="33">
        <v>911</v>
      </c>
      <c r="G149" s="33">
        <v>1983</v>
      </c>
      <c r="H149" s="33">
        <v>5778</v>
      </c>
      <c r="I149" s="33">
        <v>3585</v>
      </c>
      <c r="J149" s="53">
        <f t="shared" si="4"/>
        <v>22474</v>
      </c>
      <c r="K149" s="33">
        <v>6839</v>
      </c>
      <c r="L149" s="33">
        <v>1487</v>
      </c>
      <c r="M149" s="33">
        <v>2526</v>
      </c>
      <c r="N149" s="33">
        <v>1388.5797785600007</v>
      </c>
      <c r="O149" s="41">
        <f t="shared" si="6"/>
        <v>57188.579778560001</v>
      </c>
      <c r="R149" s="35"/>
      <c r="S149" s="42"/>
    </row>
    <row r="150" spans="1:19" ht="33.75" customHeight="1" x14ac:dyDescent="0.35">
      <c r="A150" s="13" t="s">
        <v>68</v>
      </c>
      <c r="B150" s="40">
        <v>198</v>
      </c>
      <c r="C150" s="40">
        <v>310</v>
      </c>
      <c r="D150" s="40">
        <v>280</v>
      </c>
      <c r="E150" s="33">
        <v>299</v>
      </c>
      <c r="F150" s="33">
        <v>134</v>
      </c>
      <c r="G150" s="33">
        <v>177</v>
      </c>
      <c r="H150" s="33">
        <v>536</v>
      </c>
      <c r="I150" s="33">
        <v>540</v>
      </c>
      <c r="J150" s="53">
        <f t="shared" si="4"/>
        <v>2474</v>
      </c>
      <c r="K150" s="33">
        <v>881</v>
      </c>
      <c r="L150" s="33">
        <v>101</v>
      </c>
      <c r="M150" s="33">
        <v>254</v>
      </c>
      <c r="N150" s="33">
        <v>154.58293760000015</v>
      </c>
      <c r="O150" s="41">
        <f t="shared" si="6"/>
        <v>6338.5829376000002</v>
      </c>
      <c r="R150" s="35"/>
      <c r="S150" s="42"/>
    </row>
    <row r="151" spans="1:19" ht="33.75" customHeight="1" x14ac:dyDescent="0.35">
      <c r="A151" s="13" t="s">
        <v>69</v>
      </c>
      <c r="B151" s="40">
        <v>251</v>
      </c>
      <c r="C151" s="40">
        <v>470</v>
      </c>
      <c r="D151" s="40">
        <v>229</v>
      </c>
      <c r="E151" s="33">
        <v>125</v>
      </c>
      <c r="F151" s="33">
        <v>317</v>
      </c>
      <c r="G151" s="33">
        <v>464</v>
      </c>
      <c r="H151" s="33">
        <v>842</v>
      </c>
      <c r="I151" s="33">
        <v>846</v>
      </c>
      <c r="J151" s="53">
        <f t="shared" si="4"/>
        <v>3544</v>
      </c>
      <c r="K151" s="33">
        <v>324</v>
      </c>
      <c r="L151" s="33">
        <v>310</v>
      </c>
      <c r="M151" s="33">
        <v>267</v>
      </c>
      <c r="N151" s="33">
        <v>354.56185944999999</v>
      </c>
      <c r="O151" s="41">
        <f t="shared" si="6"/>
        <v>8343.5618594499992</v>
      </c>
      <c r="R151" s="35"/>
      <c r="S151" s="42"/>
    </row>
    <row r="152" spans="1:19" ht="33.75" customHeight="1" x14ac:dyDescent="0.35">
      <c r="A152" s="13" t="s">
        <v>70</v>
      </c>
      <c r="B152" s="40">
        <v>321</v>
      </c>
      <c r="C152" s="40">
        <v>214</v>
      </c>
      <c r="D152" s="40">
        <v>156</v>
      </c>
      <c r="E152" s="33">
        <v>263</v>
      </c>
      <c r="F152" s="33">
        <v>550</v>
      </c>
      <c r="G152" s="33">
        <v>296</v>
      </c>
      <c r="H152" s="33">
        <v>361</v>
      </c>
      <c r="I152" s="33">
        <v>514</v>
      </c>
      <c r="J152" s="53">
        <f t="shared" si="4"/>
        <v>2675</v>
      </c>
      <c r="K152" s="33">
        <v>373</v>
      </c>
      <c r="L152" s="33">
        <v>927</v>
      </c>
      <c r="M152" s="33">
        <v>463</v>
      </c>
      <c r="N152" s="33">
        <v>485.89723648</v>
      </c>
      <c r="O152" s="41">
        <f t="shared" si="6"/>
        <v>7598.8972364800002</v>
      </c>
      <c r="R152" s="35"/>
      <c r="S152" s="42"/>
    </row>
    <row r="153" spans="1:19" ht="33.75" customHeight="1" x14ac:dyDescent="0.35">
      <c r="A153" s="13" t="s">
        <v>71</v>
      </c>
      <c r="B153" s="40">
        <v>145</v>
      </c>
      <c r="C153" s="40">
        <v>55</v>
      </c>
      <c r="D153" s="40">
        <v>1021</v>
      </c>
      <c r="E153" s="33">
        <v>2025</v>
      </c>
      <c r="F153" s="33">
        <v>9050</v>
      </c>
      <c r="G153" s="33">
        <v>18295</v>
      </c>
      <c r="H153" s="33">
        <v>30046</v>
      </c>
      <c r="I153" s="33">
        <v>9019</v>
      </c>
      <c r="J153" s="53">
        <f t="shared" si="4"/>
        <v>69656</v>
      </c>
      <c r="K153" s="33">
        <v>6613</v>
      </c>
      <c r="L153" s="33">
        <v>3340</v>
      </c>
      <c r="M153" s="33">
        <v>2240</v>
      </c>
      <c r="N153" s="33">
        <v>69.138883329986101</v>
      </c>
      <c r="O153" s="41">
        <f t="shared" si="6"/>
        <v>151574.13888332999</v>
      </c>
      <c r="R153" s="35"/>
      <c r="S153" s="42"/>
    </row>
    <row r="154" spans="1:19" ht="33.75" customHeight="1" x14ac:dyDescent="0.35">
      <c r="A154" s="13" t="s">
        <v>72</v>
      </c>
      <c r="B154" s="40">
        <v>966</v>
      </c>
      <c r="C154" s="40">
        <v>2933</v>
      </c>
      <c r="D154" s="40">
        <v>1858</v>
      </c>
      <c r="E154" s="33">
        <v>1048</v>
      </c>
      <c r="F154" s="33">
        <v>8399</v>
      </c>
      <c r="G154" s="33">
        <v>4824</v>
      </c>
      <c r="H154" s="33">
        <v>1930</v>
      </c>
      <c r="I154" s="33">
        <v>2425</v>
      </c>
      <c r="J154" s="53">
        <f t="shared" si="4"/>
        <v>24383</v>
      </c>
      <c r="K154" s="33">
        <v>2104</v>
      </c>
      <c r="L154" s="33">
        <v>2214</v>
      </c>
      <c r="M154" s="33">
        <v>2381</v>
      </c>
      <c r="N154" s="33">
        <v>1635.8845125000043</v>
      </c>
      <c r="O154" s="41">
        <f t="shared" si="6"/>
        <v>57100.884512500008</v>
      </c>
      <c r="R154" s="35"/>
      <c r="S154" s="42"/>
    </row>
    <row r="155" spans="1:19" ht="33.75" customHeight="1" x14ac:dyDescent="0.35">
      <c r="A155" s="13" t="s">
        <v>73</v>
      </c>
      <c r="B155" s="40">
        <v>35</v>
      </c>
      <c r="C155" s="40">
        <v>13</v>
      </c>
      <c r="D155" s="40">
        <v>14</v>
      </c>
      <c r="E155" s="33">
        <v>45</v>
      </c>
      <c r="F155" s="33">
        <v>102</v>
      </c>
      <c r="G155" s="33">
        <v>501</v>
      </c>
      <c r="H155" s="33">
        <v>2382</v>
      </c>
      <c r="I155" s="33">
        <v>743</v>
      </c>
      <c r="J155" s="53">
        <f t="shared" si="4"/>
        <v>3835</v>
      </c>
      <c r="K155" s="33">
        <v>694</v>
      </c>
      <c r="L155" s="33">
        <v>606</v>
      </c>
      <c r="M155" s="33">
        <v>298</v>
      </c>
      <c r="N155" s="33">
        <v>139.30763789062439</v>
      </c>
      <c r="O155" s="41">
        <f t="shared" si="6"/>
        <v>9407.3076378906244</v>
      </c>
      <c r="R155" s="35"/>
      <c r="S155" s="42"/>
    </row>
    <row r="156" spans="1:19" ht="33.75" customHeight="1" x14ac:dyDescent="0.35">
      <c r="A156" s="13" t="s">
        <v>74</v>
      </c>
      <c r="B156" s="40">
        <v>4088</v>
      </c>
      <c r="C156" s="40">
        <v>3785</v>
      </c>
      <c r="D156" s="40">
        <v>7211</v>
      </c>
      <c r="E156" s="33">
        <v>4216</v>
      </c>
      <c r="F156" s="33">
        <v>3703</v>
      </c>
      <c r="G156" s="33">
        <v>2599</v>
      </c>
      <c r="H156" s="33">
        <v>5391</v>
      </c>
      <c r="I156" s="33">
        <v>8550</v>
      </c>
      <c r="J156" s="53">
        <f t="shared" si="4"/>
        <v>39543</v>
      </c>
      <c r="K156" s="33">
        <v>4869</v>
      </c>
      <c r="L156" s="33">
        <v>3791</v>
      </c>
      <c r="M156" s="33">
        <v>3348</v>
      </c>
      <c r="N156" s="33">
        <v>3880.0896325100039</v>
      </c>
      <c r="O156" s="41">
        <f t="shared" si="6"/>
        <v>94974.089632510004</v>
      </c>
      <c r="R156" s="35"/>
      <c r="S156" s="42"/>
    </row>
    <row r="157" spans="1:19" ht="33.75" customHeight="1" x14ac:dyDescent="0.35">
      <c r="A157" s="13" t="s">
        <v>75</v>
      </c>
      <c r="B157" s="40">
        <v>446878</v>
      </c>
      <c r="C157" s="40">
        <v>498678</v>
      </c>
      <c r="D157" s="40">
        <v>484254</v>
      </c>
      <c r="E157" s="33">
        <v>495452</v>
      </c>
      <c r="F157" s="33">
        <v>531245</v>
      </c>
      <c r="G157" s="33">
        <v>512463.57500312413</v>
      </c>
      <c r="H157" s="33">
        <v>599764</v>
      </c>
      <c r="I157" s="33">
        <v>600501</v>
      </c>
      <c r="J157" s="53">
        <f t="shared" si="4"/>
        <v>4169235.5750031243</v>
      </c>
      <c r="K157" s="33">
        <v>536697</v>
      </c>
      <c r="L157" s="33">
        <v>361168</v>
      </c>
      <c r="M157" s="33">
        <v>523319</v>
      </c>
      <c r="N157" s="33">
        <v>473184.4</v>
      </c>
      <c r="O157" s="44">
        <v>481316</v>
      </c>
      <c r="R157" s="35"/>
      <c r="S157" s="42"/>
    </row>
    <row r="158" spans="1:19" ht="33.75" customHeight="1" x14ac:dyDescent="0.35">
      <c r="A158" s="13" t="s">
        <v>76</v>
      </c>
      <c r="B158" s="40">
        <v>752142</v>
      </c>
      <c r="C158" s="40">
        <v>795332</v>
      </c>
      <c r="D158" s="40">
        <v>764899</v>
      </c>
      <c r="E158" s="33">
        <v>809521</v>
      </c>
      <c r="F158" s="33">
        <v>866784</v>
      </c>
      <c r="G158" s="33">
        <v>803065.16666666663</v>
      </c>
      <c r="H158" s="33">
        <v>1170098</v>
      </c>
      <c r="I158" s="33">
        <v>1172098</v>
      </c>
      <c r="J158" s="53">
        <f t="shared" si="4"/>
        <v>7133939.166666667</v>
      </c>
      <c r="K158" s="33">
        <v>1150301</v>
      </c>
      <c r="L158" s="33">
        <v>585459</v>
      </c>
      <c r="M158" s="33">
        <v>788161</v>
      </c>
      <c r="N158" s="33">
        <v>702426.59999999986</v>
      </c>
      <c r="O158" s="44">
        <v>780474</v>
      </c>
      <c r="R158" s="35"/>
      <c r="S158" s="42"/>
    </row>
    <row r="159" spans="1:19" ht="33.75" customHeight="1" thickBot="1" x14ac:dyDescent="0.4">
      <c r="A159" s="22" t="s">
        <v>77</v>
      </c>
      <c r="B159" s="45">
        <f t="shared" ref="B159:N159" si="7">SUM(B97:B158)</f>
        <v>2226085</v>
      </c>
      <c r="C159" s="45">
        <f t="shared" si="7"/>
        <v>2515589</v>
      </c>
      <c r="D159" s="45">
        <f t="shared" si="7"/>
        <v>2369459</v>
      </c>
      <c r="E159" s="45">
        <f t="shared" si="7"/>
        <v>2727023</v>
      </c>
      <c r="F159" s="45">
        <f t="shared" si="7"/>
        <v>2677521.35</v>
      </c>
      <c r="G159" s="45">
        <f t="shared" si="7"/>
        <v>2603387.3416697909</v>
      </c>
      <c r="H159" s="45">
        <f t="shared" si="7"/>
        <v>2882133</v>
      </c>
      <c r="I159" s="45">
        <f t="shared" si="7"/>
        <v>3076291</v>
      </c>
      <c r="J159" s="45">
        <f t="shared" si="7"/>
        <v>21077488.691669792</v>
      </c>
      <c r="K159" s="45">
        <f t="shared" si="7"/>
        <v>3036754</v>
      </c>
      <c r="L159" s="45">
        <f t="shared" si="7"/>
        <v>2083910.4500000002</v>
      </c>
      <c r="M159" s="45">
        <f t="shared" si="7"/>
        <v>2474453</v>
      </c>
      <c r="N159" s="45">
        <f t="shared" si="7"/>
        <v>2296051.5867074905</v>
      </c>
      <c r="O159" s="46">
        <f>SUM(O97:O158)</f>
        <v>16582994.288016047</v>
      </c>
      <c r="R159" s="35"/>
    </row>
    <row r="160" spans="1:19" ht="18.75" customHeight="1" x14ac:dyDescent="0.35">
      <c r="A160" s="19" t="s">
        <v>81</v>
      </c>
      <c r="B160" s="23"/>
      <c r="C160" s="23"/>
      <c r="D160" s="23"/>
      <c r="E160" s="23"/>
      <c r="F160" s="23"/>
      <c r="G160" s="11" t="s">
        <v>79</v>
      </c>
      <c r="H160" s="23"/>
      <c r="I160" s="23"/>
      <c r="J160" s="23"/>
      <c r="K160" s="23"/>
      <c r="L160" s="23"/>
      <c r="M160" s="23"/>
      <c r="N160" s="23"/>
      <c r="O160" s="23"/>
      <c r="R160" s="35"/>
    </row>
    <row r="161" spans="1:19" ht="18.75" customHeight="1" x14ac:dyDescent="0.35">
      <c r="A161" s="19" t="s">
        <v>80</v>
      </c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R161" s="35"/>
    </row>
    <row r="162" spans="1:19" s="3" customFormat="1" ht="32.25" customHeight="1" x14ac:dyDescent="0.35">
      <c r="A162" s="19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R162" s="35"/>
    </row>
    <row r="163" spans="1:19" s="3" customFormat="1" ht="32.25" customHeight="1" x14ac:dyDescent="0.35">
      <c r="A163" s="19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R163" s="35"/>
    </row>
    <row r="164" spans="1:19" s="3" customFormat="1" ht="36.75" customHeight="1" x14ac:dyDescent="0.35">
      <c r="A164" s="19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R164" s="35"/>
    </row>
    <row r="165" spans="1:19" s="3" customFormat="1" ht="21.75" customHeight="1" x14ac:dyDescent="0.35">
      <c r="A165" s="19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R165" s="35"/>
    </row>
    <row r="166" spans="1:19" s="3" customFormat="1" ht="21" x14ac:dyDescent="0.35">
      <c r="A166" s="19"/>
      <c r="B166" s="19"/>
      <c r="C166" s="19"/>
      <c r="D166" s="19"/>
      <c r="E166" s="19"/>
      <c r="F166" s="19"/>
      <c r="G166" s="11"/>
      <c r="H166" s="11"/>
      <c r="I166" s="11"/>
      <c r="J166" s="11"/>
      <c r="K166" s="11"/>
      <c r="L166" s="11"/>
      <c r="M166" s="11"/>
      <c r="N166" s="11"/>
      <c r="O166" s="11"/>
      <c r="R166" s="35"/>
    </row>
    <row r="167" spans="1:19" s="3" customFormat="1" ht="21" x14ac:dyDescent="0.35">
      <c r="A167" s="11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R167" s="35"/>
    </row>
    <row r="168" spans="1:19" s="3" customFormat="1" ht="21" x14ac:dyDescent="0.35">
      <c r="A168" s="21"/>
      <c r="B168" s="21"/>
      <c r="C168" s="21"/>
      <c r="D168" s="21"/>
      <c r="E168" s="21"/>
      <c r="F168" s="21"/>
      <c r="G168" s="21"/>
      <c r="H168" s="24"/>
      <c r="I168" s="21"/>
      <c r="J168" s="21"/>
      <c r="K168" s="21"/>
      <c r="L168" s="21"/>
      <c r="M168" s="21"/>
      <c r="N168" s="21"/>
      <c r="O168" s="21"/>
      <c r="R168" s="35"/>
    </row>
    <row r="169" spans="1:19" ht="21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R169" s="35"/>
    </row>
    <row r="170" spans="1:19" ht="33.75" x14ac:dyDescent="0.5">
      <c r="A170" s="87" t="s">
        <v>113</v>
      </c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R170" s="35"/>
    </row>
    <row r="171" spans="1:19" ht="26.25" x14ac:dyDescent="0.4">
      <c r="A171" s="85" t="s">
        <v>82</v>
      </c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R171" s="35"/>
    </row>
    <row r="172" spans="1:19" ht="21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R172" s="35"/>
    </row>
    <row r="173" spans="1:19" ht="21.75" thickBot="1" x14ac:dyDescent="0.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R173" s="35"/>
    </row>
    <row r="174" spans="1:19" ht="34.5" customHeight="1" x14ac:dyDescent="0.35">
      <c r="A174" s="8" t="s">
        <v>1</v>
      </c>
      <c r="B174" s="9" t="s">
        <v>2</v>
      </c>
      <c r="C174" s="9" t="s">
        <v>3</v>
      </c>
      <c r="D174" s="9" t="s">
        <v>4</v>
      </c>
      <c r="E174" s="9" t="s">
        <v>5</v>
      </c>
      <c r="F174" s="9" t="s">
        <v>6</v>
      </c>
      <c r="G174" s="9" t="s">
        <v>7</v>
      </c>
      <c r="H174" s="9" t="s">
        <v>8</v>
      </c>
      <c r="I174" s="9" t="s">
        <v>9</v>
      </c>
      <c r="J174" s="9"/>
      <c r="K174" s="9" t="s">
        <v>10</v>
      </c>
      <c r="L174" s="9" t="s">
        <v>11</v>
      </c>
      <c r="M174" s="9" t="s">
        <v>12</v>
      </c>
      <c r="N174" s="9" t="s">
        <v>13</v>
      </c>
      <c r="O174" s="10" t="s">
        <v>14</v>
      </c>
      <c r="R174" s="35"/>
    </row>
    <row r="175" spans="1:19" ht="34.5" customHeight="1" x14ac:dyDescent="0.35">
      <c r="A175" s="13" t="s">
        <v>15</v>
      </c>
      <c r="B175" s="40">
        <v>92145</v>
      </c>
      <c r="C175" s="40">
        <v>20784</v>
      </c>
      <c r="D175" s="40">
        <v>820565</v>
      </c>
      <c r="E175" s="33">
        <v>2952000</v>
      </c>
      <c r="F175" s="33">
        <v>2708765.1087000002</v>
      </c>
      <c r="G175" s="33">
        <v>998865</v>
      </c>
      <c r="H175" s="33">
        <v>752763.5</v>
      </c>
      <c r="I175" s="33">
        <v>1745960.0000000002</v>
      </c>
      <c r="J175" s="53">
        <f t="shared" ref="J175:J236" si="8">SUM(B175:I175)</f>
        <v>10091847.6087</v>
      </c>
      <c r="K175" s="33">
        <v>1732944.55</v>
      </c>
      <c r="L175" s="33">
        <v>1357053.84</v>
      </c>
      <c r="M175" s="33">
        <v>1055854</v>
      </c>
      <c r="N175" s="32">
        <v>512300</v>
      </c>
      <c r="O175" s="47">
        <f t="shared" ref="O175:O206" si="9">SUM(B175:N175)</f>
        <v>24841847.6074</v>
      </c>
      <c r="P175" s="25">
        <v>512300</v>
      </c>
      <c r="Q175" s="25"/>
      <c r="R175" s="35"/>
      <c r="S175" s="42"/>
    </row>
    <row r="176" spans="1:19" ht="34.5" customHeight="1" x14ac:dyDescent="0.35">
      <c r="A176" s="13" t="s">
        <v>16</v>
      </c>
      <c r="B176" s="40">
        <v>98785</v>
      </c>
      <c r="C176" s="40">
        <v>80577</v>
      </c>
      <c r="D176" s="43">
        <v>84677</v>
      </c>
      <c r="E176" s="33">
        <v>71542</v>
      </c>
      <c r="F176" s="33">
        <v>84025</v>
      </c>
      <c r="G176" s="33">
        <v>129319.45</v>
      </c>
      <c r="H176" s="33">
        <v>123699.51000000001</v>
      </c>
      <c r="I176" s="33">
        <v>135236</v>
      </c>
      <c r="J176" s="53">
        <f t="shared" si="8"/>
        <v>807860.96</v>
      </c>
      <c r="K176" s="33">
        <v>150133.75999999998</v>
      </c>
      <c r="L176" s="33">
        <v>190211.28</v>
      </c>
      <c r="M176" s="33">
        <v>121413.04000000001</v>
      </c>
      <c r="N176" s="33">
        <v>115419.91272727273</v>
      </c>
      <c r="O176" s="41">
        <f t="shared" si="9"/>
        <v>2192899.9127272726</v>
      </c>
      <c r="P176" s="25"/>
      <c r="Q176" s="25"/>
      <c r="R176" s="35"/>
      <c r="S176" s="42"/>
    </row>
    <row r="177" spans="1:19" ht="34.5" customHeight="1" x14ac:dyDescent="0.35">
      <c r="A177" s="13" t="s">
        <v>17</v>
      </c>
      <c r="B177" s="40">
        <v>188</v>
      </c>
      <c r="C177" s="40">
        <v>3445</v>
      </c>
      <c r="D177" s="40">
        <v>526</v>
      </c>
      <c r="E177" s="33">
        <v>0</v>
      </c>
      <c r="F177" s="33">
        <v>60</v>
      </c>
      <c r="G177" s="33">
        <v>0</v>
      </c>
      <c r="H177" s="33">
        <v>0</v>
      </c>
      <c r="I177" s="33">
        <v>0</v>
      </c>
      <c r="J177" s="53">
        <f t="shared" si="8"/>
        <v>4219</v>
      </c>
      <c r="K177" s="33">
        <v>436</v>
      </c>
      <c r="L177" s="33">
        <v>0</v>
      </c>
      <c r="M177" s="33">
        <v>0</v>
      </c>
      <c r="N177" s="33">
        <v>288</v>
      </c>
      <c r="O177" s="41">
        <f t="shared" si="9"/>
        <v>9162</v>
      </c>
      <c r="P177" s="25"/>
      <c r="Q177" s="25"/>
      <c r="R177" s="35"/>
      <c r="S177" s="42"/>
    </row>
    <row r="178" spans="1:19" ht="34.5" customHeight="1" x14ac:dyDescent="0.35">
      <c r="A178" s="13" t="s">
        <v>18</v>
      </c>
      <c r="B178" s="40">
        <v>57554</v>
      </c>
      <c r="C178" s="40">
        <v>53899</v>
      </c>
      <c r="D178" s="43">
        <v>53214</v>
      </c>
      <c r="E178" s="33">
        <v>54875</v>
      </c>
      <c r="F178" s="33">
        <v>55351.85656</v>
      </c>
      <c r="G178" s="33">
        <v>28620.112643547742</v>
      </c>
      <c r="H178" s="33">
        <v>73732.349999999991</v>
      </c>
      <c r="I178" s="33">
        <v>73890</v>
      </c>
      <c r="J178" s="53">
        <f t="shared" si="8"/>
        <v>451136.31920354773</v>
      </c>
      <c r="K178" s="33">
        <v>55824.78</v>
      </c>
      <c r="L178" s="33">
        <v>73984.05</v>
      </c>
      <c r="M178" s="33">
        <v>54694.75</v>
      </c>
      <c r="N178" s="33">
        <v>57785.445382140701</v>
      </c>
      <c r="O178" s="41">
        <f t="shared" si="9"/>
        <v>1144561.6637892362</v>
      </c>
      <c r="P178" s="25"/>
      <c r="Q178" s="25"/>
      <c r="R178" s="35"/>
      <c r="S178" s="42"/>
    </row>
    <row r="179" spans="1:19" ht="34.5" customHeight="1" x14ac:dyDescent="0.35">
      <c r="A179" s="13" t="s">
        <v>19</v>
      </c>
      <c r="B179" s="40">
        <v>9584</v>
      </c>
      <c r="C179" s="40">
        <v>7988</v>
      </c>
      <c r="D179" s="40">
        <v>3845</v>
      </c>
      <c r="E179" s="33">
        <v>9877</v>
      </c>
      <c r="F179" s="33">
        <v>4930.0812000000014</v>
      </c>
      <c r="G179" s="33">
        <v>3289</v>
      </c>
      <c r="H179" s="33">
        <v>24499.205700950159</v>
      </c>
      <c r="I179" s="33">
        <v>21838.282213702281</v>
      </c>
      <c r="J179" s="53">
        <f t="shared" si="8"/>
        <v>85850.569114652433</v>
      </c>
      <c r="K179" s="33">
        <v>22093.759999999998</v>
      </c>
      <c r="L179" s="33">
        <v>13267.98</v>
      </c>
      <c r="M179" s="33">
        <v>6930</v>
      </c>
      <c r="N179" s="33">
        <v>19649.300828604799</v>
      </c>
      <c r="O179" s="41">
        <f t="shared" si="9"/>
        <v>233642.1790579097</v>
      </c>
      <c r="P179" s="25"/>
      <c r="Q179" s="25"/>
      <c r="R179" s="35"/>
      <c r="S179" s="42"/>
    </row>
    <row r="180" spans="1:19" ht="34.5" customHeight="1" x14ac:dyDescent="0.35">
      <c r="A180" s="13" t="s">
        <v>20</v>
      </c>
      <c r="B180" s="40">
        <v>18332</v>
      </c>
      <c r="C180" s="40">
        <v>250214</v>
      </c>
      <c r="D180" s="40">
        <v>68758</v>
      </c>
      <c r="E180" s="33">
        <v>22500</v>
      </c>
      <c r="F180" s="33">
        <v>4657</v>
      </c>
      <c r="G180" s="33">
        <v>4595.8999999999996</v>
      </c>
      <c r="H180" s="33">
        <v>15259.924477003249</v>
      </c>
      <c r="I180" s="33">
        <v>32010</v>
      </c>
      <c r="J180" s="53">
        <f t="shared" si="8"/>
        <v>416326.82447700325</v>
      </c>
      <c r="K180" s="33">
        <v>5174</v>
      </c>
      <c r="L180" s="33">
        <v>5615</v>
      </c>
      <c r="M180" s="33">
        <v>7257.1</v>
      </c>
      <c r="N180" s="33">
        <v>39488.447679727564</v>
      </c>
      <c r="O180" s="41">
        <f t="shared" si="9"/>
        <v>890188.19663373404</v>
      </c>
      <c r="P180" s="25"/>
      <c r="Q180" s="25"/>
      <c r="R180" s="35"/>
      <c r="S180" s="42"/>
    </row>
    <row r="181" spans="1:19" ht="34.5" customHeight="1" x14ac:dyDescent="0.35">
      <c r="A181" s="13" t="s">
        <v>21</v>
      </c>
      <c r="B181" s="40">
        <v>28858</v>
      </c>
      <c r="C181" s="40">
        <v>63874</v>
      </c>
      <c r="D181" s="40">
        <v>97887</v>
      </c>
      <c r="E181" s="33">
        <v>46754</v>
      </c>
      <c r="F181" s="33">
        <v>2615</v>
      </c>
      <c r="G181" s="33">
        <v>12318</v>
      </c>
      <c r="H181" s="33">
        <v>32208.054793569223</v>
      </c>
      <c r="I181" s="33">
        <v>34398</v>
      </c>
      <c r="J181" s="53">
        <f t="shared" si="8"/>
        <v>318912.0547935692</v>
      </c>
      <c r="K181" s="33">
        <v>15809</v>
      </c>
      <c r="L181" s="33">
        <v>4027</v>
      </c>
      <c r="M181" s="33">
        <v>8774.3840841828351</v>
      </c>
      <c r="N181" s="33">
        <v>31592.94898888655</v>
      </c>
      <c r="O181" s="41">
        <f t="shared" si="9"/>
        <v>698027.44266020774</v>
      </c>
      <c r="P181" s="25"/>
      <c r="Q181" s="25"/>
      <c r="R181" s="35"/>
      <c r="S181" s="42"/>
    </row>
    <row r="182" spans="1:19" ht="34.5" customHeight="1" x14ac:dyDescent="0.35">
      <c r="A182" s="13" t="s">
        <v>22</v>
      </c>
      <c r="B182" s="40">
        <v>2799</v>
      </c>
      <c r="C182" s="40">
        <v>1311</v>
      </c>
      <c r="D182" s="40">
        <v>1789</v>
      </c>
      <c r="E182" s="33">
        <v>821</v>
      </c>
      <c r="F182" s="33">
        <v>125</v>
      </c>
      <c r="G182" s="33">
        <v>103</v>
      </c>
      <c r="H182" s="33">
        <v>795</v>
      </c>
      <c r="I182" s="33">
        <v>1465.75</v>
      </c>
      <c r="J182" s="53">
        <f t="shared" si="8"/>
        <v>9208.75</v>
      </c>
      <c r="K182" s="33">
        <v>311</v>
      </c>
      <c r="L182" s="33">
        <v>4614.3900000000003</v>
      </c>
      <c r="M182" s="33">
        <v>861.1</v>
      </c>
      <c r="N182" s="33">
        <v>1363.2036363636364</v>
      </c>
      <c r="O182" s="41">
        <f t="shared" si="9"/>
        <v>25567.193636363634</v>
      </c>
      <c r="P182" s="25"/>
      <c r="Q182" s="25"/>
      <c r="R182" s="35"/>
      <c r="S182" s="42"/>
    </row>
    <row r="183" spans="1:19" ht="34.5" customHeight="1" x14ac:dyDescent="0.35">
      <c r="A183" s="13" t="s">
        <v>23</v>
      </c>
      <c r="B183" s="40">
        <v>93544</v>
      </c>
      <c r="C183" s="40">
        <v>80215</v>
      </c>
      <c r="D183" s="40">
        <v>54214</v>
      </c>
      <c r="E183" s="33">
        <v>40214</v>
      </c>
      <c r="F183" s="33">
        <v>31348</v>
      </c>
      <c r="G183" s="33">
        <v>19234</v>
      </c>
      <c r="H183" s="33">
        <v>22174</v>
      </c>
      <c r="I183" s="33">
        <v>26887</v>
      </c>
      <c r="J183" s="53">
        <f t="shared" si="8"/>
        <v>367830</v>
      </c>
      <c r="K183" s="33">
        <v>17544</v>
      </c>
      <c r="L183" s="33">
        <v>19951.100000000002</v>
      </c>
      <c r="M183" s="33">
        <v>32160.720000000001</v>
      </c>
      <c r="N183" s="33">
        <v>76412</v>
      </c>
      <c r="O183" s="41">
        <f t="shared" si="9"/>
        <v>881727.82</v>
      </c>
      <c r="P183" s="25"/>
      <c r="Q183" s="25"/>
      <c r="R183" s="35"/>
      <c r="S183" s="42"/>
    </row>
    <row r="184" spans="1:19" ht="34.5" customHeight="1" x14ac:dyDescent="0.35">
      <c r="A184" s="13" t="s">
        <v>24</v>
      </c>
      <c r="B184" s="40">
        <v>9816</v>
      </c>
      <c r="C184" s="40">
        <v>15685</v>
      </c>
      <c r="D184" s="40">
        <v>17214</v>
      </c>
      <c r="E184" s="33">
        <v>5399</v>
      </c>
      <c r="F184" s="33">
        <v>8320</v>
      </c>
      <c r="G184" s="33">
        <v>4542</v>
      </c>
      <c r="H184" s="33">
        <v>7043</v>
      </c>
      <c r="I184" s="33">
        <v>5085</v>
      </c>
      <c r="J184" s="53">
        <f t="shared" si="8"/>
        <v>73104</v>
      </c>
      <c r="K184" s="33">
        <v>15738</v>
      </c>
      <c r="L184" s="33">
        <v>17992.8</v>
      </c>
      <c r="M184" s="33">
        <v>9240</v>
      </c>
      <c r="N184" s="33">
        <v>10552.254545454545</v>
      </c>
      <c r="O184" s="41">
        <f t="shared" si="9"/>
        <v>199731.05454545454</v>
      </c>
      <c r="P184" s="25"/>
      <c r="Q184" s="25"/>
      <c r="R184" s="35"/>
      <c r="S184" s="42"/>
    </row>
    <row r="185" spans="1:19" ht="34.5" customHeight="1" x14ac:dyDescent="0.35">
      <c r="A185" s="13" t="s">
        <v>25</v>
      </c>
      <c r="B185" s="40">
        <v>85417</v>
      </c>
      <c r="C185" s="40">
        <v>111201</v>
      </c>
      <c r="D185" s="40">
        <v>128995</v>
      </c>
      <c r="E185" s="33">
        <v>138878</v>
      </c>
      <c r="F185" s="33">
        <v>116729.95348403396</v>
      </c>
      <c r="G185" s="33">
        <v>150961</v>
      </c>
      <c r="H185" s="33">
        <v>112209</v>
      </c>
      <c r="I185" s="33">
        <v>97990</v>
      </c>
      <c r="J185" s="53">
        <f t="shared" si="8"/>
        <v>942380.95348403393</v>
      </c>
      <c r="K185" s="33">
        <v>87900.9</v>
      </c>
      <c r="L185" s="33">
        <v>110284.20000000001</v>
      </c>
      <c r="M185" s="33">
        <v>117299</v>
      </c>
      <c r="N185" s="33">
        <v>114351.36849854855</v>
      </c>
      <c r="O185" s="41">
        <f t="shared" si="9"/>
        <v>2314597.3754666164</v>
      </c>
      <c r="P185" s="25"/>
      <c r="Q185" s="25"/>
      <c r="R185" s="35"/>
      <c r="S185" s="42"/>
    </row>
    <row r="186" spans="1:19" ht="34.5" customHeight="1" x14ac:dyDescent="0.35">
      <c r="A186" s="13" t="s">
        <v>26</v>
      </c>
      <c r="B186" s="40">
        <v>74587</v>
      </c>
      <c r="C186" s="40">
        <v>84524</v>
      </c>
      <c r="D186" s="40">
        <v>73214</v>
      </c>
      <c r="E186" s="33">
        <v>86547</v>
      </c>
      <c r="F186" s="33">
        <v>66246</v>
      </c>
      <c r="G186" s="33">
        <v>49532</v>
      </c>
      <c r="H186" s="33">
        <v>57554</v>
      </c>
      <c r="I186" s="33">
        <v>77618</v>
      </c>
      <c r="J186" s="53">
        <f t="shared" si="8"/>
        <v>569822</v>
      </c>
      <c r="K186" s="33">
        <v>43512</v>
      </c>
      <c r="L186" s="33">
        <v>77939</v>
      </c>
      <c r="M186" s="33">
        <v>58047.35</v>
      </c>
      <c r="N186" s="33">
        <v>68120.031818181815</v>
      </c>
      <c r="O186" s="41">
        <f t="shared" si="9"/>
        <v>1387262.3818181818</v>
      </c>
      <c r="P186" s="25"/>
      <c r="Q186" s="25"/>
      <c r="R186" s="35"/>
      <c r="S186" s="42"/>
    </row>
    <row r="187" spans="1:19" ht="34.5" customHeight="1" x14ac:dyDescent="0.35">
      <c r="A187" s="13" t="s">
        <v>27</v>
      </c>
      <c r="B187" s="40">
        <v>138747</v>
      </c>
      <c r="C187" s="40">
        <v>176544</v>
      </c>
      <c r="D187" s="40">
        <v>212122</v>
      </c>
      <c r="E187" s="33">
        <v>169899</v>
      </c>
      <c r="F187" s="33">
        <v>170000</v>
      </c>
      <c r="G187" s="33">
        <v>136080</v>
      </c>
      <c r="H187" s="33">
        <v>159380</v>
      </c>
      <c r="I187" s="33">
        <v>176280</v>
      </c>
      <c r="J187" s="53">
        <f t="shared" si="8"/>
        <v>1339052</v>
      </c>
      <c r="K187" s="33">
        <v>198240</v>
      </c>
      <c r="L187" s="33">
        <v>169510</v>
      </c>
      <c r="M187" s="33">
        <v>161000</v>
      </c>
      <c r="N187" s="33">
        <v>169800.181818182</v>
      </c>
      <c r="O187" s="41">
        <f t="shared" si="9"/>
        <v>3376654.1818181821</v>
      </c>
      <c r="P187" s="25"/>
      <c r="Q187" s="25"/>
      <c r="R187" s="35"/>
      <c r="S187" s="42"/>
    </row>
    <row r="188" spans="1:19" ht="34.5" customHeight="1" x14ac:dyDescent="0.35">
      <c r="A188" s="13" t="s">
        <v>28</v>
      </c>
      <c r="B188" s="40">
        <v>74189</v>
      </c>
      <c r="C188" s="40">
        <v>70144</v>
      </c>
      <c r="D188" s="40">
        <v>54677</v>
      </c>
      <c r="E188" s="33">
        <v>64585</v>
      </c>
      <c r="F188" s="33">
        <v>130822</v>
      </c>
      <c r="G188" s="33">
        <v>110591</v>
      </c>
      <c r="H188" s="33">
        <v>102943</v>
      </c>
      <c r="I188" s="33">
        <v>101817</v>
      </c>
      <c r="J188" s="53">
        <f t="shared" si="8"/>
        <v>709768</v>
      </c>
      <c r="K188" s="33">
        <v>86715</v>
      </c>
      <c r="L188" s="33">
        <v>82026</v>
      </c>
      <c r="M188" s="33">
        <v>126417.62</v>
      </c>
      <c r="N188" s="33">
        <v>103019</v>
      </c>
      <c r="O188" s="41">
        <f t="shared" si="9"/>
        <v>1817713.62</v>
      </c>
      <c r="P188" s="25"/>
      <c r="Q188" s="25"/>
      <c r="R188" s="35"/>
      <c r="S188" s="42"/>
    </row>
    <row r="189" spans="1:19" ht="34.5" customHeight="1" x14ac:dyDescent="0.35">
      <c r="A189" s="13" t="s">
        <v>29</v>
      </c>
      <c r="B189" s="40">
        <v>288785</v>
      </c>
      <c r="C189" s="40">
        <v>419582</v>
      </c>
      <c r="D189" s="40">
        <v>286547</v>
      </c>
      <c r="E189" s="33">
        <v>289985</v>
      </c>
      <c r="F189" s="33">
        <v>238992</v>
      </c>
      <c r="G189" s="33">
        <v>310385</v>
      </c>
      <c r="H189" s="33">
        <v>411888</v>
      </c>
      <c r="I189" s="33">
        <v>404532</v>
      </c>
      <c r="J189" s="53">
        <f t="shared" si="8"/>
        <v>2650696</v>
      </c>
      <c r="K189" s="33">
        <v>346664.7</v>
      </c>
      <c r="L189" s="33">
        <v>259307</v>
      </c>
      <c r="M189" s="33">
        <v>308289.43253662298</v>
      </c>
      <c r="N189" s="33">
        <v>324087.01204878394</v>
      </c>
      <c r="O189" s="41">
        <f t="shared" si="9"/>
        <v>6539740.1445854073</v>
      </c>
      <c r="P189" s="25"/>
      <c r="Q189" s="25"/>
      <c r="R189" s="35"/>
      <c r="S189" s="42"/>
    </row>
    <row r="190" spans="1:19" ht="34.5" customHeight="1" x14ac:dyDescent="0.35">
      <c r="A190" s="13" t="s">
        <v>30</v>
      </c>
      <c r="B190" s="40">
        <v>1577</v>
      </c>
      <c r="C190" s="40">
        <v>2852</v>
      </c>
      <c r="D190" s="40">
        <v>2565</v>
      </c>
      <c r="E190" s="33">
        <v>2014</v>
      </c>
      <c r="F190" s="33">
        <v>3721</v>
      </c>
      <c r="G190" s="33">
        <v>5395</v>
      </c>
      <c r="H190" s="33">
        <v>2146</v>
      </c>
      <c r="I190" s="33">
        <v>4228</v>
      </c>
      <c r="J190" s="53">
        <f t="shared" si="8"/>
        <v>24498</v>
      </c>
      <c r="K190" s="33">
        <v>1350.5</v>
      </c>
      <c r="L190" s="33">
        <v>4715</v>
      </c>
      <c r="M190" s="33">
        <v>4767.8499999999995</v>
      </c>
      <c r="N190" s="33">
        <v>3211.9409090909089</v>
      </c>
      <c r="O190" s="41">
        <f t="shared" si="9"/>
        <v>63041.290909090909</v>
      </c>
      <c r="P190" s="25"/>
      <c r="Q190" s="25"/>
      <c r="R190" s="35"/>
      <c r="S190" s="42"/>
    </row>
    <row r="191" spans="1:19" ht="34.5" customHeight="1" x14ac:dyDescent="0.35">
      <c r="A191" s="13" t="s">
        <v>31</v>
      </c>
      <c r="B191" s="40">
        <v>107574</v>
      </c>
      <c r="C191" s="40">
        <v>89887</v>
      </c>
      <c r="D191" s="40">
        <v>88954</v>
      </c>
      <c r="E191" s="33">
        <v>93215</v>
      </c>
      <c r="F191" s="33">
        <v>127484</v>
      </c>
      <c r="G191" s="33">
        <v>81814.3</v>
      </c>
      <c r="H191" s="33">
        <v>105156.44561403508</v>
      </c>
      <c r="I191" s="33">
        <v>106898.54694736842</v>
      </c>
      <c r="J191" s="53">
        <f t="shared" si="8"/>
        <v>800983.29256140359</v>
      </c>
      <c r="K191" s="33">
        <v>78196.303372260852</v>
      </c>
      <c r="L191" s="33">
        <v>73308</v>
      </c>
      <c r="M191" s="33">
        <v>138020</v>
      </c>
      <c r="N191" s="33">
        <v>99137.054175787693</v>
      </c>
      <c r="O191" s="41">
        <f t="shared" si="9"/>
        <v>1990627.9426708557</v>
      </c>
      <c r="P191" s="25"/>
      <c r="Q191" s="25"/>
      <c r="R191" s="35"/>
      <c r="S191" s="42"/>
    </row>
    <row r="192" spans="1:19" ht="34.5" customHeight="1" x14ac:dyDescent="0.35">
      <c r="A192" s="13" t="s">
        <v>32</v>
      </c>
      <c r="B192" s="40">
        <v>0</v>
      </c>
      <c r="C192" s="40">
        <v>0</v>
      </c>
      <c r="D192" s="40">
        <v>210</v>
      </c>
      <c r="E192" s="33">
        <v>8012</v>
      </c>
      <c r="F192" s="33">
        <v>24318</v>
      </c>
      <c r="G192" s="33">
        <v>7468</v>
      </c>
      <c r="H192" s="33">
        <v>10324</v>
      </c>
      <c r="I192" s="33">
        <v>10901.880000000001</v>
      </c>
      <c r="J192" s="53">
        <f t="shared" si="8"/>
        <v>61233.880000000005</v>
      </c>
      <c r="K192" s="33">
        <v>5413</v>
      </c>
      <c r="L192" s="33">
        <v>0</v>
      </c>
      <c r="M192" s="33">
        <v>0</v>
      </c>
      <c r="N192" s="33">
        <v>0</v>
      </c>
      <c r="O192" s="41">
        <f t="shared" si="9"/>
        <v>127880.76000000001</v>
      </c>
      <c r="P192" s="25"/>
      <c r="Q192" s="25"/>
      <c r="R192" s="35"/>
      <c r="S192" s="42"/>
    </row>
    <row r="193" spans="1:19" ht="34.5" customHeight="1" x14ac:dyDescent="0.35">
      <c r="A193" s="13" t="s">
        <v>33</v>
      </c>
      <c r="B193" s="40">
        <v>88541</v>
      </c>
      <c r="C193" s="40">
        <v>94889</v>
      </c>
      <c r="D193" s="40">
        <v>79533</v>
      </c>
      <c r="E193" s="33">
        <v>72145</v>
      </c>
      <c r="F193" s="33">
        <v>92379</v>
      </c>
      <c r="G193" s="33">
        <v>91488.1</v>
      </c>
      <c r="H193" s="33">
        <v>109853</v>
      </c>
      <c r="I193" s="33">
        <v>126663.3</v>
      </c>
      <c r="J193" s="53">
        <f t="shared" si="8"/>
        <v>755491.4</v>
      </c>
      <c r="K193" s="33">
        <v>89433</v>
      </c>
      <c r="L193" s="33">
        <v>135126</v>
      </c>
      <c r="M193" s="33">
        <v>101176.81786941581</v>
      </c>
      <c r="N193" s="33">
        <v>98293.383442674167</v>
      </c>
      <c r="O193" s="41">
        <f t="shared" si="9"/>
        <v>1935012.0013120899</v>
      </c>
      <c r="P193" s="25"/>
      <c r="Q193" s="25"/>
      <c r="R193" s="35"/>
      <c r="S193" s="42"/>
    </row>
    <row r="194" spans="1:19" ht="34.5" customHeight="1" x14ac:dyDescent="0.35">
      <c r="A194" s="13" t="s">
        <v>34</v>
      </c>
      <c r="B194" s="40">
        <v>59208</v>
      </c>
      <c r="C194" s="40">
        <v>61254</v>
      </c>
      <c r="D194" s="40">
        <v>58788</v>
      </c>
      <c r="E194" s="33">
        <v>49215</v>
      </c>
      <c r="F194" s="33">
        <v>41623.630000000005</v>
      </c>
      <c r="G194" s="33">
        <v>36757.350000000006</v>
      </c>
      <c r="H194" s="33">
        <v>62224.013393736466</v>
      </c>
      <c r="I194" s="33">
        <v>52773.04</v>
      </c>
      <c r="J194" s="53">
        <f t="shared" si="8"/>
        <v>421843.0333937364</v>
      </c>
      <c r="K194" s="33">
        <v>37260.022103970528</v>
      </c>
      <c r="L194" s="33">
        <v>28849</v>
      </c>
      <c r="M194" s="33">
        <v>25122.881348511382</v>
      </c>
      <c r="N194" s="33">
        <v>46643.176076928939</v>
      </c>
      <c r="O194" s="41">
        <f t="shared" si="9"/>
        <v>981561.14631688374</v>
      </c>
      <c r="P194" s="25"/>
      <c r="Q194" s="25"/>
      <c r="R194" s="35"/>
      <c r="S194" s="42"/>
    </row>
    <row r="195" spans="1:19" ht="34.5" customHeight="1" x14ac:dyDescent="0.35">
      <c r="A195" s="13" t="s">
        <v>35</v>
      </c>
      <c r="B195" s="40">
        <v>187101</v>
      </c>
      <c r="C195" s="40">
        <v>155898</v>
      </c>
      <c r="D195" s="40">
        <v>106857</v>
      </c>
      <c r="E195" s="33">
        <v>254254</v>
      </c>
      <c r="F195" s="33">
        <v>160150</v>
      </c>
      <c r="G195" s="33">
        <v>108996.66666666667</v>
      </c>
      <c r="H195" s="33">
        <v>220550</v>
      </c>
      <c r="I195" s="33">
        <v>207900</v>
      </c>
      <c r="J195" s="53">
        <f t="shared" si="8"/>
        <v>1401706.6666666665</v>
      </c>
      <c r="K195" s="33">
        <v>59214</v>
      </c>
      <c r="L195" s="33">
        <v>30296</v>
      </c>
      <c r="M195" s="33">
        <v>10192</v>
      </c>
      <c r="N195" s="33">
        <v>136491.69696969696</v>
      </c>
      <c r="O195" s="41">
        <f t="shared" si="9"/>
        <v>3039607.0303030298</v>
      </c>
      <c r="P195" s="25"/>
      <c r="Q195" s="25"/>
      <c r="R195" s="35"/>
      <c r="S195" s="42"/>
    </row>
    <row r="196" spans="1:19" ht="34.5" customHeight="1" x14ac:dyDescent="0.35">
      <c r="A196" s="13" t="s">
        <v>36</v>
      </c>
      <c r="B196" s="40">
        <v>45987</v>
      </c>
      <c r="C196" s="40">
        <v>28574</v>
      </c>
      <c r="D196" s="40">
        <v>28723</v>
      </c>
      <c r="E196" s="33">
        <v>27465</v>
      </c>
      <c r="F196" s="33">
        <v>19251</v>
      </c>
      <c r="G196" s="33">
        <v>12779</v>
      </c>
      <c r="H196" s="33">
        <v>36475.774495677229</v>
      </c>
      <c r="I196" s="33">
        <v>29260</v>
      </c>
      <c r="J196" s="53">
        <f t="shared" si="8"/>
        <v>228514.77449567724</v>
      </c>
      <c r="K196" s="33">
        <v>9525</v>
      </c>
      <c r="L196" s="33">
        <v>12120</v>
      </c>
      <c r="M196" s="33">
        <v>13992</v>
      </c>
      <c r="N196" s="33">
        <v>24013.7976814252</v>
      </c>
      <c r="O196" s="41">
        <f t="shared" si="9"/>
        <v>516680.34667277965</v>
      </c>
      <c r="P196" s="25"/>
      <c r="Q196" s="25"/>
      <c r="R196" s="35"/>
      <c r="S196" s="42"/>
    </row>
    <row r="197" spans="1:19" ht="34.5" customHeight="1" x14ac:dyDescent="0.35">
      <c r="A197" s="13" t="s">
        <v>83</v>
      </c>
      <c r="B197" s="40">
        <v>13101</v>
      </c>
      <c r="C197" s="40">
        <v>6442</v>
      </c>
      <c r="D197" s="43">
        <v>13688</v>
      </c>
      <c r="E197" s="33">
        <v>4898</v>
      </c>
      <c r="F197" s="33">
        <v>7022</v>
      </c>
      <c r="G197" s="33">
        <v>4539</v>
      </c>
      <c r="H197" s="33">
        <v>8500</v>
      </c>
      <c r="I197" s="33">
        <v>7860.4</v>
      </c>
      <c r="J197" s="53">
        <f t="shared" si="8"/>
        <v>66050.399999999994</v>
      </c>
      <c r="K197" s="33">
        <v>7368</v>
      </c>
      <c r="L197" s="33">
        <v>5145</v>
      </c>
      <c r="M197" s="33">
        <v>5285.4000000000005</v>
      </c>
      <c r="N197" s="33">
        <v>7622.6181818181803</v>
      </c>
      <c r="O197" s="41">
        <f t="shared" si="9"/>
        <v>157521.81818181818</v>
      </c>
      <c r="P197" s="25"/>
      <c r="Q197" s="25"/>
      <c r="R197" s="35"/>
      <c r="S197" s="42"/>
    </row>
    <row r="198" spans="1:19" ht="34.5" customHeight="1" x14ac:dyDescent="0.35">
      <c r="A198" s="13" t="s">
        <v>84</v>
      </c>
      <c r="B198" s="40">
        <v>2152</v>
      </c>
      <c r="C198" s="40">
        <v>2845</v>
      </c>
      <c r="D198" s="43">
        <v>2985</v>
      </c>
      <c r="E198" s="33">
        <v>1288</v>
      </c>
      <c r="F198" s="33">
        <v>1775</v>
      </c>
      <c r="G198" s="33">
        <v>2173</v>
      </c>
      <c r="H198" s="33">
        <v>3698</v>
      </c>
      <c r="I198" s="33">
        <v>3118</v>
      </c>
      <c r="J198" s="53">
        <f t="shared" si="8"/>
        <v>20034</v>
      </c>
      <c r="K198" s="33">
        <v>1715</v>
      </c>
      <c r="L198" s="33">
        <v>1118</v>
      </c>
      <c r="M198" s="33">
        <v>1493.3999999999999</v>
      </c>
      <c r="N198" s="33">
        <v>2214.5818181818181</v>
      </c>
      <c r="O198" s="41">
        <f t="shared" si="9"/>
        <v>46608.981818181819</v>
      </c>
      <c r="P198" s="25"/>
      <c r="Q198" s="25"/>
      <c r="R198" s="35"/>
      <c r="S198" s="42"/>
    </row>
    <row r="199" spans="1:19" ht="34.5" customHeight="1" x14ac:dyDescent="0.35">
      <c r="A199" s="13" t="s">
        <v>85</v>
      </c>
      <c r="B199" s="40">
        <v>26898</v>
      </c>
      <c r="C199" s="40">
        <v>31241</v>
      </c>
      <c r="D199" s="40">
        <v>29985</v>
      </c>
      <c r="E199" s="33">
        <v>13245</v>
      </c>
      <c r="F199" s="33">
        <v>118007</v>
      </c>
      <c r="G199" s="33">
        <v>41729</v>
      </c>
      <c r="H199" s="33">
        <v>93396</v>
      </c>
      <c r="I199" s="33">
        <v>90778.7</v>
      </c>
      <c r="J199" s="53">
        <f t="shared" si="8"/>
        <v>445279.7</v>
      </c>
      <c r="K199" s="33">
        <v>238570</v>
      </c>
      <c r="L199" s="33">
        <v>31850</v>
      </c>
      <c r="M199" s="33">
        <v>17994</v>
      </c>
      <c r="N199" s="33">
        <v>66699.427272727262</v>
      </c>
      <c r="O199" s="41">
        <f t="shared" si="9"/>
        <v>1245672.8272727272</v>
      </c>
      <c r="P199" s="25"/>
      <c r="Q199" s="25"/>
      <c r="R199" s="35"/>
      <c r="S199" s="42"/>
    </row>
    <row r="200" spans="1:19" ht="34.5" customHeight="1" x14ac:dyDescent="0.35">
      <c r="A200" s="13" t="s">
        <v>40</v>
      </c>
      <c r="B200" s="40">
        <v>82665</v>
      </c>
      <c r="C200" s="40">
        <v>58987</v>
      </c>
      <c r="D200" s="40">
        <v>56887</v>
      </c>
      <c r="E200" s="33">
        <v>59874</v>
      </c>
      <c r="F200" s="33">
        <v>18091</v>
      </c>
      <c r="G200" s="33">
        <v>57205.375</v>
      </c>
      <c r="H200" s="33">
        <v>73917.600000000006</v>
      </c>
      <c r="I200" s="33">
        <v>85421.7</v>
      </c>
      <c r="J200" s="53">
        <f t="shared" si="8"/>
        <v>493048.67499999999</v>
      </c>
      <c r="K200" s="33">
        <v>62506.421417565485</v>
      </c>
      <c r="L200" s="33">
        <v>22190.100000000002</v>
      </c>
      <c r="M200" s="33">
        <v>59580</v>
      </c>
      <c r="N200" s="33">
        <v>57938.654219778677</v>
      </c>
      <c r="O200" s="41">
        <f t="shared" si="9"/>
        <v>1188312.5256373442</v>
      </c>
      <c r="P200" s="25"/>
      <c r="Q200" s="25"/>
      <c r="R200" s="35"/>
      <c r="S200" s="42"/>
    </row>
    <row r="201" spans="1:19" ht="34.5" customHeight="1" x14ac:dyDescent="0.35">
      <c r="A201" s="13" t="s">
        <v>41</v>
      </c>
      <c r="B201" s="40">
        <v>0</v>
      </c>
      <c r="C201" s="40">
        <v>0</v>
      </c>
      <c r="D201" s="40">
        <v>0</v>
      </c>
      <c r="E201" s="33">
        <v>0</v>
      </c>
      <c r="F201" s="33">
        <v>43230</v>
      </c>
      <c r="G201" s="33">
        <v>42791</v>
      </c>
      <c r="H201" s="33">
        <v>49689</v>
      </c>
      <c r="I201" s="33">
        <v>52120.800000000003</v>
      </c>
      <c r="J201" s="53">
        <f t="shared" si="8"/>
        <v>187830.8</v>
      </c>
      <c r="K201" s="33">
        <v>37657</v>
      </c>
      <c r="L201" s="33">
        <v>39443</v>
      </c>
      <c r="M201" s="33">
        <v>49890.064864864864</v>
      </c>
      <c r="N201" s="33">
        <v>28620.078624078622</v>
      </c>
      <c r="O201" s="41">
        <f t="shared" si="9"/>
        <v>531271.74348894344</v>
      </c>
      <c r="P201" s="25"/>
      <c r="Q201" s="25"/>
      <c r="R201" s="35"/>
      <c r="S201" s="42"/>
    </row>
    <row r="202" spans="1:19" ht="34.5" customHeight="1" x14ac:dyDescent="0.35">
      <c r="A202" s="13" t="s">
        <v>42</v>
      </c>
      <c r="B202" s="40">
        <v>86221</v>
      </c>
      <c r="C202" s="40">
        <v>126987</v>
      </c>
      <c r="D202" s="40">
        <v>116998</v>
      </c>
      <c r="E202" s="33">
        <v>65487</v>
      </c>
      <c r="F202" s="33">
        <v>89733</v>
      </c>
      <c r="G202" s="33">
        <v>72588</v>
      </c>
      <c r="H202" s="33">
        <v>120180</v>
      </c>
      <c r="I202" s="33">
        <v>119820</v>
      </c>
      <c r="J202" s="53">
        <f t="shared" si="8"/>
        <v>798014</v>
      </c>
      <c r="K202" s="33">
        <v>133428.47</v>
      </c>
      <c r="L202" s="33">
        <v>65411</v>
      </c>
      <c r="M202" s="33">
        <v>198630</v>
      </c>
      <c r="N202" s="33">
        <v>108680.31545454545</v>
      </c>
      <c r="O202" s="41">
        <f t="shared" si="9"/>
        <v>2102177.7854545456</v>
      </c>
      <c r="P202" s="25"/>
      <c r="Q202" s="25"/>
      <c r="R202" s="35"/>
      <c r="S202" s="42"/>
    </row>
    <row r="203" spans="1:19" ht="34.5" customHeight="1" x14ac:dyDescent="0.35">
      <c r="A203" s="13" t="s">
        <v>43</v>
      </c>
      <c r="B203" s="40">
        <v>25221</v>
      </c>
      <c r="C203" s="40">
        <v>22989</v>
      </c>
      <c r="D203" s="40">
        <v>13621</v>
      </c>
      <c r="E203" s="33">
        <v>21440</v>
      </c>
      <c r="F203" s="33">
        <v>33716</v>
      </c>
      <c r="G203" s="33">
        <v>9430</v>
      </c>
      <c r="H203" s="33">
        <v>14364</v>
      </c>
      <c r="I203" s="33">
        <v>13217.75</v>
      </c>
      <c r="J203" s="53">
        <f t="shared" si="8"/>
        <v>153998.75</v>
      </c>
      <c r="K203" s="33">
        <v>26414</v>
      </c>
      <c r="L203" s="33">
        <v>10080</v>
      </c>
      <c r="M203" s="33">
        <v>22820</v>
      </c>
      <c r="N203" s="33">
        <v>19392.06818181818</v>
      </c>
      <c r="O203" s="41">
        <f t="shared" si="9"/>
        <v>386703.56818181818</v>
      </c>
      <c r="P203" s="25"/>
      <c r="Q203" s="25"/>
      <c r="R203" s="35"/>
      <c r="S203" s="42"/>
    </row>
    <row r="204" spans="1:19" ht="34.5" customHeight="1" x14ac:dyDescent="0.35">
      <c r="A204" s="13" t="s">
        <v>44</v>
      </c>
      <c r="B204" s="40">
        <v>1685</v>
      </c>
      <c r="C204" s="40">
        <v>3211</v>
      </c>
      <c r="D204" s="40">
        <v>1855</v>
      </c>
      <c r="E204" s="33">
        <v>3924</v>
      </c>
      <c r="F204" s="33">
        <v>2897</v>
      </c>
      <c r="G204" s="33">
        <v>400</v>
      </c>
      <c r="H204" s="33">
        <v>3050</v>
      </c>
      <c r="I204" s="33">
        <v>3528</v>
      </c>
      <c r="J204" s="53">
        <f t="shared" si="8"/>
        <v>20550</v>
      </c>
      <c r="K204" s="33">
        <v>7105</v>
      </c>
      <c r="L204" s="33">
        <v>4725</v>
      </c>
      <c r="M204" s="33">
        <v>11258.035714285714</v>
      </c>
      <c r="N204" s="33">
        <v>3967.0941558441555</v>
      </c>
      <c r="O204" s="41">
        <f t="shared" si="9"/>
        <v>68155.129870129866</v>
      </c>
      <c r="P204" s="25"/>
      <c r="Q204" s="25"/>
      <c r="R204" s="35"/>
      <c r="S204" s="42"/>
    </row>
    <row r="205" spans="1:19" ht="34.5" customHeight="1" x14ac:dyDescent="0.35">
      <c r="A205" s="13" t="s">
        <v>45</v>
      </c>
      <c r="B205" s="40">
        <v>5887</v>
      </c>
      <c r="C205" s="40">
        <v>6452</v>
      </c>
      <c r="D205" s="40">
        <v>4921</v>
      </c>
      <c r="E205" s="33">
        <v>6555</v>
      </c>
      <c r="F205" s="33">
        <v>5376</v>
      </c>
      <c r="G205" s="33">
        <v>5568</v>
      </c>
      <c r="H205" s="33">
        <v>7920</v>
      </c>
      <c r="I205" s="33">
        <v>5463.25</v>
      </c>
      <c r="J205" s="53">
        <f t="shared" si="8"/>
        <v>48142.25</v>
      </c>
      <c r="K205" s="33">
        <v>14246.658536585366</v>
      </c>
      <c r="L205" s="33">
        <v>5222</v>
      </c>
      <c r="M205" s="33">
        <v>5687.42</v>
      </c>
      <c r="N205" s="33">
        <v>6663.4844124168512</v>
      </c>
      <c r="O205" s="41">
        <f t="shared" si="9"/>
        <v>128104.06294900221</v>
      </c>
      <c r="P205" s="25"/>
      <c r="Q205" s="25"/>
      <c r="R205" s="35"/>
      <c r="S205" s="42"/>
    </row>
    <row r="206" spans="1:19" ht="34.5" customHeight="1" x14ac:dyDescent="0.35">
      <c r="A206" s="13" t="s">
        <v>46</v>
      </c>
      <c r="B206" s="40">
        <v>2721</v>
      </c>
      <c r="C206" s="40">
        <v>2799</v>
      </c>
      <c r="D206" s="40">
        <v>1721</v>
      </c>
      <c r="E206" s="33">
        <v>3887</v>
      </c>
      <c r="F206" s="33">
        <v>828</v>
      </c>
      <c r="G206" s="33">
        <v>576</v>
      </c>
      <c r="H206" s="33">
        <v>6246.5</v>
      </c>
      <c r="I206" s="33">
        <v>3921.5</v>
      </c>
      <c r="J206" s="53">
        <f t="shared" si="8"/>
        <v>22700</v>
      </c>
      <c r="K206" s="33">
        <v>4555.0778894472369</v>
      </c>
      <c r="L206" s="33">
        <v>2050</v>
      </c>
      <c r="M206" s="33">
        <v>1260</v>
      </c>
      <c r="N206" s="33">
        <v>2778.6434444952033</v>
      </c>
      <c r="O206" s="41">
        <f t="shared" si="9"/>
        <v>56043.721333942442</v>
      </c>
      <c r="P206" s="25"/>
      <c r="Q206" s="25"/>
      <c r="R206" s="35"/>
      <c r="S206" s="42"/>
    </row>
    <row r="207" spans="1:19" ht="34.5" customHeight="1" x14ac:dyDescent="0.35">
      <c r="A207" s="13" t="s">
        <v>47</v>
      </c>
      <c r="B207" s="40">
        <v>15466</v>
      </c>
      <c r="C207" s="40">
        <v>17895</v>
      </c>
      <c r="D207" s="40">
        <v>13454</v>
      </c>
      <c r="E207" s="33">
        <v>21024</v>
      </c>
      <c r="F207" s="33">
        <v>23390</v>
      </c>
      <c r="G207" s="33">
        <v>22583</v>
      </c>
      <c r="H207" s="33">
        <v>18990</v>
      </c>
      <c r="I207" s="33">
        <v>24344.981949458484</v>
      </c>
      <c r="J207" s="53">
        <f t="shared" si="8"/>
        <v>157146.98194945848</v>
      </c>
      <c r="K207" s="33">
        <v>18197.274969173861</v>
      </c>
      <c r="L207" s="33">
        <v>1535</v>
      </c>
      <c r="M207" s="33">
        <v>3661</v>
      </c>
      <c r="N207" s="33">
        <v>16412.750628966576</v>
      </c>
      <c r="O207" s="41">
        <f t="shared" ref="O207:O236" si="10">SUM(B207:N207)</f>
        <v>354099.9894970574</v>
      </c>
      <c r="P207" s="25"/>
      <c r="Q207" s="25"/>
      <c r="R207" s="35"/>
      <c r="S207" s="42"/>
    </row>
    <row r="208" spans="1:19" ht="34.5" customHeight="1" x14ac:dyDescent="0.35">
      <c r="A208" s="15" t="s">
        <v>48</v>
      </c>
      <c r="B208" s="40">
        <v>7654</v>
      </c>
      <c r="C208" s="40">
        <v>9857</v>
      </c>
      <c r="D208" s="40">
        <v>8991</v>
      </c>
      <c r="E208" s="33">
        <v>10114</v>
      </c>
      <c r="F208" s="33">
        <v>180</v>
      </c>
      <c r="G208" s="33">
        <v>223</v>
      </c>
      <c r="H208" s="33">
        <v>16172</v>
      </c>
      <c r="I208" s="33">
        <v>10512</v>
      </c>
      <c r="J208" s="53">
        <f t="shared" si="8"/>
        <v>63703</v>
      </c>
      <c r="K208" s="33">
        <v>19753.16</v>
      </c>
      <c r="L208" s="33">
        <v>155</v>
      </c>
      <c r="M208" s="33">
        <v>302.61904761904765</v>
      </c>
      <c r="N208" s="33">
        <v>92</v>
      </c>
      <c r="O208" s="41">
        <f t="shared" si="10"/>
        <v>147708.77904761906</v>
      </c>
      <c r="P208" s="25"/>
      <c r="Q208" s="25"/>
      <c r="R208" s="35"/>
      <c r="S208" s="42"/>
    </row>
    <row r="209" spans="1:19" ht="34.5" customHeight="1" x14ac:dyDescent="0.35">
      <c r="A209" s="15" t="s">
        <v>49</v>
      </c>
      <c r="B209" s="40">
        <v>32998</v>
      </c>
      <c r="C209" s="40">
        <v>29565</v>
      </c>
      <c r="D209" s="40">
        <v>25124</v>
      </c>
      <c r="E209" s="33">
        <v>35241</v>
      </c>
      <c r="F209" s="33">
        <v>9629</v>
      </c>
      <c r="G209" s="33">
        <v>7363.2</v>
      </c>
      <c r="H209" s="33">
        <v>33663</v>
      </c>
      <c r="I209" s="33">
        <v>48473.29</v>
      </c>
      <c r="J209" s="53">
        <f t="shared" si="8"/>
        <v>222056.49000000002</v>
      </c>
      <c r="K209" s="33">
        <v>13474</v>
      </c>
      <c r="L209" s="33">
        <v>42405</v>
      </c>
      <c r="M209" s="33">
        <v>24850</v>
      </c>
      <c r="N209" s="33">
        <v>27525.953636363636</v>
      </c>
      <c r="O209" s="41">
        <f t="shared" si="10"/>
        <v>552367.9336363636</v>
      </c>
      <c r="P209" s="25"/>
      <c r="Q209" s="25"/>
      <c r="R209" s="35"/>
      <c r="S209" s="42"/>
    </row>
    <row r="210" spans="1:19" ht="34.5" customHeight="1" x14ac:dyDescent="0.35">
      <c r="A210" s="13" t="s">
        <v>50</v>
      </c>
      <c r="B210" s="43">
        <v>15899</v>
      </c>
      <c r="C210" s="43">
        <v>18825</v>
      </c>
      <c r="D210" s="43">
        <v>12514</v>
      </c>
      <c r="E210" s="43">
        <v>11345</v>
      </c>
      <c r="F210" s="43">
        <v>3306</v>
      </c>
      <c r="G210" s="43">
        <v>2976</v>
      </c>
      <c r="H210" s="43">
        <v>20065.100000000002</v>
      </c>
      <c r="I210" s="43">
        <v>11824.460000000001</v>
      </c>
      <c r="J210" s="53">
        <f t="shared" si="8"/>
        <v>96754.560000000012</v>
      </c>
      <c r="K210" s="43">
        <v>2815</v>
      </c>
      <c r="L210" s="43">
        <v>8337</v>
      </c>
      <c r="M210" s="43">
        <v>14130</v>
      </c>
      <c r="N210" s="43">
        <v>20094.232727272702</v>
      </c>
      <c r="O210" s="48">
        <f t="shared" si="10"/>
        <v>238885.35272727272</v>
      </c>
      <c r="P210" s="26"/>
      <c r="Q210" s="26"/>
      <c r="R210" s="35"/>
      <c r="S210" s="42"/>
    </row>
    <row r="211" spans="1:19" ht="34.5" customHeight="1" x14ac:dyDescent="0.35">
      <c r="A211" s="13" t="s">
        <v>51</v>
      </c>
      <c r="B211" s="43">
        <v>0</v>
      </c>
      <c r="C211" s="43">
        <v>510</v>
      </c>
      <c r="D211" s="43">
        <v>504</v>
      </c>
      <c r="E211" s="43">
        <v>320</v>
      </c>
      <c r="F211" s="43">
        <v>524</v>
      </c>
      <c r="G211" s="43">
        <v>430</v>
      </c>
      <c r="H211" s="43">
        <v>432</v>
      </c>
      <c r="I211" s="43">
        <v>432.00000000000006</v>
      </c>
      <c r="J211" s="53">
        <f t="shared" si="8"/>
        <v>3152</v>
      </c>
      <c r="K211" s="43">
        <v>940</v>
      </c>
      <c r="L211" s="43">
        <v>156</v>
      </c>
      <c r="M211" s="43">
        <v>0</v>
      </c>
      <c r="N211" s="43">
        <v>186.18181818181799</v>
      </c>
      <c r="O211" s="48">
        <f t="shared" si="10"/>
        <v>7586.181818181818</v>
      </c>
      <c r="P211" s="26"/>
      <c r="Q211" s="26"/>
      <c r="R211" s="35"/>
      <c r="S211" s="42"/>
    </row>
    <row r="212" spans="1:19" ht="34.5" customHeight="1" x14ac:dyDescent="0.35">
      <c r="A212" s="13" t="s">
        <v>52</v>
      </c>
      <c r="B212" s="43">
        <v>4677</v>
      </c>
      <c r="C212" s="43">
        <v>6011</v>
      </c>
      <c r="D212" s="43">
        <v>1588</v>
      </c>
      <c r="E212" s="43">
        <v>3211</v>
      </c>
      <c r="F212" s="43">
        <v>611</v>
      </c>
      <c r="G212" s="43">
        <v>587</v>
      </c>
      <c r="H212" s="43">
        <v>4278</v>
      </c>
      <c r="I212" s="43">
        <v>4641.7</v>
      </c>
      <c r="J212" s="53">
        <f t="shared" si="8"/>
        <v>25604.7</v>
      </c>
      <c r="K212" s="43">
        <v>6032.8451127819553</v>
      </c>
      <c r="L212" s="43">
        <v>1783</v>
      </c>
      <c r="M212" s="43">
        <v>1088.9463087248323</v>
      </c>
      <c r="N212" s="43">
        <v>3137.226492864253</v>
      </c>
      <c r="O212" s="48">
        <f t="shared" si="10"/>
        <v>63251.417914371043</v>
      </c>
      <c r="P212" s="26"/>
      <c r="Q212" s="26"/>
      <c r="R212" s="35"/>
      <c r="S212" s="42"/>
    </row>
    <row r="213" spans="1:19" ht="34.5" customHeight="1" x14ac:dyDescent="0.35">
      <c r="A213" s="13" t="s">
        <v>53</v>
      </c>
      <c r="B213" s="43">
        <v>5524</v>
      </c>
      <c r="C213" s="43">
        <v>8524</v>
      </c>
      <c r="D213" s="43">
        <v>6545</v>
      </c>
      <c r="E213" s="43">
        <v>3542</v>
      </c>
      <c r="F213" s="43">
        <v>270</v>
      </c>
      <c r="G213" s="43">
        <v>457</v>
      </c>
      <c r="H213" s="43">
        <v>6120</v>
      </c>
      <c r="I213" s="43">
        <v>9180</v>
      </c>
      <c r="J213" s="53">
        <f t="shared" si="8"/>
        <v>40162</v>
      </c>
      <c r="K213" s="43">
        <v>9911</v>
      </c>
      <c r="L213" s="43">
        <v>305.5</v>
      </c>
      <c r="M213" s="43">
        <v>653.30000000000007</v>
      </c>
      <c r="N213" s="43">
        <v>1639.25454545455</v>
      </c>
      <c r="O213" s="48">
        <f t="shared" si="10"/>
        <v>92833.05454545455</v>
      </c>
      <c r="P213" s="26"/>
      <c r="Q213" s="26"/>
      <c r="R213" s="35"/>
      <c r="S213" s="42"/>
    </row>
    <row r="214" spans="1:19" ht="34.5" customHeight="1" x14ac:dyDescent="0.35">
      <c r="A214" s="13" t="s">
        <v>86</v>
      </c>
      <c r="B214" s="43">
        <v>18241</v>
      </c>
      <c r="C214" s="43">
        <v>18254</v>
      </c>
      <c r="D214" s="43">
        <v>12545</v>
      </c>
      <c r="E214" s="43">
        <v>12658</v>
      </c>
      <c r="F214" s="43">
        <v>37553</v>
      </c>
      <c r="G214" s="43">
        <v>17599</v>
      </c>
      <c r="H214" s="43">
        <v>23470.2</v>
      </c>
      <c r="I214" s="43">
        <v>36597.599999999999</v>
      </c>
      <c r="J214" s="53">
        <f t="shared" si="8"/>
        <v>176917.80000000002</v>
      </c>
      <c r="K214" s="43">
        <v>29912.177339901482</v>
      </c>
      <c r="L214" s="43">
        <v>11430</v>
      </c>
      <c r="M214" s="43">
        <v>19071.404494382023</v>
      </c>
      <c r="N214" s="43">
        <v>18804</v>
      </c>
      <c r="O214" s="48">
        <f t="shared" si="10"/>
        <v>433053.18183428358</v>
      </c>
      <c r="P214" s="26"/>
      <c r="Q214" s="26"/>
      <c r="R214" s="35"/>
      <c r="S214" s="42"/>
    </row>
    <row r="215" spans="1:19" ht="34.5" customHeight="1" x14ac:dyDescent="0.35">
      <c r="A215" s="13" t="s">
        <v>55</v>
      </c>
      <c r="B215" s="43">
        <v>745</v>
      </c>
      <c r="C215" s="43">
        <v>6177</v>
      </c>
      <c r="D215" s="43">
        <v>4654</v>
      </c>
      <c r="E215" s="43">
        <v>4633</v>
      </c>
      <c r="F215" s="43">
        <v>3962</v>
      </c>
      <c r="G215" s="43">
        <v>1906</v>
      </c>
      <c r="H215" s="43">
        <v>11749.31</v>
      </c>
      <c r="I215" s="43">
        <v>735</v>
      </c>
      <c r="J215" s="53">
        <f t="shared" si="8"/>
        <v>34561.31</v>
      </c>
      <c r="K215" s="43">
        <v>3804.2073170731705</v>
      </c>
      <c r="L215" s="43">
        <v>2816</v>
      </c>
      <c r="M215" s="43">
        <v>5940</v>
      </c>
      <c r="N215" s="43">
        <v>4283.7743015521055</v>
      </c>
      <c r="O215" s="48">
        <f t="shared" si="10"/>
        <v>85966.601618625282</v>
      </c>
      <c r="P215" s="26"/>
      <c r="Q215" s="26"/>
      <c r="R215" s="35"/>
      <c r="S215" s="42"/>
    </row>
    <row r="216" spans="1:19" ht="34.5" customHeight="1" x14ac:dyDescent="0.35">
      <c r="A216" s="13" t="s">
        <v>56</v>
      </c>
      <c r="B216" s="43">
        <v>4912</v>
      </c>
      <c r="C216" s="43">
        <v>9895</v>
      </c>
      <c r="D216" s="43">
        <v>6166</v>
      </c>
      <c r="E216" s="43">
        <v>7854</v>
      </c>
      <c r="F216" s="43">
        <v>5008</v>
      </c>
      <c r="G216" s="43">
        <v>2367</v>
      </c>
      <c r="H216" s="43">
        <v>3630.2799999999997</v>
      </c>
      <c r="I216" s="43">
        <v>6762.0000000000009</v>
      </c>
      <c r="J216" s="53">
        <f t="shared" si="8"/>
        <v>46594.28</v>
      </c>
      <c r="K216" s="43">
        <v>5362.2125958013994</v>
      </c>
      <c r="L216" s="43">
        <v>2914.5</v>
      </c>
      <c r="M216" s="43">
        <v>6373.5</v>
      </c>
      <c r="N216" s="43">
        <v>5567.6811450728546</v>
      </c>
      <c r="O216" s="48">
        <f t="shared" si="10"/>
        <v>113406.45374087425</v>
      </c>
      <c r="P216" s="26"/>
      <c r="Q216" s="26"/>
      <c r="R216" s="35"/>
      <c r="S216" s="42"/>
    </row>
    <row r="217" spans="1:19" ht="34.5" customHeight="1" x14ac:dyDescent="0.35">
      <c r="A217" s="13" t="s">
        <v>57</v>
      </c>
      <c r="B217" s="40">
        <v>0</v>
      </c>
      <c r="C217" s="40">
        <v>412</v>
      </c>
      <c r="D217" s="40">
        <v>507</v>
      </c>
      <c r="E217" s="33">
        <v>0</v>
      </c>
      <c r="F217" s="33">
        <v>0</v>
      </c>
      <c r="G217" s="33">
        <v>0</v>
      </c>
      <c r="H217" s="33">
        <v>858</v>
      </c>
      <c r="I217" s="33" t="s">
        <v>112</v>
      </c>
      <c r="J217" s="53">
        <f t="shared" si="8"/>
        <v>1777</v>
      </c>
      <c r="K217" s="33">
        <v>2480.6061827956987</v>
      </c>
      <c r="L217" s="33">
        <v>0</v>
      </c>
      <c r="M217" s="33">
        <v>0</v>
      </c>
      <c r="N217" s="33">
        <v>103</v>
      </c>
      <c r="O217" s="41">
        <f t="shared" si="10"/>
        <v>6137.6061827956983</v>
      </c>
      <c r="P217" s="25"/>
      <c r="Q217" s="25"/>
      <c r="R217" s="35"/>
      <c r="S217" s="42"/>
    </row>
    <row r="218" spans="1:19" ht="34.5" customHeight="1" x14ac:dyDescent="0.35">
      <c r="A218" s="13" t="s">
        <v>87</v>
      </c>
      <c r="B218" s="40">
        <v>99854</v>
      </c>
      <c r="C218" s="40">
        <v>155987</v>
      </c>
      <c r="D218" s="40">
        <v>99665</v>
      </c>
      <c r="E218" s="33">
        <v>13021</v>
      </c>
      <c r="F218" s="33">
        <v>40247.967483870969</v>
      </c>
      <c r="G218" s="33">
        <v>108914</v>
      </c>
      <c r="H218" s="33">
        <v>121500</v>
      </c>
      <c r="I218" s="33">
        <v>195048</v>
      </c>
      <c r="J218" s="53">
        <f t="shared" si="8"/>
        <v>834236.96748387092</v>
      </c>
      <c r="K218" s="33">
        <v>175721.9</v>
      </c>
      <c r="L218" s="33">
        <v>84598.8</v>
      </c>
      <c r="M218" s="33">
        <v>146940</v>
      </c>
      <c r="N218" s="33">
        <v>112863.42431671554</v>
      </c>
      <c r="O218" s="41">
        <f t="shared" si="10"/>
        <v>2188598.0592844575</v>
      </c>
      <c r="P218" s="25"/>
      <c r="Q218" s="25"/>
      <c r="R218" s="35"/>
      <c r="S218" s="42"/>
    </row>
    <row r="219" spans="1:19" ht="34.5" customHeight="1" x14ac:dyDescent="0.35">
      <c r="A219" s="13" t="s">
        <v>88</v>
      </c>
      <c r="B219" s="40">
        <v>23001</v>
      </c>
      <c r="C219" s="40">
        <v>28544</v>
      </c>
      <c r="D219" s="40">
        <v>14899</v>
      </c>
      <c r="E219" s="33">
        <v>15021</v>
      </c>
      <c r="F219" s="33">
        <v>18841.5</v>
      </c>
      <c r="G219" s="33">
        <v>21973.3</v>
      </c>
      <c r="H219" s="33">
        <v>25727</v>
      </c>
      <c r="I219" s="33">
        <v>23009</v>
      </c>
      <c r="J219" s="53">
        <f t="shared" si="8"/>
        <v>171015.8</v>
      </c>
      <c r="K219" s="33">
        <v>33007.599999999999</v>
      </c>
      <c r="L219" s="33">
        <v>47013.75</v>
      </c>
      <c r="M219" s="33">
        <v>49779</v>
      </c>
      <c r="N219" s="33">
        <v>38346.9227272727</v>
      </c>
      <c r="O219" s="41">
        <f t="shared" si="10"/>
        <v>510178.87272727268</v>
      </c>
      <c r="P219" s="25"/>
      <c r="Q219" s="25"/>
      <c r="R219" s="35"/>
      <c r="S219" s="42"/>
    </row>
    <row r="220" spans="1:19" ht="34.5" customHeight="1" x14ac:dyDescent="0.35">
      <c r="A220" s="13" t="s">
        <v>89</v>
      </c>
      <c r="B220" s="40">
        <v>39887</v>
      </c>
      <c r="C220" s="40">
        <v>38124</v>
      </c>
      <c r="D220" s="40">
        <v>28998</v>
      </c>
      <c r="E220" s="33">
        <v>39454</v>
      </c>
      <c r="F220" s="33">
        <v>24380.2</v>
      </c>
      <c r="G220" s="33">
        <v>36437.666666666664</v>
      </c>
      <c r="H220" s="33">
        <v>39200</v>
      </c>
      <c r="I220" s="33">
        <v>45943.520000000004</v>
      </c>
      <c r="J220" s="53">
        <f t="shared" si="8"/>
        <v>292424.38666666666</v>
      </c>
      <c r="K220" s="33">
        <v>41336.848508330106</v>
      </c>
      <c r="L220" s="33">
        <v>52384</v>
      </c>
      <c r="M220" s="33">
        <v>45558</v>
      </c>
      <c r="N220" s="33">
        <v>39245.748652272436</v>
      </c>
      <c r="O220" s="41">
        <f t="shared" si="10"/>
        <v>763373.37049393577</v>
      </c>
      <c r="P220" s="25"/>
      <c r="Q220" s="25"/>
      <c r="R220" s="35"/>
      <c r="S220" s="42"/>
    </row>
    <row r="221" spans="1:19" ht="34.5" customHeight="1" x14ac:dyDescent="0.35">
      <c r="A221" s="13" t="s">
        <v>90</v>
      </c>
      <c r="B221" s="40">
        <v>1530</v>
      </c>
      <c r="C221" s="40">
        <v>2212</v>
      </c>
      <c r="D221" s="43">
        <v>931</v>
      </c>
      <c r="E221" s="33">
        <v>1588</v>
      </c>
      <c r="F221" s="33">
        <v>969.9</v>
      </c>
      <c r="G221" s="33">
        <v>2978</v>
      </c>
      <c r="H221" s="33">
        <v>1619</v>
      </c>
      <c r="I221" s="33">
        <v>1636.8</v>
      </c>
      <c r="J221" s="53">
        <f t="shared" si="8"/>
        <v>13464.699999999999</v>
      </c>
      <c r="K221" s="33">
        <v>584</v>
      </c>
      <c r="L221" s="33">
        <v>2190</v>
      </c>
      <c r="M221" s="33">
        <v>2380</v>
      </c>
      <c r="N221" s="33">
        <v>1692.6090909090906</v>
      </c>
      <c r="O221" s="41">
        <f t="shared" si="10"/>
        <v>33776.009090909087</v>
      </c>
      <c r="P221" s="25"/>
      <c r="Q221" s="25"/>
      <c r="R221" s="35"/>
      <c r="S221" s="42"/>
    </row>
    <row r="222" spans="1:19" ht="34.5" customHeight="1" x14ac:dyDescent="0.35">
      <c r="A222" s="13" t="s">
        <v>91</v>
      </c>
      <c r="B222" s="40">
        <v>76121</v>
      </c>
      <c r="C222" s="43">
        <v>78995</v>
      </c>
      <c r="D222" s="40">
        <v>47454</v>
      </c>
      <c r="E222" s="33">
        <v>43544</v>
      </c>
      <c r="F222" s="33">
        <v>23699</v>
      </c>
      <c r="G222" s="33">
        <v>16823</v>
      </c>
      <c r="H222" s="33">
        <v>28779</v>
      </c>
      <c r="I222" s="33">
        <v>20802.851912999784</v>
      </c>
      <c r="J222" s="53">
        <f t="shared" si="8"/>
        <v>336217.85191299976</v>
      </c>
      <c r="K222" s="33">
        <v>20069</v>
      </c>
      <c r="L222" s="33">
        <v>29019</v>
      </c>
      <c r="M222" s="33">
        <v>18907.327784156143</v>
      </c>
      <c r="N222" s="33">
        <v>36746.652699741448</v>
      </c>
      <c r="O222" s="41">
        <f t="shared" si="10"/>
        <v>777177.68430989713</v>
      </c>
      <c r="P222" s="25"/>
      <c r="Q222" s="25"/>
      <c r="R222" s="35"/>
      <c r="S222" s="42"/>
    </row>
    <row r="223" spans="1:19" ht="34.5" customHeight="1" x14ac:dyDescent="0.35">
      <c r="A223" s="13" t="s">
        <v>92</v>
      </c>
      <c r="B223" s="40">
        <v>11452</v>
      </c>
      <c r="C223" s="40">
        <v>24652</v>
      </c>
      <c r="D223" s="40">
        <v>26541</v>
      </c>
      <c r="E223" s="33">
        <v>19214</v>
      </c>
      <c r="F223" s="33">
        <v>16439</v>
      </c>
      <c r="G223" s="33">
        <v>15116</v>
      </c>
      <c r="H223" s="33">
        <v>33175</v>
      </c>
      <c r="I223" s="33">
        <v>14062.5</v>
      </c>
      <c r="J223" s="53">
        <f t="shared" si="8"/>
        <v>160651.5</v>
      </c>
      <c r="K223" s="33">
        <v>20786.918993231811</v>
      </c>
      <c r="L223" s="33">
        <v>11262</v>
      </c>
      <c r="M223" s="33">
        <v>8124</v>
      </c>
      <c r="N223" s="33">
        <v>18256.765363021073</v>
      </c>
      <c r="O223" s="41">
        <f t="shared" si="10"/>
        <v>379732.6843562529</v>
      </c>
      <c r="P223" s="25"/>
      <c r="Q223" s="25"/>
      <c r="R223" s="35"/>
      <c r="S223" s="42"/>
    </row>
    <row r="224" spans="1:19" ht="34.5" customHeight="1" x14ac:dyDescent="0.35">
      <c r="A224" s="13" t="s">
        <v>93</v>
      </c>
      <c r="B224" s="40">
        <v>60011</v>
      </c>
      <c r="C224" s="40">
        <v>52414</v>
      </c>
      <c r="D224" s="40">
        <v>34887</v>
      </c>
      <c r="E224" s="33">
        <v>38657</v>
      </c>
      <c r="F224" s="33">
        <v>80552</v>
      </c>
      <c r="G224" s="33">
        <v>93316.25</v>
      </c>
      <c r="H224" s="33">
        <v>120535</v>
      </c>
      <c r="I224" s="33">
        <v>111707.68993186015</v>
      </c>
      <c r="J224" s="53">
        <f t="shared" si="8"/>
        <v>592079.93993186019</v>
      </c>
      <c r="K224" s="33">
        <v>157778</v>
      </c>
      <c r="L224" s="33">
        <v>99020</v>
      </c>
      <c r="M224" s="33">
        <v>122027.08668197475</v>
      </c>
      <c r="N224" s="33">
        <v>88264.093328530449</v>
      </c>
      <c r="O224" s="41">
        <f t="shared" si="10"/>
        <v>1651249.0598742256</v>
      </c>
      <c r="P224" s="25"/>
      <c r="Q224" s="25"/>
      <c r="R224" s="35"/>
      <c r="S224" s="42"/>
    </row>
    <row r="225" spans="1:35" ht="34.5" customHeight="1" x14ac:dyDescent="0.35">
      <c r="A225" s="13" t="s">
        <v>94</v>
      </c>
      <c r="B225" s="40">
        <v>231</v>
      </c>
      <c r="C225" s="40">
        <v>1324</v>
      </c>
      <c r="D225" s="40">
        <v>325</v>
      </c>
      <c r="E225" s="33">
        <v>654</v>
      </c>
      <c r="F225" s="33">
        <v>238</v>
      </c>
      <c r="G225" s="33">
        <v>195</v>
      </c>
      <c r="H225" s="33">
        <v>0</v>
      </c>
      <c r="I225" s="33">
        <v>0</v>
      </c>
      <c r="J225" s="53">
        <f t="shared" si="8"/>
        <v>2967</v>
      </c>
      <c r="K225" s="33">
        <v>360</v>
      </c>
      <c r="L225" s="33">
        <v>102</v>
      </c>
      <c r="M225" s="33">
        <v>280.252427184466</v>
      </c>
      <c r="N225" s="33">
        <v>593</v>
      </c>
      <c r="O225" s="41">
        <f t="shared" si="10"/>
        <v>7269.2524271844659</v>
      </c>
      <c r="P225" s="25"/>
      <c r="Q225" s="25"/>
      <c r="R225" s="35"/>
      <c r="S225" s="42"/>
    </row>
    <row r="226" spans="1:35" ht="34.5" customHeight="1" x14ac:dyDescent="0.35">
      <c r="A226" s="13" t="s">
        <v>95</v>
      </c>
      <c r="B226" s="40">
        <v>26541</v>
      </c>
      <c r="C226" s="40">
        <v>9662</v>
      </c>
      <c r="D226" s="40">
        <v>6401</v>
      </c>
      <c r="E226" s="33">
        <v>154</v>
      </c>
      <c r="F226" s="33">
        <v>3850</v>
      </c>
      <c r="G226" s="33">
        <v>90</v>
      </c>
      <c r="H226" s="33">
        <v>617.59842519685037</v>
      </c>
      <c r="I226" s="33">
        <v>308.75</v>
      </c>
      <c r="J226" s="53">
        <f t="shared" si="8"/>
        <v>47624.348425196848</v>
      </c>
      <c r="K226" s="33">
        <v>628.43373493975901</v>
      </c>
      <c r="L226" s="33">
        <v>536.25</v>
      </c>
      <c r="M226" s="33">
        <v>4382.8472622478384</v>
      </c>
      <c r="N226" s="33">
        <v>9833.8072202167696</v>
      </c>
      <c r="O226" s="41">
        <f t="shared" si="10"/>
        <v>110630.03506779806</v>
      </c>
      <c r="P226" s="25"/>
      <c r="Q226" s="25"/>
      <c r="R226" s="35"/>
      <c r="S226" s="42"/>
    </row>
    <row r="227" spans="1:35" ht="34.5" customHeight="1" x14ac:dyDescent="0.35">
      <c r="A227" s="15" t="s">
        <v>67</v>
      </c>
      <c r="B227" s="40">
        <v>6412</v>
      </c>
      <c r="C227" s="40">
        <v>4321</v>
      </c>
      <c r="D227" s="40">
        <v>9241</v>
      </c>
      <c r="E227" s="33">
        <v>8544</v>
      </c>
      <c r="F227" s="33">
        <v>7565</v>
      </c>
      <c r="G227" s="33">
        <v>12393</v>
      </c>
      <c r="H227" s="33">
        <v>29506</v>
      </c>
      <c r="I227" s="33">
        <v>18319.350000000002</v>
      </c>
      <c r="J227" s="53">
        <f t="shared" si="8"/>
        <v>96301.35</v>
      </c>
      <c r="K227" s="33">
        <v>26996</v>
      </c>
      <c r="L227" s="33">
        <v>10722</v>
      </c>
      <c r="M227" s="33">
        <v>18213.700067249498</v>
      </c>
      <c r="N227" s="33">
        <v>13839.368187931774</v>
      </c>
      <c r="O227" s="41">
        <f t="shared" si="10"/>
        <v>262373.76825518126</v>
      </c>
      <c r="P227" s="25"/>
      <c r="Q227" s="25"/>
      <c r="R227" s="35"/>
      <c r="S227" s="42"/>
    </row>
    <row r="228" spans="1:35" ht="34.5" customHeight="1" x14ac:dyDescent="0.35">
      <c r="A228" s="15" t="s">
        <v>96</v>
      </c>
      <c r="B228" s="40">
        <v>554</v>
      </c>
      <c r="C228" s="40">
        <v>750</v>
      </c>
      <c r="D228" s="40">
        <v>758</v>
      </c>
      <c r="E228" s="33">
        <v>729</v>
      </c>
      <c r="F228" s="33">
        <v>626</v>
      </c>
      <c r="G228" s="33">
        <v>767</v>
      </c>
      <c r="H228" s="33">
        <v>632</v>
      </c>
      <c r="I228" s="33">
        <v>1026</v>
      </c>
      <c r="J228" s="53">
        <f t="shared" si="8"/>
        <v>5842</v>
      </c>
      <c r="K228" s="33">
        <v>3905.2215777262177</v>
      </c>
      <c r="L228" s="33">
        <v>945</v>
      </c>
      <c r="M228" s="33">
        <v>2376.5346534653468</v>
      </c>
      <c r="N228" s="33">
        <v>1188.0687482901421</v>
      </c>
      <c r="O228" s="41">
        <f t="shared" si="10"/>
        <v>20098.824979481706</v>
      </c>
      <c r="P228" s="25"/>
      <c r="Q228" s="25"/>
      <c r="R228" s="35"/>
      <c r="S228" s="42"/>
    </row>
    <row r="229" spans="1:35" ht="34.5" customHeight="1" x14ac:dyDescent="0.35">
      <c r="A229" s="15" t="s">
        <v>97</v>
      </c>
      <c r="B229" s="40">
        <v>658</v>
      </c>
      <c r="C229" s="40">
        <v>396</v>
      </c>
      <c r="D229" s="40">
        <v>785</v>
      </c>
      <c r="E229" s="33">
        <v>94</v>
      </c>
      <c r="F229" s="33">
        <v>568</v>
      </c>
      <c r="G229" s="33">
        <v>547</v>
      </c>
      <c r="H229" s="33">
        <v>3512</v>
      </c>
      <c r="I229" s="33">
        <v>1844.2800000000002</v>
      </c>
      <c r="J229" s="53">
        <f t="shared" si="8"/>
        <v>8404.2800000000007</v>
      </c>
      <c r="K229" s="33">
        <v>139</v>
      </c>
      <c r="L229" s="33">
        <v>3720</v>
      </c>
      <c r="M229" s="33">
        <v>3358.7279151943462</v>
      </c>
      <c r="N229" s="33">
        <v>1620.18253774494</v>
      </c>
      <c r="O229" s="41">
        <f t="shared" si="10"/>
        <v>25646.470452939287</v>
      </c>
      <c r="P229" s="25"/>
      <c r="Q229" s="25"/>
      <c r="R229" s="35"/>
      <c r="S229" s="42"/>
    </row>
    <row r="230" spans="1:35" ht="34.5" customHeight="1" x14ac:dyDescent="0.35">
      <c r="A230" s="15" t="s">
        <v>98</v>
      </c>
      <c r="B230" s="40">
        <v>1954</v>
      </c>
      <c r="C230" s="40">
        <v>842</v>
      </c>
      <c r="D230" s="40">
        <v>812</v>
      </c>
      <c r="E230" s="33">
        <v>1197</v>
      </c>
      <c r="F230" s="33">
        <v>1203</v>
      </c>
      <c r="G230" s="33">
        <v>455</v>
      </c>
      <c r="H230" s="33">
        <v>1300</v>
      </c>
      <c r="I230" s="33">
        <v>1850.9695290858724</v>
      </c>
      <c r="J230" s="53">
        <f t="shared" si="8"/>
        <v>9613.9695290858726</v>
      </c>
      <c r="K230" s="33">
        <v>894</v>
      </c>
      <c r="L230" s="33">
        <v>1010</v>
      </c>
      <c r="M230" s="33">
        <v>1146.1147540983607</v>
      </c>
      <c r="N230" s="33">
        <v>1151.2803893803848</v>
      </c>
      <c r="O230" s="41">
        <f t="shared" si="10"/>
        <v>23429.33420165049</v>
      </c>
      <c r="P230" s="25"/>
      <c r="Q230" s="25"/>
      <c r="R230" s="35"/>
      <c r="S230" s="42"/>
    </row>
    <row r="231" spans="1:35" ht="34.5" customHeight="1" x14ac:dyDescent="0.35">
      <c r="A231" s="15" t="s">
        <v>99</v>
      </c>
      <c r="B231" s="40">
        <v>290</v>
      </c>
      <c r="C231" s="40">
        <v>45</v>
      </c>
      <c r="D231" s="40">
        <v>2121</v>
      </c>
      <c r="E231" s="33">
        <v>3998</v>
      </c>
      <c r="F231" s="33">
        <v>32580</v>
      </c>
      <c r="G231" s="33">
        <v>41903.5</v>
      </c>
      <c r="H231" s="33">
        <v>70688</v>
      </c>
      <c r="I231" s="33">
        <v>21194.65</v>
      </c>
      <c r="J231" s="53">
        <f t="shared" si="8"/>
        <v>172820.15</v>
      </c>
      <c r="K231" s="33">
        <v>18579</v>
      </c>
      <c r="L231" s="33">
        <v>9385.4</v>
      </c>
      <c r="M231" s="33">
        <v>3808</v>
      </c>
      <c r="N231" s="33">
        <v>599.32272727270004</v>
      </c>
      <c r="O231" s="41">
        <f t="shared" si="10"/>
        <v>378012.02272727271</v>
      </c>
      <c r="P231" s="25"/>
      <c r="Q231" s="25"/>
      <c r="R231" s="35"/>
      <c r="S231" s="42"/>
    </row>
    <row r="232" spans="1:35" ht="34.5" customHeight="1" x14ac:dyDescent="0.35">
      <c r="A232" s="15" t="s">
        <v>100</v>
      </c>
      <c r="B232" s="40">
        <v>4788</v>
      </c>
      <c r="C232" s="40">
        <v>7995</v>
      </c>
      <c r="D232" s="40">
        <v>6788</v>
      </c>
      <c r="E232" s="33">
        <v>5441</v>
      </c>
      <c r="F232" s="33">
        <v>30590.400000000001</v>
      </c>
      <c r="G232" s="33">
        <v>5052.7749999999996</v>
      </c>
      <c r="H232" s="33">
        <v>3879.2999999999997</v>
      </c>
      <c r="I232" s="33">
        <v>4874.2499999999991</v>
      </c>
      <c r="J232" s="53">
        <f t="shared" si="8"/>
        <v>69408.725000000006</v>
      </c>
      <c r="K232" s="33">
        <v>9999</v>
      </c>
      <c r="L232" s="33">
        <v>4140.18</v>
      </c>
      <c r="M232" s="33">
        <v>4452.47</v>
      </c>
      <c r="N232" s="33">
        <v>6302</v>
      </c>
      <c r="O232" s="41">
        <f t="shared" si="10"/>
        <v>163711.1</v>
      </c>
      <c r="P232" s="25"/>
      <c r="Q232" s="25"/>
      <c r="R232" s="35"/>
      <c r="S232" s="42"/>
    </row>
    <row r="233" spans="1:35" ht="34.5" customHeight="1" x14ac:dyDescent="0.35">
      <c r="A233" s="15" t="s">
        <v>73</v>
      </c>
      <c r="B233" s="40">
        <v>85</v>
      </c>
      <c r="C233" s="40">
        <v>26</v>
      </c>
      <c r="D233" s="40">
        <v>29</v>
      </c>
      <c r="E233" s="33">
        <v>89</v>
      </c>
      <c r="F233" s="33">
        <v>1128</v>
      </c>
      <c r="G233" s="33">
        <v>1944.5</v>
      </c>
      <c r="H233" s="33">
        <v>6373</v>
      </c>
      <c r="I233" s="33">
        <v>1991.24</v>
      </c>
      <c r="J233" s="53">
        <f t="shared" si="8"/>
        <v>11665.74</v>
      </c>
      <c r="K233" s="33">
        <v>7747</v>
      </c>
      <c r="L233" s="33">
        <v>5363</v>
      </c>
      <c r="M233" s="33">
        <v>2637.2508250825081</v>
      </c>
      <c r="N233" s="33">
        <v>1492.0900750075</v>
      </c>
      <c r="O233" s="41">
        <f t="shared" si="10"/>
        <v>40570.820900090002</v>
      </c>
      <c r="P233" s="25"/>
      <c r="Q233" s="25"/>
      <c r="R233" s="35"/>
      <c r="S233" s="42"/>
    </row>
    <row r="234" spans="1:35" ht="34.5" customHeight="1" x14ac:dyDescent="0.35">
      <c r="A234" s="15" t="s">
        <v>101</v>
      </c>
      <c r="B234" s="40">
        <v>4975</v>
      </c>
      <c r="C234" s="40">
        <v>10155</v>
      </c>
      <c r="D234" s="40">
        <v>26124</v>
      </c>
      <c r="E234" s="33">
        <v>7725</v>
      </c>
      <c r="F234" s="33">
        <v>54098</v>
      </c>
      <c r="G234" s="33">
        <v>5162</v>
      </c>
      <c r="H234" s="33">
        <v>10240.583125989595</v>
      </c>
      <c r="I234" s="33">
        <v>36166.500000000007</v>
      </c>
      <c r="J234" s="53">
        <f t="shared" si="8"/>
        <v>154646.08312598959</v>
      </c>
      <c r="K234" s="33">
        <v>14422.616908850727</v>
      </c>
      <c r="L234" s="33">
        <v>8719.2999999999993</v>
      </c>
      <c r="M234" s="33">
        <v>5022</v>
      </c>
      <c r="N234" s="33">
        <v>16619.090912258209</v>
      </c>
      <c r="O234" s="41">
        <f t="shared" si="10"/>
        <v>354075.1740730881</v>
      </c>
      <c r="P234" s="25"/>
      <c r="Q234" s="25"/>
      <c r="R234" s="35"/>
      <c r="S234" s="42"/>
    </row>
    <row r="235" spans="1:35" ht="34.5" customHeight="1" x14ac:dyDescent="0.35">
      <c r="A235" s="13" t="s">
        <v>102</v>
      </c>
      <c r="B235" s="40">
        <v>3410012</v>
      </c>
      <c r="C235" s="40">
        <v>3752154</v>
      </c>
      <c r="D235" s="40">
        <v>3754689</v>
      </c>
      <c r="E235" s="33">
        <v>4185989</v>
      </c>
      <c r="F235" s="33">
        <v>3453092.4999999995</v>
      </c>
      <c r="G235" s="33">
        <v>4094378.4130601003</v>
      </c>
      <c r="H235" s="33">
        <v>5997640</v>
      </c>
      <c r="I235" s="33">
        <v>6005810</v>
      </c>
      <c r="J235" s="53">
        <f t="shared" si="8"/>
        <v>34653764.913060099</v>
      </c>
      <c r="K235" s="33">
        <v>4830273</v>
      </c>
      <c r="L235" s="33">
        <v>3972848</v>
      </c>
      <c r="M235" s="33">
        <v>3610901.1</v>
      </c>
      <c r="N235" s="33">
        <v>4278889.7284600092</v>
      </c>
      <c r="O235" s="41">
        <f t="shared" si="10"/>
        <v>86000441.654580206</v>
      </c>
      <c r="P235" s="25"/>
      <c r="Q235" s="25"/>
      <c r="R235" s="35"/>
      <c r="S235" s="42"/>
    </row>
    <row r="236" spans="1:35" ht="34.5" customHeight="1" x14ac:dyDescent="0.35">
      <c r="A236" s="13" t="s">
        <v>103</v>
      </c>
      <c r="B236" s="32">
        <v>155241</v>
      </c>
      <c r="C236" s="32">
        <v>164998</v>
      </c>
      <c r="D236" s="32">
        <v>198254</v>
      </c>
      <c r="E236" s="32">
        <v>374254</v>
      </c>
      <c r="F236" s="32">
        <v>149279.46666666665</v>
      </c>
      <c r="G236" s="32">
        <v>181124.74000000002</v>
      </c>
      <c r="H236" s="32">
        <v>374431.36</v>
      </c>
      <c r="I236" s="32">
        <v>386792.34</v>
      </c>
      <c r="J236" s="53">
        <f t="shared" si="8"/>
        <v>1984374.906666667</v>
      </c>
      <c r="K236" s="32">
        <v>310581.27</v>
      </c>
      <c r="L236" s="32">
        <v>204910.65</v>
      </c>
      <c r="M236" s="32">
        <v>141868.97999999998</v>
      </c>
      <c r="N236" s="32">
        <v>178519</v>
      </c>
      <c r="O236" s="47">
        <f t="shared" si="10"/>
        <v>4804629.7133333348</v>
      </c>
      <c r="P236" s="25"/>
      <c r="Q236" s="25"/>
      <c r="R236" s="35"/>
      <c r="S236" s="42"/>
    </row>
    <row r="237" spans="1:35" ht="33.75" hidden="1" customHeight="1" x14ac:dyDescent="0.35">
      <c r="A237" s="27" t="s">
        <v>77</v>
      </c>
      <c r="B237" s="49">
        <f t="shared" ref="B237:H237" si="11">SUM(B175:B236)</f>
        <v>5839582</v>
      </c>
      <c r="C237" s="49">
        <f t="shared" si="11"/>
        <v>6594815</v>
      </c>
      <c r="D237" s="49">
        <f t="shared" si="11"/>
        <v>6918829</v>
      </c>
      <c r="E237" s="49">
        <f t="shared" si="11"/>
        <v>9510103</v>
      </c>
      <c r="F237" s="49">
        <f t="shared" si="11"/>
        <v>8436969.5640945714</v>
      </c>
      <c r="G237" s="49">
        <f t="shared" si="11"/>
        <v>7236195.5990369814</v>
      </c>
      <c r="H237" s="49">
        <f t="shared" si="11"/>
        <v>9832621.6100261565</v>
      </c>
      <c r="I237" s="49">
        <f t="shared" ref="I237:O237" si="12">SUM(I175:I236)</f>
        <v>10904773.622484475</v>
      </c>
      <c r="J237" s="49"/>
      <c r="K237" s="49">
        <f t="shared" si="12"/>
        <v>9379490.196560435</v>
      </c>
      <c r="L237" s="49">
        <f t="shared" si="12"/>
        <v>7477158.0700000003</v>
      </c>
      <c r="M237" s="49">
        <f t="shared" si="12"/>
        <v>7003642.5286392625</v>
      </c>
      <c r="N237" s="49">
        <f t="shared" si="12"/>
        <v>7300506.3337257579</v>
      </c>
      <c r="O237" s="50">
        <f t="shared" si="12"/>
        <v>161708575.9202098</v>
      </c>
      <c r="R237" s="35"/>
    </row>
    <row r="238" spans="1:35" customFormat="1" ht="21" x14ac:dyDescent="0.35">
      <c r="A238" s="28" t="s">
        <v>104</v>
      </c>
      <c r="B238" s="29"/>
      <c r="C238" s="29"/>
      <c r="D238" s="29"/>
      <c r="E238" s="29"/>
      <c r="F238" s="29" t="s">
        <v>105</v>
      </c>
      <c r="G238" s="29"/>
      <c r="H238" s="29"/>
      <c r="I238" s="29"/>
      <c r="J238" s="29"/>
      <c r="K238" s="29"/>
      <c r="L238" s="29"/>
      <c r="M238" s="29"/>
      <c r="N238" s="29"/>
      <c r="O238" s="29"/>
      <c r="P238" s="30"/>
      <c r="Q238" s="31"/>
      <c r="R238" s="35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</row>
    <row r="239" spans="1:35" customFormat="1" ht="21" x14ac:dyDescent="0.35">
      <c r="A239" s="28" t="s">
        <v>106</v>
      </c>
      <c r="B239" s="29"/>
      <c r="C239" s="29"/>
      <c r="D239" s="28"/>
      <c r="E239" s="29"/>
      <c r="F239" s="29" t="s">
        <v>107</v>
      </c>
      <c r="G239" s="29"/>
      <c r="H239" s="29"/>
      <c r="I239" s="29"/>
      <c r="J239" s="29"/>
      <c r="K239" s="29"/>
      <c r="L239" s="29"/>
      <c r="M239" s="29"/>
      <c r="N239" s="29"/>
      <c r="O239" s="29"/>
      <c r="P239" s="30"/>
      <c r="Q239" s="31"/>
      <c r="R239" s="35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</row>
    <row r="240" spans="1:35" customFormat="1" ht="21" x14ac:dyDescent="0.35">
      <c r="A240" s="28" t="s">
        <v>108</v>
      </c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30"/>
      <c r="Q240" s="31"/>
      <c r="R240" s="35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</row>
    <row r="241" spans="1:35" customFormat="1" ht="21" x14ac:dyDescent="0.35">
      <c r="A241" s="28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30"/>
      <c r="Q241" s="31"/>
      <c r="R241" s="35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</row>
    <row r="242" spans="1:35" customFormat="1" ht="21" x14ac:dyDescent="0.35">
      <c r="A242" s="28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0"/>
      <c r="Q242" s="31"/>
      <c r="R242" s="35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</row>
    <row r="243" spans="1:35" customFormat="1" ht="21" x14ac:dyDescent="0.35">
      <c r="A243" s="28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0"/>
      <c r="Q243" s="31"/>
      <c r="R243" s="35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</row>
    <row r="244" spans="1:35" customFormat="1" ht="21" x14ac:dyDescent="0.35">
      <c r="A244" s="28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0"/>
      <c r="Q244" s="31"/>
      <c r="R244" s="35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</row>
    <row r="245" spans="1:35" customFormat="1" ht="21" x14ac:dyDescent="0.35">
      <c r="A245" s="28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0"/>
      <c r="Q245" s="31"/>
      <c r="R245" s="35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</row>
    <row r="246" spans="1:35" ht="2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R246" s="35"/>
    </row>
    <row r="247" spans="1:35" ht="21" x14ac:dyDescent="0.3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R247" s="35"/>
    </row>
    <row r="248" spans="1:35" ht="21" x14ac:dyDescent="0.3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R248" s="35"/>
    </row>
    <row r="249" spans="1:35" ht="33.75" x14ac:dyDescent="0.5">
      <c r="A249" s="87" t="s">
        <v>114</v>
      </c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R249" s="35"/>
    </row>
    <row r="250" spans="1:35" ht="28.5" x14ac:dyDescent="0.45">
      <c r="A250" s="86" t="s">
        <v>109</v>
      </c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R250" s="35"/>
    </row>
    <row r="251" spans="1:35" ht="21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R251" s="35"/>
    </row>
    <row r="252" spans="1:35" ht="21.75" thickBot="1" x14ac:dyDescent="0.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R252" s="35"/>
    </row>
    <row r="253" spans="1:35" ht="51" customHeight="1" x14ac:dyDescent="0.35">
      <c r="A253" s="8" t="s">
        <v>1</v>
      </c>
      <c r="B253" s="9" t="s">
        <v>2</v>
      </c>
      <c r="C253" s="9" t="s">
        <v>3</v>
      </c>
      <c r="D253" s="9" t="s">
        <v>4</v>
      </c>
      <c r="E253" s="9" t="s">
        <v>5</v>
      </c>
      <c r="F253" s="9" t="s">
        <v>6</v>
      </c>
      <c r="G253" s="9" t="s">
        <v>7</v>
      </c>
      <c r="H253" s="9" t="s">
        <v>8</v>
      </c>
      <c r="I253" s="9" t="s">
        <v>9</v>
      </c>
      <c r="J253" s="9"/>
      <c r="K253" s="9" t="s">
        <v>10</v>
      </c>
      <c r="L253" s="9" t="s">
        <v>11</v>
      </c>
      <c r="M253" s="9" t="s">
        <v>12</v>
      </c>
      <c r="N253" s="9" t="s">
        <v>13</v>
      </c>
      <c r="O253" s="51" t="s">
        <v>14</v>
      </c>
      <c r="R253" s="35"/>
    </row>
    <row r="254" spans="1:35" ht="34.5" customHeight="1" x14ac:dyDescent="0.35">
      <c r="A254" s="13" t="s">
        <v>15</v>
      </c>
      <c r="B254" s="40">
        <v>92145</v>
      </c>
      <c r="C254" s="40">
        <v>20784</v>
      </c>
      <c r="D254" s="40">
        <v>820565</v>
      </c>
      <c r="E254" s="40">
        <v>2952000</v>
      </c>
      <c r="F254" s="40">
        <v>2708765.1087000002</v>
      </c>
      <c r="G254" s="40">
        <v>998865</v>
      </c>
      <c r="H254" s="40">
        <v>752763.5</v>
      </c>
      <c r="I254" s="40">
        <v>1745960.0000000002</v>
      </c>
      <c r="J254" s="40"/>
      <c r="K254" s="40">
        <v>1732944.55</v>
      </c>
      <c r="L254" s="40">
        <v>1357053.84</v>
      </c>
      <c r="M254" s="40">
        <v>1055854</v>
      </c>
      <c r="N254" s="32">
        <v>512300</v>
      </c>
      <c r="O254" s="47">
        <f t="shared" ref="O254:O285" si="13">SUM(B254:N254)</f>
        <v>14749999.9987</v>
      </c>
      <c r="P254" s="25"/>
      <c r="Q254" s="25"/>
      <c r="R254" s="35"/>
      <c r="S254" s="42"/>
    </row>
    <row r="255" spans="1:35" ht="34.5" customHeight="1" x14ac:dyDescent="0.35">
      <c r="A255" s="13" t="s">
        <v>16</v>
      </c>
      <c r="B255" s="40">
        <v>98785</v>
      </c>
      <c r="C255" s="40">
        <v>80577</v>
      </c>
      <c r="D255" s="40">
        <v>84677</v>
      </c>
      <c r="E255" s="40">
        <v>71542</v>
      </c>
      <c r="F255" s="40">
        <v>84025</v>
      </c>
      <c r="G255" s="40">
        <v>129319.45</v>
      </c>
      <c r="H255" s="40">
        <v>123699.51000000001</v>
      </c>
      <c r="I255" s="40">
        <v>135236</v>
      </c>
      <c r="J255" s="40"/>
      <c r="K255" s="40">
        <v>150133.75999999998</v>
      </c>
      <c r="L255" s="40">
        <v>190211.28</v>
      </c>
      <c r="M255" s="40">
        <v>121413.04000000001</v>
      </c>
      <c r="N255" s="40">
        <v>115419.91272727273</v>
      </c>
      <c r="O255" s="41">
        <f t="shared" si="13"/>
        <v>1385038.9527272729</v>
      </c>
      <c r="P255" s="25"/>
      <c r="Q255" s="25"/>
      <c r="R255" s="35"/>
      <c r="S255" s="42"/>
    </row>
    <row r="256" spans="1:35" ht="34.5" customHeight="1" x14ac:dyDescent="0.35">
      <c r="A256" s="13" t="s">
        <v>17</v>
      </c>
      <c r="B256" s="40">
        <v>188</v>
      </c>
      <c r="C256" s="40">
        <v>3445</v>
      </c>
      <c r="D256" s="40">
        <v>526</v>
      </c>
      <c r="E256" s="40">
        <v>0</v>
      </c>
      <c r="F256" s="40">
        <v>60</v>
      </c>
      <c r="G256" s="40">
        <v>0</v>
      </c>
      <c r="H256" s="40">
        <v>0</v>
      </c>
      <c r="I256" s="40" t="s">
        <v>112</v>
      </c>
      <c r="J256" s="40"/>
      <c r="K256" s="40">
        <v>436</v>
      </c>
      <c r="L256" s="40">
        <v>0</v>
      </c>
      <c r="M256" s="40">
        <v>0</v>
      </c>
      <c r="N256" s="40">
        <v>288</v>
      </c>
      <c r="O256" s="41">
        <f t="shared" si="13"/>
        <v>4943</v>
      </c>
      <c r="P256" s="25"/>
      <c r="Q256" s="25"/>
      <c r="R256" s="35"/>
      <c r="S256" s="42"/>
    </row>
    <row r="257" spans="1:19" ht="34.5" customHeight="1" x14ac:dyDescent="0.35">
      <c r="A257" s="13" t="s">
        <v>18</v>
      </c>
      <c r="B257" s="40">
        <v>863310</v>
      </c>
      <c r="C257" s="40">
        <v>808485</v>
      </c>
      <c r="D257" s="40">
        <v>798210</v>
      </c>
      <c r="E257" s="40">
        <v>823125</v>
      </c>
      <c r="F257" s="40">
        <v>830277.84840000002</v>
      </c>
      <c r="G257" s="40">
        <v>429301.6896532161</v>
      </c>
      <c r="H257" s="40">
        <v>1105985.2499999998</v>
      </c>
      <c r="I257" s="40">
        <v>1108350</v>
      </c>
      <c r="J257" s="40"/>
      <c r="K257" s="40">
        <v>837371.7</v>
      </c>
      <c r="L257" s="40">
        <v>1109760.75</v>
      </c>
      <c r="M257" s="40">
        <v>820421.25</v>
      </c>
      <c r="N257" s="40">
        <v>866781.68073211052</v>
      </c>
      <c r="O257" s="41">
        <f t="shared" si="13"/>
        <v>10401380.168785328</v>
      </c>
      <c r="P257" s="25"/>
      <c r="Q257" s="25"/>
      <c r="R257" s="35"/>
      <c r="S257" s="42"/>
    </row>
    <row r="258" spans="1:19" ht="34.5" customHeight="1" x14ac:dyDescent="0.35">
      <c r="A258" s="13" t="s">
        <v>19</v>
      </c>
      <c r="B258" s="40">
        <v>9584</v>
      </c>
      <c r="C258" s="40">
        <v>7988</v>
      </c>
      <c r="D258" s="40">
        <v>3845</v>
      </c>
      <c r="E258" s="40">
        <v>9877</v>
      </c>
      <c r="F258" s="40">
        <v>4930.0812000000014</v>
      </c>
      <c r="G258" s="40">
        <v>3289</v>
      </c>
      <c r="H258" s="40">
        <v>24499.205700950159</v>
      </c>
      <c r="I258" s="40">
        <v>21838.282213702281</v>
      </c>
      <c r="J258" s="40"/>
      <c r="K258" s="40">
        <v>22093.759999999998</v>
      </c>
      <c r="L258" s="40">
        <v>13267.98</v>
      </c>
      <c r="M258" s="40">
        <v>6930</v>
      </c>
      <c r="N258" s="40">
        <v>19649.300828604799</v>
      </c>
      <c r="O258" s="41">
        <f t="shared" si="13"/>
        <v>147791.60994325724</v>
      </c>
      <c r="P258" s="25"/>
      <c r="Q258" s="25"/>
      <c r="R258" s="35"/>
      <c r="S258" s="42"/>
    </row>
    <row r="259" spans="1:19" ht="34.5" customHeight="1" x14ac:dyDescent="0.35">
      <c r="A259" s="13" t="s">
        <v>20</v>
      </c>
      <c r="B259" s="40">
        <v>18332</v>
      </c>
      <c r="C259" s="40">
        <v>250214</v>
      </c>
      <c r="D259" s="40">
        <v>68758</v>
      </c>
      <c r="E259" s="40">
        <v>22500</v>
      </c>
      <c r="F259" s="40">
        <v>4657</v>
      </c>
      <c r="G259" s="40">
        <v>4595.8999999999996</v>
      </c>
      <c r="H259" s="40">
        <v>15259.924477003249</v>
      </c>
      <c r="I259" s="40">
        <v>32010</v>
      </c>
      <c r="J259" s="40"/>
      <c r="K259" s="40">
        <v>5174</v>
      </c>
      <c r="L259" s="40">
        <v>5615</v>
      </c>
      <c r="M259" s="40">
        <v>7257.1</v>
      </c>
      <c r="N259" s="40">
        <v>39488.447679727564</v>
      </c>
      <c r="O259" s="41">
        <f t="shared" si="13"/>
        <v>473861.37215673079</v>
      </c>
      <c r="P259" s="25"/>
      <c r="Q259" s="25"/>
      <c r="R259" s="35"/>
      <c r="S259" s="42"/>
    </row>
    <row r="260" spans="1:19" ht="34.5" customHeight="1" x14ac:dyDescent="0.35">
      <c r="A260" s="13" t="s">
        <v>21</v>
      </c>
      <c r="B260" s="40">
        <v>28858</v>
      </c>
      <c r="C260" s="40">
        <v>63874</v>
      </c>
      <c r="D260" s="40">
        <v>97887</v>
      </c>
      <c r="E260" s="40">
        <v>46754</v>
      </c>
      <c r="F260" s="40">
        <v>2615</v>
      </c>
      <c r="G260" s="40">
        <v>12318</v>
      </c>
      <c r="H260" s="40">
        <v>32208.054793569223</v>
      </c>
      <c r="I260" s="40">
        <v>34398</v>
      </c>
      <c r="J260" s="40"/>
      <c r="K260" s="40">
        <v>15809</v>
      </c>
      <c r="L260" s="40">
        <v>4027</v>
      </c>
      <c r="M260" s="40">
        <v>8774.3840841828351</v>
      </c>
      <c r="N260" s="40">
        <v>31592.94898888655</v>
      </c>
      <c r="O260" s="41">
        <f t="shared" si="13"/>
        <v>379115.3878666386</v>
      </c>
      <c r="P260" s="25"/>
      <c r="Q260" s="25"/>
      <c r="R260" s="35"/>
      <c r="S260" s="42"/>
    </row>
    <row r="261" spans="1:19" ht="34.5" customHeight="1" x14ac:dyDescent="0.35">
      <c r="A261" s="13" t="s">
        <v>22</v>
      </c>
      <c r="B261" s="40">
        <v>2799</v>
      </c>
      <c r="C261" s="40">
        <v>1311</v>
      </c>
      <c r="D261" s="40">
        <v>1789</v>
      </c>
      <c r="E261" s="40">
        <v>821</v>
      </c>
      <c r="F261" s="40">
        <v>125</v>
      </c>
      <c r="G261" s="40">
        <v>103</v>
      </c>
      <c r="H261" s="40">
        <v>795</v>
      </c>
      <c r="I261" s="40">
        <v>1465.75</v>
      </c>
      <c r="J261" s="40"/>
      <c r="K261" s="40">
        <v>311</v>
      </c>
      <c r="L261" s="40">
        <v>4614.3900000000003</v>
      </c>
      <c r="M261" s="40">
        <v>861.1</v>
      </c>
      <c r="N261" s="40">
        <v>1363.2036363636364</v>
      </c>
      <c r="O261" s="41">
        <f t="shared" si="13"/>
        <v>16358.443636363636</v>
      </c>
      <c r="P261" s="25"/>
      <c r="Q261" s="25"/>
      <c r="R261" s="35"/>
      <c r="S261" s="42"/>
    </row>
    <row r="262" spans="1:19" ht="34.5" customHeight="1" x14ac:dyDescent="0.35">
      <c r="A262" s="13" t="s">
        <v>23</v>
      </c>
      <c r="B262" s="40">
        <v>93544</v>
      </c>
      <c r="C262" s="40">
        <v>80215</v>
      </c>
      <c r="D262" s="40">
        <v>54214</v>
      </c>
      <c r="E262" s="40">
        <v>40214</v>
      </c>
      <c r="F262" s="40">
        <v>31348</v>
      </c>
      <c r="G262" s="40">
        <v>19234</v>
      </c>
      <c r="H262" s="40">
        <v>22174</v>
      </c>
      <c r="I262" s="40">
        <v>26887</v>
      </c>
      <c r="J262" s="40"/>
      <c r="K262" s="40">
        <v>17544</v>
      </c>
      <c r="L262" s="40">
        <v>19951.100000000002</v>
      </c>
      <c r="M262" s="40">
        <v>32160.720000000001</v>
      </c>
      <c r="N262" s="40">
        <v>76412</v>
      </c>
      <c r="O262" s="41">
        <f t="shared" si="13"/>
        <v>513897.81999999995</v>
      </c>
      <c r="P262" s="25"/>
      <c r="Q262" s="25"/>
      <c r="R262" s="35"/>
      <c r="S262" s="42"/>
    </row>
    <row r="263" spans="1:19" ht="34.5" customHeight="1" x14ac:dyDescent="0.35">
      <c r="A263" s="13" t="s">
        <v>24</v>
      </c>
      <c r="B263" s="40">
        <v>9816</v>
      </c>
      <c r="C263" s="40">
        <v>15685</v>
      </c>
      <c r="D263" s="40">
        <v>17214</v>
      </c>
      <c r="E263" s="40">
        <v>5399</v>
      </c>
      <c r="F263" s="40">
        <v>8320</v>
      </c>
      <c r="G263" s="40">
        <v>4542</v>
      </c>
      <c r="H263" s="40">
        <v>7043</v>
      </c>
      <c r="I263" s="40">
        <v>5085</v>
      </c>
      <c r="J263" s="40"/>
      <c r="K263" s="40">
        <v>15738</v>
      </c>
      <c r="L263" s="40">
        <v>17992.8</v>
      </c>
      <c r="M263" s="40">
        <v>9240</v>
      </c>
      <c r="N263" s="40">
        <v>10552.254545454545</v>
      </c>
      <c r="O263" s="41">
        <f t="shared" si="13"/>
        <v>126627.05454545455</v>
      </c>
      <c r="P263" s="25"/>
      <c r="Q263" s="25"/>
      <c r="R263" s="35"/>
      <c r="S263" s="42"/>
    </row>
    <row r="264" spans="1:19" ht="34.5" customHeight="1" x14ac:dyDescent="0.35">
      <c r="A264" s="13" t="s">
        <v>25</v>
      </c>
      <c r="B264" s="40">
        <v>85417</v>
      </c>
      <c r="C264" s="40">
        <v>111201</v>
      </c>
      <c r="D264" s="40">
        <v>128995</v>
      </c>
      <c r="E264" s="40">
        <v>138878</v>
      </c>
      <c r="F264" s="40">
        <v>116729.95348403396</v>
      </c>
      <c r="G264" s="40">
        <v>150961</v>
      </c>
      <c r="H264" s="40">
        <v>112209</v>
      </c>
      <c r="I264" s="40">
        <v>97990</v>
      </c>
      <c r="J264" s="40"/>
      <c r="K264" s="40">
        <v>87900.9</v>
      </c>
      <c r="L264" s="40">
        <v>110284.20000000001</v>
      </c>
      <c r="M264" s="40">
        <v>117299</v>
      </c>
      <c r="N264" s="40">
        <v>114351.36849854855</v>
      </c>
      <c r="O264" s="41">
        <f t="shared" si="13"/>
        <v>1372216.4219825827</v>
      </c>
      <c r="P264" s="25"/>
      <c r="Q264" s="25"/>
      <c r="R264" s="35"/>
      <c r="S264" s="42"/>
    </row>
    <row r="265" spans="1:19" ht="34.5" customHeight="1" x14ac:dyDescent="0.35">
      <c r="A265" s="13" t="s">
        <v>26</v>
      </c>
      <c r="B265" s="40">
        <v>74587</v>
      </c>
      <c r="C265" s="40">
        <v>84524</v>
      </c>
      <c r="D265" s="40">
        <v>73214</v>
      </c>
      <c r="E265" s="40">
        <v>86547</v>
      </c>
      <c r="F265" s="40">
        <v>66246</v>
      </c>
      <c r="G265" s="40">
        <v>49532</v>
      </c>
      <c r="H265" s="40">
        <v>57554</v>
      </c>
      <c r="I265" s="40">
        <v>77618</v>
      </c>
      <c r="J265" s="40"/>
      <c r="K265" s="40">
        <v>43512</v>
      </c>
      <c r="L265" s="40">
        <v>77939</v>
      </c>
      <c r="M265" s="40">
        <v>58047.35</v>
      </c>
      <c r="N265" s="40">
        <v>68120.031818181815</v>
      </c>
      <c r="O265" s="41">
        <f t="shared" si="13"/>
        <v>817440.38181818184</v>
      </c>
      <c r="P265" s="25"/>
      <c r="Q265" s="25"/>
      <c r="R265" s="35"/>
      <c r="S265" s="42"/>
    </row>
    <row r="266" spans="1:19" ht="34.5" customHeight="1" x14ac:dyDescent="0.35">
      <c r="A266" s="13" t="s">
        <v>27</v>
      </c>
      <c r="B266" s="40">
        <v>138747</v>
      </c>
      <c r="C266" s="40">
        <v>176544</v>
      </c>
      <c r="D266" s="40">
        <v>212122</v>
      </c>
      <c r="E266" s="40">
        <v>169899</v>
      </c>
      <c r="F266" s="40">
        <v>170000</v>
      </c>
      <c r="G266" s="40">
        <v>136080</v>
      </c>
      <c r="H266" s="40">
        <v>159380</v>
      </c>
      <c r="I266" s="40">
        <v>176280</v>
      </c>
      <c r="J266" s="40"/>
      <c r="K266" s="40">
        <v>198240</v>
      </c>
      <c r="L266" s="40">
        <v>169510</v>
      </c>
      <c r="M266" s="40">
        <v>161000</v>
      </c>
      <c r="N266" s="40">
        <v>169800.181818182</v>
      </c>
      <c r="O266" s="41">
        <f t="shared" si="13"/>
        <v>2037602.1818181821</v>
      </c>
      <c r="P266" s="25"/>
      <c r="Q266" s="25"/>
      <c r="R266" s="35"/>
      <c r="S266" s="42"/>
    </row>
    <row r="267" spans="1:19" ht="34.5" customHeight="1" x14ac:dyDescent="0.35">
      <c r="A267" s="13" t="s">
        <v>28</v>
      </c>
      <c r="B267" s="40">
        <v>74189</v>
      </c>
      <c r="C267" s="40">
        <v>70144</v>
      </c>
      <c r="D267" s="40">
        <v>54677</v>
      </c>
      <c r="E267" s="40">
        <v>64585</v>
      </c>
      <c r="F267" s="40">
        <v>130822</v>
      </c>
      <c r="G267" s="40">
        <v>110591</v>
      </c>
      <c r="H267" s="40">
        <v>102943</v>
      </c>
      <c r="I267" s="40">
        <v>101817</v>
      </c>
      <c r="J267" s="40"/>
      <c r="K267" s="40">
        <v>86715</v>
      </c>
      <c r="L267" s="40">
        <v>82026</v>
      </c>
      <c r="M267" s="40">
        <v>126417.62</v>
      </c>
      <c r="N267" s="40">
        <v>103019</v>
      </c>
      <c r="O267" s="41">
        <f t="shared" si="13"/>
        <v>1107945.6200000001</v>
      </c>
      <c r="P267" s="25"/>
      <c r="Q267" s="25"/>
      <c r="R267" s="35"/>
      <c r="S267" s="42"/>
    </row>
    <row r="268" spans="1:19" ht="34.5" customHeight="1" x14ac:dyDescent="0.35">
      <c r="A268" s="13" t="s">
        <v>29</v>
      </c>
      <c r="B268" s="40">
        <v>288785</v>
      </c>
      <c r="C268" s="40">
        <v>419582</v>
      </c>
      <c r="D268" s="40">
        <v>286547</v>
      </c>
      <c r="E268" s="40">
        <v>289985</v>
      </c>
      <c r="F268" s="40">
        <v>238992</v>
      </c>
      <c r="G268" s="40">
        <v>310385</v>
      </c>
      <c r="H268" s="40">
        <v>411888</v>
      </c>
      <c r="I268" s="40">
        <v>404532</v>
      </c>
      <c r="J268" s="40"/>
      <c r="K268" s="40">
        <v>346664.7</v>
      </c>
      <c r="L268" s="40">
        <v>259307</v>
      </c>
      <c r="M268" s="40">
        <v>308289.43253662298</v>
      </c>
      <c r="N268" s="40">
        <v>324087.01204878394</v>
      </c>
      <c r="O268" s="41">
        <f t="shared" si="13"/>
        <v>3889044.1445854073</v>
      </c>
      <c r="P268" s="25"/>
      <c r="Q268" s="25"/>
      <c r="R268" s="35"/>
      <c r="S268" s="42"/>
    </row>
    <row r="269" spans="1:19" ht="34.5" customHeight="1" x14ac:dyDescent="0.35">
      <c r="A269" s="13" t="s">
        <v>30</v>
      </c>
      <c r="B269" s="40">
        <v>1577</v>
      </c>
      <c r="C269" s="40">
        <v>2852</v>
      </c>
      <c r="D269" s="40">
        <v>2565</v>
      </c>
      <c r="E269" s="40">
        <v>2014</v>
      </c>
      <c r="F269" s="40">
        <v>3721</v>
      </c>
      <c r="G269" s="40">
        <v>5395</v>
      </c>
      <c r="H269" s="40">
        <v>2146</v>
      </c>
      <c r="I269" s="40">
        <v>4228</v>
      </c>
      <c r="J269" s="40"/>
      <c r="K269" s="40">
        <v>1350.5</v>
      </c>
      <c r="L269" s="40">
        <v>4715</v>
      </c>
      <c r="M269" s="40">
        <v>4767.8499999999995</v>
      </c>
      <c r="N269" s="40">
        <v>3211.9409090909089</v>
      </c>
      <c r="O269" s="41">
        <f t="shared" si="13"/>
        <v>38543.290909090909</v>
      </c>
      <c r="P269" s="25"/>
      <c r="Q269" s="25"/>
      <c r="R269" s="35"/>
      <c r="S269" s="42"/>
    </row>
    <row r="270" spans="1:19" ht="34.5" customHeight="1" x14ac:dyDescent="0.35">
      <c r="A270" s="13" t="s">
        <v>31</v>
      </c>
      <c r="B270" s="40">
        <v>107574</v>
      </c>
      <c r="C270" s="40">
        <v>89887</v>
      </c>
      <c r="D270" s="40">
        <v>88954</v>
      </c>
      <c r="E270" s="40">
        <v>93215</v>
      </c>
      <c r="F270" s="40">
        <v>127484</v>
      </c>
      <c r="G270" s="40">
        <v>81814.3</v>
      </c>
      <c r="H270" s="40">
        <v>105156.44561403508</v>
      </c>
      <c r="I270" s="40">
        <v>106898.54694736842</v>
      </c>
      <c r="J270" s="40"/>
      <c r="K270" s="40">
        <v>78196.303372260852</v>
      </c>
      <c r="L270" s="40">
        <v>73308</v>
      </c>
      <c r="M270" s="40">
        <v>138020</v>
      </c>
      <c r="N270" s="40">
        <v>99137.054175787693</v>
      </c>
      <c r="O270" s="41">
        <f t="shared" si="13"/>
        <v>1189644.6501094522</v>
      </c>
      <c r="P270" s="25"/>
      <c r="Q270" s="25"/>
      <c r="R270" s="35"/>
      <c r="S270" s="42"/>
    </row>
    <row r="271" spans="1:19" ht="34.5" customHeight="1" x14ac:dyDescent="0.35">
      <c r="A271" s="13" t="s">
        <v>32</v>
      </c>
      <c r="B271" s="40">
        <v>0</v>
      </c>
      <c r="C271" s="40">
        <v>0</v>
      </c>
      <c r="D271" s="40">
        <v>210</v>
      </c>
      <c r="E271" s="40">
        <v>8012</v>
      </c>
      <c r="F271" s="40">
        <v>24318</v>
      </c>
      <c r="G271" s="40">
        <v>7468</v>
      </c>
      <c r="H271" s="40">
        <v>10324</v>
      </c>
      <c r="I271" s="40">
        <v>10901.880000000001</v>
      </c>
      <c r="J271" s="40"/>
      <c r="K271" s="40">
        <v>5413</v>
      </c>
      <c r="L271" s="40">
        <v>0</v>
      </c>
      <c r="M271" s="40">
        <v>0</v>
      </c>
      <c r="N271" s="40">
        <v>0</v>
      </c>
      <c r="O271" s="41">
        <f t="shared" si="13"/>
        <v>66646.880000000005</v>
      </c>
      <c r="P271" s="25"/>
      <c r="Q271" s="25"/>
      <c r="R271" s="35"/>
      <c r="S271" s="42"/>
    </row>
    <row r="272" spans="1:19" ht="34.5" customHeight="1" x14ac:dyDescent="0.35">
      <c r="A272" s="13" t="s">
        <v>33</v>
      </c>
      <c r="B272" s="40">
        <v>88541</v>
      </c>
      <c r="C272" s="40">
        <v>94889</v>
      </c>
      <c r="D272" s="40">
        <v>79533</v>
      </c>
      <c r="E272" s="40">
        <v>72145</v>
      </c>
      <c r="F272" s="40">
        <v>92379</v>
      </c>
      <c r="G272" s="40">
        <v>91488.1</v>
      </c>
      <c r="H272" s="40">
        <v>109853</v>
      </c>
      <c r="I272" s="40">
        <v>126663.3</v>
      </c>
      <c r="J272" s="40"/>
      <c r="K272" s="40">
        <v>89433</v>
      </c>
      <c r="L272" s="40">
        <v>135126</v>
      </c>
      <c r="M272" s="40">
        <v>101176.81786941581</v>
      </c>
      <c r="N272" s="40">
        <v>98293.383442674167</v>
      </c>
      <c r="O272" s="41">
        <f t="shared" si="13"/>
        <v>1179520.6013120899</v>
      </c>
      <c r="P272" s="25"/>
      <c r="Q272" s="25"/>
      <c r="R272" s="35"/>
      <c r="S272" s="42"/>
    </row>
    <row r="273" spans="1:19" ht="34.5" customHeight="1" x14ac:dyDescent="0.35">
      <c r="A273" s="13" t="s">
        <v>34</v>
      </c>
      <c r="B273" s="40">
        <v>59208</v>
      </c>
      <c r="C273" s="40">
        <v>61254</v>
      </c>
      <c r="D273" s="40">
        <v>58788</v>
      </c>
      <c r="E273" s="40">
        <v>49215</v>
      </c>
      <c r="F273" s="40">
        <v>41623.630000000005</v>
      </c>
      <c r="G273" s="40">
        <v>36757.350000000006</v>
      </c>
      <c r="H273" s="40">
        <v>62224.013393736466</v>
      </c>
      <c r="I273" s="40">
        <v>52773.04</v>
      </c>
      <c r="J273" s="40"/>
      <c r="K273" s="40">
        <v>37260.022103970528</v>
      </c>
      <c r="L273" s="40">
        <v>28849</v>
      </c>
      <c r="M273" s="40">
        <v>25122.881348511382</v>
      </c>
      <c r="N273" s="40">
        <v>46643.176076928939</v>
      </c>
      <c r="O273" s="41">
        <f t="shared" si="13"/>
        <v>559718.11292314727</v>
      </c>
      <c r="P273" s="25"/>
      <c r="Q273" s="25"/>
      <c r="R273" s="35"/>
      <c r="S273" s="42"/>
    </row>
    <row r="274" spans="1:19" ht="34.5" customHeight="1" x14ac:dyDescent="0.35">
      <c r="A274" s="13" t="s">
        <v>35</v>
      </c>
      <c r="B274" s="40">
        <v>187101</v>
      </c>
      <c r="C274" s="40">
        <v>155898</v>
      </c>
      <c r="D274" s="40">
        <v>106857</v>
      </c>
      <c r="E274" s="40">
        <v>254254</v>
      </c>
      <c r="F274" s="40">
        <v>160150</v>
      </c>
      <c r="G274" s="40">
        <v>108996.66666666667</v>
      </c>
      <c r="H274" s="40">
        <v>220550</v>
      </c>
      <c r="I274" s="40">
        <v>207900</v>
      </c>
      <c r="J274" s="40"/>
      <c r="K274" s="40">
        <v>59214</v>
      </c>
      <c r="L274" s="40">
        <v>30296</v>
      </c>
      <c r="M274" s="40">
        <v>10192</v>
      </c>
      <c r="N274" s="40">
        <v>136491.69696969696</v>
      </c>
      <c r="O274" s="41">
        <f t="shared" si="13"/>
        <v>1637900.3636363635</v>
      </c>
      <c r="P274" s="25"/>
      <c r="Q274" s="25"/>
      <c r="R274" s="35"/>
      <c r="S274" s="42"/>
    </row>
    <row r="275" spans="1:19" ht="34.5" customHeight="1" x14ac:dyDescent="0.35">
      <c r="A275" s="13" t="s">
        <v>36</v>
      </c>
      <c r="B275" s="40">
        <v>45987</v>
      </c>
      <c r="C275" s="40">
        <v>28574</v>
      </c>
      <c r="D275" s="40">
        <v>28723</v>
      </c>
      <c r="E275" s="40">
        <v>27465</v>
      </c>
      <c r="F275" s="40">
        <v>19251</v>
      </c>
      <c r="G275" s="40">
        <v>12779</v>
      </c>
      <c r="H275" s="40">
        <v>36475.774495677229</v>
      </c>
      <c r="I275" s="40">
        <v>29260</v>
      </c>
      <c r="J275" s="40"/>
      <c r="K275" s="40">
        <v>9525</v>
      </c>
      <c r="L275" s="40">
        <v>12120</v>
      </c>
      <c r="M275" s="40">
        <v>13992</v>
      </c>
      <c r="N275" s="40">
        <v>24013.7976814252</v>
      </c>
      <c r="O275" s="41">
        <f t="shared" si="13"/>
        <v>288165.57217710238</v>
      </c>
      <c r="P275" s="25"/>
      <c r="Q275" s="25"/>
      <c r="R275" s="35"/>
      <c r="S275" s="42"/>
    </row>
    <row r="276" spans="1:19" ht="34.5" customHeight="1" x14ac:dyDescent="0.35">
      <c r="A276" s="13" t="s">
        <v>37</v>
      </c>
      <c r="B276" s="40">
        <v>20961.600000000002</v>
      </c>
      <c r="C276" s="40">
        <v>10307.200000000001</v>
      </c>
      <c r="D276" s="40">
        <v>21900.800000000003</v>
      </c>
      <c r="E276" s="40">
        <v>7836.8</v>
      </c>
      <c r="F276" s="40">
        <v>11235.2</v>
      </c>
      <c r="G276" s="40">
        <v>7262.4000000000005</v>
      </c>
      <c r="H276" s="40">
        <v>13600</v>
      </c>
      <c r="I276" s="40">
        <v>12576.64</v>
      </c>
      <c r="J276" s="40"/>
      <c r="K276" s="40">
        <v>11788.800000000001</v>
      </c>
      <c r="L276" s="40">
        <v>8232</v>
      </c>
      <c r="M276" s="40">
        <v>8456.6400000000012</v>
      </c>
      <c r="N276" s="40">
        <v>12196.189090909089</v>
      </c>
      <c r="O276" s="41">
        <f t="shared" si="13"/>
        <v>146354.2690909091</v>
      </c>
      <c r="P276" s="25"/>
      <c r="Q276" s="25"/>
      <c r="R276" s="35"/>
      <c r="S276" s="42"/>
    </row>
    <row r="277" spans="1:19" ht="34.5" customHeight="1" x14ac:dyDescent="0.35">
      <c r="A277" s="13" t="s">
        <v>38</v>
      </c>
      <c r="B277" s="40">
        <v>75320</v>
      </c>
      <c r="C277" s="40">
        <v>99575</v>
      </c>
      <c r="D277" s="40">
        <v>104475</v>
      </c>
      <c r="E277" s="40">
        <v>45080</v>
      </c>
      <c r="F277" s="40">
        <v>62125</v>
      </c>
      <c r="G277" s="40">
        <v>76055</v>
      </c>
      <c r="H277" s="40">
        <v>129430</v>
      </c>
      <c r="I277" s="40">
        <v>109130</v>
      </c>
      <c r="J277" s="40"/>
      <c r="K277" s="40">
        <v>60025</v>
      </c>
      <c r="L277" s="40">
        <v>39130</v>
      </c>
      <c r="M277" s="40">
        <v>52268.999999999993</v>
      </c>
      <c r="N277" s="40">
        <v>77510.363636363632</v>
      </c>
      <c r="O277" s="41">
        <f t="shared" si="13"/>
        <v>930124.36363636365</v>
      </c>
      <c r="P277" s="25"/>
      <c r="Q277" s="25"/>
      <c r="R277" s="35"/>
      <c r="S277" s="42"/>
    </row>
    <row r="278" spans="1:19" ht="34.5" customHeight="1" x14ac:dyDescent="0.35">
      <c r="A278" s="13" t="s">
        <v>39</v>
      </c>
      <c r="B278" s="40">
        <v>403470</v>
      </c>
      <c r="C278" s="40">
        <v>468615</v>
      </c>
      <c r="D278" s="40">
        <v>449775</v>
      </c>
      <c r="E278" s="40">
        <v>198675</v>
      </c>
      <c r="F278" s="40">
        <v>1770105</v>
      </c>
      <c r="G278" s="40">
        <v>625935</v>
      </c>
      <c r="H278" s="40">
        <v>1400940</v>
      </c>
      <c r="I278" s="40">
        <v>1361680.5</v>
      </c>
      <c r="J278" s="40"/>
      <c r="K278" s="40">
        <v>3578550</v>
      </c>
      <c r="L278" s="40">
        <v>477750</v>
      </c>
      <c r="M278" s="40">
        <v>269910</v>
      </c>
      <c r="N278" s="40">
        <v>1000491.4090909089</v>
      </c>
      <c r="O278" s="41">
        <f t="shared" si="13"/>
        <v>12005896.909090908</v>
      </c>
      <c r="P278" s="25"/>
      <c r="Q278" s="25"/>
      <c r="R278" s="35"/>
      <c r="S278" s="42"/>
    </row>
    <row r="279" spans="1:19" ht="34.5" customHeight="1" x14ac:dyDescent="0.35">
      <c r="A279" s="13" t="s">
        <v>40</v>
      </c>
      <c r="B279" s="40">
        <v>82665</v>
      </c>
      <c r="C279" s="40">
        <v>58987</v>
      </c>
      <c r="D279" s="40">
        <v>56887</v>
      </c>
      <c r="E279" s="40">
        <v>59874</v>
      </c>
      <c r="F279" s="40">
        <v>18091</v>
      </c>
      <c r="G279" s="40">
        <v>57205.375</v>
      </c>
      <c r="H279" s="40">
        <v>73917.600000000006</v>
      </c>
      <c r="I279" s="40">
        <v>85421.7</v>
      </c>
      <c r="J279" s="40"/>
      <c r="K279" s="40">
        <v>62506.421417565485</v>
      </c>
      <c r="L279" s="40">
        <v>22190.100000000002</v>
      </c>
      <c r="M279" s="40">
        <v>59580</v>
      </c>
      <c r="N279" s="40">
        <v>57938.654219778677</v>
      </c>
      <c r="O279" s="41">
        <f t="shared" si="13"/>
        <v>695263.85063734418</v>
      </c>
      <c r="P279" s="25"/>
      <c r="Q279" s="25"/>
      <c r="R279" s="35"/>
      <c r="S279" s="42"/>
    </row>
    <row r="280" spans="1:19" ht="34.5" customHeight="1" x14ac:dyDescent="0.35">
      <c r="A280" s="13" t="s">
        <v>41</v>
      </c>
      <c r="B280" s="32">
        <v>0</v>
      </c>
      <c r="C280" s="32">
        <v>0</v>
      </c>
      <c r="D280" s="32">
        <v>0</v>
      </c>
      <c r="E280" s="32">
        <v>0</v>
      </c>
      <c r="F280" s="32">
        <v>43230</v>
      </c>
      <c r="G280" s="32">
        <v>42791</v>
      </c>
      <c r="H280" s="32">
        <v>49689</v>
      </c>
      <c r="I280" s="32">
        <v>52120.800000000003</v>
      </c>
      <c r="J280" s="32"/>
      <c r="K280" s="32">
        <v>37657</v>
      </c>
      <c r="L280" s="32">
        <v>39443</v>
      </c>
      <c r="M280" s="32">
        <v>49890.064864864864</v>
      </c>
      <c r="N280" s="32">
        <v>28620.078624078622</v>
      </c>
      <c r="O280" s="47">
        <f t="shared" si="13"/>
        <v>343440.94348894345</v>
      </c>
      <c r="P280" s="25"/>
      <c r="Q280" s="25"/>
      <c r="R280" s="35"/>
      <c r="S280" s="42"/>
    </row>
    <row r="281" spans="1:19" ht="34.5" customHeight="1" x14ac:dyDescent="0.35">
      <c r="A281" s="13" t="s">
        <v>42</v>
      </c>
      <c r="B281" s="40">
        <v>86221</v>
      </c>
      <c r="C281" s="40">
        <v>126987</v>
      </c>
      <c r="D281" s="40">
        <v>116998</v>
      </c>
      <c r="E281" s="40">
        <v>65487</v>
      </c>
      <c r="F281" s="40">
        <v>89733</v>
      </c>
      <c r="G281" s="40">
        <v>72588</v>
      </c>
      <c r="H281" s="40">
        <v>120180</v>
      </c>
      <c r="I281" s="40">
        <v>119820</v>
      </c>
      <c r="J281" s="40"/>
      <c r="K281" s="40">
        <v>133428.47</v>
      </c>
      <c r="L281" s="40">
        <v>65411</v>
      </c>
      <c r="M281" s="40">
        <v>198630</v>
      </c>
      <c r="N281" s="40">
        <v>108680.31545454545</v>
      </c>
      <c r="O281" s="41">
        <f t="shared" si="13"/>
        <v>1304163.7854545454</v>
      </c>
      <c r="P281" s="25"/>
      <c r="Q281" s="25"/>
      <c r="R281" s="35"/>
      <c r="S281" s="42"/>
    </row>
    <row r="282" spans="1:19" ht="34.5" customHeight="1" x14ac:dyDescent="0.35">
      <c r="A282" s="13" t="s">
        <v>43</v>
      </c>
      <c r="B282" s="40">
        <v>25221</v>
      </c>
      <c r="C282" s="40">
        <v>22989</v>
      </c>
      <c r="D282" s="40">
        <v>13621</v>
      </c>
      <c r="E282" s="40">
        <v>21440</v>
      </c>
      <c r="F282" s="40">
        <v>33716</v>
      </c>
      <c r="G282" s="40">
        <v>9430</v>
      </c>
      <c r="H282" s="40">
        <v>14364</v>
      </c>
      <c r="I282" s="40">
        <v>13217.75</v>
      </c>
      <c r="J282" s="40"/>
      <c r="K282" s="40">
        <v>26414</v>
      </c>
      <c r="L282" s="40">
        <v>10080</v>
      </c>
      <c r="M282" s="40">
        <v>22820</v>
      </c>
      <c r="N282" s="40">
        <v>19392.06818181818</v>
      </c>
      <c r="O282" s="41">
        <f t="shared" si="13"/>
        <v>232704.81818181818</v>
      </c>
      <c r="P282" s="25"/>
      <c r="Q282" s="25"/>
      <c r="R282" s="35"/>
      <c r="S282" s="42"/>
    </row>
    <row r="283" spans="1:19" ht="34.5" customHeight="1" x14ac:dyDescent="0.35">
      <c r="A283" s="13" t="s">
        <v>44</v>
      </c>
      <c r="B283" s="40">
        <v>1685</v>
      </c>
      <c r="C283" s="40">
        <v>3211</v>
      </c>
      <c r="D283" s="40">
        <v>1855</v>
      </c>
      <c r="E283" s="40">
        <v>3924</v>
      </c>
      <c r="F283" s="40">
        <v>2897</v>
      </c>
      <c r="G283" s="40">
        <v>400</v>
      </c>
      <c r="H283" s="40">
        <v>3050</v>
      </c>
      <c r="I283" s="40">
        <v>3528</v>
      </c>
      <c r="J283" s="40"/>
      <c r="K283" s="40">
        <v>7105</v>
      </c>
      <c r="L283" s="40">
        <v>4725</v>
      </c>
      <c r="M283" s="40">
        <v>11258.035714285714</v>
      </c>
      <c r="N283" s="40">
        <v>3967.0941558441555</v>
      </c>
      <c r="O283" s="41">
        <f t="shared" si="13"/>
        <v>47605.129870129866</v>
      </c>
      <c r="P283" s="25"/>
      <c r="Q283" s="25"/>
      <c r="R283" s="35"/>
      <c r="S283" s="42"/>
    </row>
    <row r="284" spans="1:19" ht="34.5" customHeight="1" x14ac:dyDescent="0.35">
      <c r="A284" s="13" t="s">
        <v>45</v>
      </c>
      <c r="B284" s="40">
        <v>5887</v>
      </c>
      <c r="C284" s="40">
        <v>6452</v>
      </c>
      <c r="D284" s="40">
        <v>4921</v>
      </c>
      <c r="E284" s="40">
        <v>6555</v>
      </c>
      <c r="F284" s="40">
        <v>5376</v>
      </c>
      <c r="G284" s="40">
        <v>5568</v>
      </c>
      <c r="H284" s="40">
        <v>7920</v>
      </c>
      <c r="I284" s="40">
        <v>5463.25</v>
      </c>
      <c r="J284" s="40"/>
      <c r="K284" s="40">
        <v>14246.658536585366</v>
      </c>
      <c r="L284" s="40">
        <v>5222</v>
      </c>
      <c r="M284" s="40">
        <v>5687.42</v>
      </c>
      <c r="N284" s="40">
        <v>6663.4844124168512</v>
      </c>
      <c r="O284" s="41">
        <f t="shared" si="13"/>
        <v>79961.812949002211</v>
      </c>
      <c r="P284" s="25"/>
      <c r="Q284" s="25"/>
      <c r="R284" s="35"/>
      <c r="S284" s="42"/>
    </row>
    <row r="285" spans="1:19" ht="34.5" customHeight="1" x14ac:dyDescent="0.35">
      <c r="A285" s="13" t="s">
        <v>46</v>
      </c>
      <c r="B285" s="40">
        <v>2721</v>
      </c>
      <c r="C285" s="40">
        <v>2799</v>
      </c>
      <c r="D285" s="40">
        <v>1721</v>
      </c>
      <c r="E285" s="40">
        <v>3887</v>
      </c>
      <c r="F285" s="40">
        <v>828</v>
      </c>
      <c r="G285" s="40">
        <v>576</v>
      </c>
      <c r="H285" s="40">
        <v>6246.5</v>
      </c>
      <c r="I285" s="40">
        <v>3921.5</v>
      </c>
      <c r="J285" s="40"/>
      <c r="K285" s="40">
        <v>4555.0778894472369</v>
      </c>
      <c r="L285" s="40">
        <v>2050</v>
      </c>
      <c r="M285" s="40">
        <v>1260</v>
      </c>
      <c r="N285" s="40">
        <v>2778.6434444952033</v>
      </c>
      <c r="O285" s="41">
        <f t="shared" si="13"/>
        <v>33343.721333942442</v>
      </c>
      <c r="P285" s="25"/>
      <c r="Q285" s="25"/>
      <c r="R285" s="35"/>
      <c r="S285" s="42"/>
    </row>
    <row r="286" spans="1:19" ht="34.5" customHeight="1" x14ac:dyDescent="0.35">
      <c r="A286" s="13" t="s">
        <v>47</v>
      </c>
      <c r="B286" s="40">
        <v>15466</v>
      </c>
      <c r="C286" s="40">
        <v>17895</v>
      </c>
      <c r="D286" s="40">
        <v>13454</v>
      </c>
      <c r="E286" s="40">
        <v>21024</v>
      </c>
      <c r="F286" s="40">
        <v>23390</v>
      </c>
      <c r="G286" s="40">
        <v>22583</v>
      </c>
      <c r="H286" s="40">
        <v>18990</v>
      </c>
      <c r="I286" s="40">
        <v>24344.981949458484</v>
      </c>
      <c r="J286" s="40"/>
      <c r="K286" s="40">
        <v>18197.274969173861</v>
      </c>
      <c r="L286" s="40">
        <v>1535</v>
      </c>
      <c r="M286" s="40">
        <v>3661</v>
      </c>
      <c r="N286" s="40">
        <v>16412.750628966576</v>
      </c>
      <c r="O286" s="41">
        <f t="shared" ref="O286:O315" si="14">SUM(B286:N286)</f>
        <v>196953.00754759891</v>
      </c>
      <c r="P286" s="25"/>
      <c r="Q286" s="25"/>
      <c r="R286" s="35"/>
      <c r="S286" s="42"/>
    </row>
    <row r="287" spans="1:19" ht="34.5" customHeight="1" x14ac:dyDescent="0.35">
      <c r="A287" s="13" t="s">
        <v>48</v>
      </c>
      <c r="B287" s="40">
        <v>7654</v>
      </c>
      <c r="C287" s="40">
        <v>9857</v>
      </c>
      <c r="D287" s="40">
        <v>8991</v>
      </c>
      <c r="E287" s="40">
        <v>10114</v>
      </c>
      <c r="F287" s="40">
        <v>180</v>
      </c>
      <c r="G287" s="40">
        <v>223</v>
      </c>
      <c r="H287" s="40">
        <v>16172</v>
      </c>
      <c r="I287" s="40">
        <v>10512</v>
      </c>
      <c r="J287" s="40"/>
      <c r="K287" s="40">
        <v>19753.16</v>
      </c>
      <c r="L287" s="40">
        <v>155</v>
      </c>
      <c r="M287" s="40">
        <v>302.61904761904765</v>
      </c>
      <c r="N287" s="40">
        <v>92</v>
      </c>
      <c r="O287" s="41">
        <f t="shared" si="14"/>
        <v>84005.779047619057</v>
      </c>
      <c r="P287" s="25"/>
      <c r="Q287" s="25"/>
      <c r="R287" s="35"/>
      <c r="S287" s="42"/>
    </row>
    <row r="288" spans="1:19" ht="34.5" customHeight="1" x14ac:dyDescent="0.35">
      <c r="A288" s="13" t="s">
        <v>49</v>
      </c>
      <c r="B288" s="40">
        <v>32998</v>
      </c>
      <c r="C288" s="40">
        <v>29565</v>
      </c>
      <c r="D288" s="40">
        <v>25124</v>
      </c>
      <c r="E288" s="40">
        <v>35241</v>
      </c>
      <c r="F288" s="40">
        <v>9629</v>
      </c>
      <c r="G288" s="40">
        <v>7363.2</v>
      </c>
      <c r="H288" s="40">
        <v>33663</v>
      </c>
      <c r="I288" s="40">
        <v>48473.29</v>
      </c>
      <c r="J288" s="40"/>
      <c r="K288" s="40">
        <v>13474</v>
      </c>
      <c r="L288" s="40">
        <v>42405</v>
      </c>
      <c r="M288" s="40">
        <v>24850</v>
      </c>
      <c r="N288" s="40">
        <v>27525.953636363636</v>
      </c>
      <c r="O288" s="41">
        <f t="shared" si="14"/>
        <v>330311.44363636361</v>
      </c>
      <c r="P288" s="25"/>
      <c r="Q288" s="25"/>
      <c r="R288" s="35"/>
      <c r="S288" s="42"/>
    </row>
    <row r="289" spans="1:19" ht="34.5" customHeight="1" x14ac:dyDescent="0.35">
      <c r="A289" s="13" t="s">
        <v>50</v>
      </c>
      <c r="B289" s="40">
        <v>15899</v>
      </c>
      <c r="C289" s="40">
        <v>18825</v>
      </c>
      <c r="D289" s="40">
        <v>12514</v>
      </c>
      <c r="E289" s="40">
        <v>11345</v>
      </c>
      <c r="F289" s="40">
        <v>3306</v>
      </c>
      <c r="G289" s="40">
        <v>2976</v>
      </c>
      <c r="H289" s="40">
        <v>20065.100000000002</v>
      </c>
      <c r="I289" s="40">
        <v>11824.460000000001</v>
      </c>
      <c r="J289" s="40"/>
      <c r="K289" s="40">
        <v>2815</v>
      </c>
      <c r="L289" s="40">
        <v>8337</v>
      </c>
      <c r="M289" s="40">
        <v>14130</v>
      </c>
      <c r="N289" s="40">
        <v>20094.232727272702</v>
      </c>
      <c r="O289" s="41">
        <f t="shared" si="14"/>
        <v>142130.79272727272</v>
      </c>
      <c r="P289" s="25"/>
      <c r="Q289" s="25"/>
      <c r="R289" s="35"/>
      <c r="S289" s="42"/>
    </row>
    <row r="290" spans="1:19" ht="34.5" customHeight="1" x14ac:dyDescent="0.35">
      <c r="A290" s="13" t="s">
        <v>51</v>
      </c>
      <c r="B290" s="40">
        <v>0</v>
      </c>
      <c r="C290" s="40">
        <v>510</v>
      </c>
      <c r="D290" s="40">
        <v>504</v>
      </c>
      <c r="E290" s="40">
        <v>320</v>
      </c>
      <c r="F290" s="40">
        <v>524</v>
      </c>
      <c r="G290" s="40">
        <v>430</v>
      </c>
      <c r="H290" s="40">
        <v>432</v>
      </c>
      <c r="I290" s="40">
        <v>432.00000000000006</v>
      </c>
      <c r="J290" s="40"/>
      <c r="K290" s="40">
        <v>940</v>
      </c>
      <c r="L290" s="40">
        <v>156</v>
      </c>
      <c r="M290" s="40">
        <v>0</v>
      </c>
      <c r="N290" s="40">
        <v>186.18181818181799</v>
      </c>
      <c r="O290" s="41">
        <f t="shared" si="14"/>
        <v>4434.181818181818</v>
      </c>
      <c r="P290" s="25"/>
      <c r="Q290" s="25"/>
      <c r="R290" s="35"/>
      <c r="S290" s="42"/>
    </row>
    <row r="291" spans="1:19" ht="34.5" customHeight="1" x14ac:dyDescent="0.35">
      <c r="A291" s="13" t="s">
        <v>52</v>
      </c>
      <c r="B291" s="40">
        <v>4677</v>
      </c>
      <c r="C291" s="40">
        <v>6011</v>
      </c>
      <c r="D291" s="40">
        <v>1588</v>
      </c>
      <c r="E291" s="40">
        <v>3211</v>
      </c>
      <c r="F291" s="40">
        <v>611</v>
      </c>
      <c r="G291" s="40">
        <v>587</v>
      </c>
      <c r="H291" s="40">
        <v>4278</v>
      </c>
      <c r="I291" s="40">
        <v>4641.7</v>
      </c>
      <c r="J291" s="40"/>
      <c r="K291" s="40">
        <v>6032.8451127819553</v>
      </c>
      <c r="L291" s="40">
        <v>1783</v>
      </c>
      <c r="M291" s="40">
        <v>1088.9463087248323</v>
      </c>
      <c r="N291" s="40">
        <v>3137.226492864253</v>
      </c>
      <c r="O291" s="41">
        <f t="shared" si="14"/>
        <v>37646.717914371038</v>
      </c>
      <c r="P291" s="25"/>
      <c r="Q291" s="25"/>
      <c r="R291" s="35"/>
      <c r="S291" s="42"/>
    </row>
    <row r="292" spans="1:19" ht="34.5" customHeight="1" x14ac:dyDescent="0.35">
      <c r="A292" s="13" t="s">
        <v>53</v>
      </c>
      <c r="B292" s="40">
        <v>5524</v>
      </c>
      <c r="C292" s="40">
        <v>8524</v>
      </c>
      <c r="D292" s="40">
        <v>6545</v>
      </c>
      <c r="E292" s="40">
        <v>3542</v>
      </c>
      <c r="F292" s="40">
        <v>270</v>
      </c>
      <c r="G292" s="40">
        <v>457</v>
      </c>
      <c r="H292" s="40">
        <v>6120</v>
      </c>
      <c r="I292" s="40">
        <v>9180</v>
      </c>
      <c r="J292" s="40"/>
      <c r="K292" s="40">
        <v>9911</v>
      </c>
      <c r="L292" s="40">
        <v>305.5</v>
      </c>
      <c r="M292" s="40">
        <v>653.30000000000007</v>
      </c>
      <c r="N292" s="40">
        <v>1639.25454545455</v>
      </c>
      <c r="O292" s="41">
        <f t="shared" si="14"/>
        <v>52671.05454545455</v>
      </c>
      <c r="P292" s="25"/>
      <c r="Q292" s="25"/>
      <c r="R292" s="35"/>
      <c r="S292" s="42"/>
    </row>
    <row r="293" spans="1:19" ht="34.5" customHeight="1" x14ac:dyDescent="0.35">
      <c r="A293" s="13" t="s">
        <v>54</v>
      </c>
      <c r="B293" s="40">
        <v>18241</v>
      </c>
      <c r="C293" s="40">
        <v>18254</v>
      </c>
      <c r="D293" s="40">
        <v>12545</v>
      </c>
      <c r="E293" s="40">
        <v>12658</v>
      </c>
      <c r="F293" s="40">
        <v>37553</v>
      </c>
      <c r="G293" s="40">
        <v>17599</v>
      </c>
      <c r="H293" s="40">
        <v>23470.2</v>
      </c>
      <c r="I293" s="40">
        <v>36597.599999999999</v>
      </c>
      <c r="J293" s="40"/>
      <c r="K293" s="40">
        <v>29912.177339901482</v>
      </c>
      <c r="L293" s="40">
        <v>11430</v>
      </c>
      <c r="M293" s="40">
        <v>19071.404494382023</v>
      </c>
      <c r="N293" s="40">
        <v>18804</v>
      </c>
      <c r="O293" s="41">
        <f t="shared" si="14"/>
        <v>256135.38183428353</v>
      </c>
      <c r="P293" s="25"/>
      <c r="Q293" s="25"/>
      <c r="R293" s="35"/>
      <c r="S293" s="42"/>
    </row>
    <row r="294" spans="1:19" ht="34.5" customHeight="1" x14ac:dyDescent="0.35">
      <c r="A294" s="13" t="s">
        <v>55</v>
      </c>
      <c r="B294" s="40">
        <v>745</v>
      </c>
      <c r="C294" s="40">
        <v>6177</v>
      </c>
      <c r="D294" s="40">
        <v>4654</v>
      </c>
      <c r="E294" s="40">
        <v>4633</v>
      </c>
      <c r="F294" s="40">
        <v>3962</v>
      </c>
      <c r="G294" s="40">
        <v>1906</v>
      </c>
      <c r="H294" s="40">
        <v>11749.31</v>
      </c>
      <c r="I294" s="40">
        <v>735</v>
      </c>
      <c r="J294" s="40"/>
      <c r="K294" s="40">
        <v>3804.2073170731705</v>
      </c>
      <c r="L294" s="40">
        <v>2816</v>
      </c>
      <c r="M294" s="40">
        <v>5940</v>
      </c>
      <c r="N294" s="40">
        <v>4283.7743015521055</v>
      </c>
      <c r="O294" s="41">
        <f t="shared" si="14"/>
        <v>51405.29161862527</v>
      </c>
      <c r="P294" s="25"/>
      <c r="Q294" s="25"/>
      <c r="R294" s="35"/>
      <c r="S294" s="42"/>
    </row>
    <row r="295" spans="1:19" ht="34.5" customHeight="1" x14ac:dyDescent="0.35">
      <c r="A295" s="13" t="s">
        <v>56</v>
      </c>
      <c r="B295" s="40">
        <v>4912</v>
      </c>
      <c r="C295" s="40">
        <v>9895</v>
      </c>
      <c r="D295" s="40">
        <v>6166</v>
      </c>
      <c r="E295" s="40">
        <v>7854</v>
      </c>
      <c r="F295" s="40">
        <v>5008</v>
      </c>
      <c r="G295" s="40">
        <v>2367</v>
      </c>
      <c r="H295" s="40">
        <v>3630.2799999999997</v>
      </c>
      <c r="I295" s="40">
        <v>6762.0000000000009</v>
      </c>
      <c r="J295" s="40"/>
      <c r="K295" s="40">
        <v>5362.2125958013994</v>
      </c>
      <c r="L295" s="40">
        <v>2914.5</v>
      </c>
      <c r="M295" s="40">
        <v>6373.5</v>
      </c>
      <c r="N295" s="40">
        <v>5567.6811450728546</v>
      </c>
      <c r="O295" s="41">
        <f t="shared" si="14"/>
        <v>66812.173740874248</v>
      </c>
      <c r="P295" s="25"/>
      <c r="Q295" s="25"/>
      <c r="R295" s="35"/>
      <c r="S295" s="42"/>
    </row>
    <row r="296" spans="1:19" ht="34.5" customHeight="1" x14ac:dyDescent="0.35">
      <c r="A296" s="13" t="s">
        <v>57</v>
      </c>
      <c r="B296" s="32">
        <v>0</v>
      </c>
      <c r="C296" s="32">
        <v>412</v>
      </c>
      <c r="D296" s="32">
        <v>507</v>
      </c>
      <c r="E296" s="32">
        <v>0</v>
      </c>
      <c r="F296" s="32">
        <v>0</v>
      </c>
      <c r="G296" s="32">
        <v>0</v>
      </c>
      <c r="H296" s="32">
        <v>858</v>
      </c>
      <c r="I296" s="32" t="s">
        <v>112</v>
      </c>
      <c r="J296" s="32"/>
      <c r="K296" s="32">
        <v>2480.6061827956987</v>
      </c>
      <c r="L296" s="32">
        <v>0</v>
      </c>
      <c r="M296" s="32">
        <v>0</v>
      </c>
      <c r="N296" s="32">
        <v>103</v>
      </c>
      <c r="O296" s="47">
        <f t="shared" si="14"/>
        <v>4360.6061827956983</v>
      </c>
      <c r="P296" s="25"/>
      <c r="Q296" s="25"/>
      <c r="R296" s="35"/>
      <c r="S296" s="42"/>
    </row>
    <row r="297" spans="1:19" ht="34.5" customHeight="1" x14ac:dyDescent="0.35">
      <c r="A297" s="13" t="s">
        <v>58</v>
      </c>
      <c r="B297" s="32">
        <v>1198248</v>
      </c>
      <c r="C297" s="32">
        <v>1871844</v>
      </c>
      <c r="D297" s="32">
        <v>1195980</v>
      </c>
      <c r="E297" s="32">
        <v>156252</v>
      </c>
      <c r="F297" s="32">
        <v>482975.6098064516</v>
      </c>
      <c r="G297" s="32">
        <v>1306968</v>
      </c>
      <c r="H297" s="32">
        <v>1458000</v>
      </c>
      <c r="I297" s="32">
        <v>2340576</v>
      </c>
      <c r="J297" s="32"/>
      <c r="K297" s="32">
        <v>2108662.7999999998</v>
      </c>
      <c r="L297" s="32">
        <v>1015185.6000000001</v>
      </c>
      <c r="M297" s="32">
        <v>1763280</v>
      </c>
      <c r="N297" s="32">
        <v>1354361.0918005863</v>
      </c>
      <c r="O297" s="47">
        <f t="shared" si="14"/>
        <v>16252333.10160704</v>
      </c>
      <c r="P297" s="25"/>
      <c r="Q297" s="25"/>
      <c r="R297" s="35"/>
      <c r="S297" s="42"/>
    </row>
    <row r="298" spans="1:19" ht="34.5" customHeight="1" x14ac:dyDescent="0.35">
      <c r="A298" s="13" t="s">
        <v>59</v>
      </c>
      <c r="B298" s="40">
        <v>69003</v>
      </c>
      <c r="C298" s="40">
        <v>85632</v>
      </c>
      <c r="D298" s="40">
        <v>44697</v>
      </c>
      <c r="E298" s="40">
        <v>45063</v>
      </c>
      <c r="F298" s="40">
        <v>56524.5</v>
      </c>
      <c r="G298" s="40">
        <v>65919.899999999994</v>
      </c>
      <c r="H298" s="40">
        <v>77181</v>
      </c>
      <c r="I298" s="40">
        <v>69027</v>
      </c>
      <c r="J298" s="40"/>
      <c r="K298" s="40">
        <v>99022.799999999988</v>
      </c>
      <c r="L298" s="40">
        <v>141041.25</v>
      </c>
      <c r="M298" s="40">
        <v>149337</v>
      </c>
      <c r="N298" s="40">
        <v>115040.7681818181</v>
      </c>
      <c r="O298" s="41">
        <f t="shared" si="14"/>
        <v>1017489.218181818</v>
      </c>
      <c r="P298" s="25"/>
      <c r="Q298" s="25"/>
      <c r="R298" s="35"/>
      <c r="S298" s="42"/>
    </row>
    <row r="299" spans="1:19" ht="34.5" customHeight="1" x14ac:dyDescent="0.35">
      <c r="A299" s="13" t="s">
        <v>60</v>
      </c>
      <c r="B299" s="40">
        <v>2393220</v>
      </c>
      <c r="C299" s="40">
        <v>2287440</v>
      </c>
      <c r="D299" s="40">
        <v>1739880</v>
      </c>
      <c r="E299" s="40">
        <v>2367240</v>
      </c>
      <c r="F299" s="40">
        <v>1462812</v>
      </c>
      <c r="G299" s="40">
        <v>2186260</v>
      </c>
      <c r="H299" s="40">
        <v>2352000</v>
      </c>
      <c r="I299" s="40">
        <v>2756611.2</v>
      </c>
      <c r="J299" s="40"/>
      <c r="K299" s="40">
        <v>2480210.9104998065</v>
      </c>
      <c r="L299" s="40">
        <v>3143040</v>
      </c>
      <c r="M299" s="40">
        <v>2733480</v>
      </c>
      <c r="N299" s="40">
        <v>2354744.9191363463</v>
      </c>
      <c r="O299" s="41">
        <f t="shared" si="14"/>
        <v>28256939.029636152</v>
      </c>
      <c r="P299" s="25"/>
      <c r="Q299" s="25"/>
      <c r="R299" s="35"/>
      <c r="S299" s="42"/>
    </row>
    <row r="300" spans="1:19" ht="34.5" customHeight="1" x14ac:dyDescent="0.35">
      <c r="A300" s="13" t="s">
        <v>61</v>
      </c>
      <c r="B300" s="40">
        <v>53550</v>
      </c>
      <c r="C300" s="40">
        <v>77420</v>
      </c>
      <c r="D300" s="40">
        <v>32585</v>
      </c>
      <c r="E300" s="40">
        <v>55580</v>
      </c>
      <c r="F300" s="40">
        <v>33946.5</v>
      </c>
      <c r="G300" s="40">
        <v>104230</v>
      </c>
      <c r="H300" s="40">
        <v>56665</v>
      </c>
      <c r="I300" s="40">
        <v>57288</v>
      </c>
      <c r="J300" s="40"/>
      <c r="K300" s="40">
        <v>20440</v>
      </c>
      <c r="L300" s="40">
        <v>76650</v>
      </c>
      <c r="M300" s="40">
        <v>83300</v>
      </c>
      <c r="N300" s="40">
        <v>59241.318181818169</v>
      </c>
      <c r="O300" s="41">
        <f t="shared" si="14"/>
        <v>710895.81818181812</v>
      </c>
      <c r="P300" s="25"/>
      <c r="Q300" s="25"/>
      <c r="R300" s="35"/>
      <c r="S300" s="42"/>
    </row>
    <row r="301" spans="1:19" ht="34.5" customHeight="1" x14ac:dyDescent="0.35">
      <c r="A301" s="13" t="s">
        <v>62</v>
      </c>
      <c r="B301" s="32">
        <v>380605</v>
      </c>
      <c r="C301" s="32">
        <v>394975</v>
      </c>
      <c r="D301" s="32">
        <v>237270</v>
      </c>
      <c r="E301" s="32">
        <v>217720</v>
      </c>
      <c r="F301" s="32">
        <v>118495</v>
      </c>
      <c r="G301" s="32">
        <v>84115</v>
      </c>
      <c r="H301" s="32">
        <v>143895</v>
      </c>
      <c r="I301" s="32">
        <v>104014.25956499892</v>
      </c>
      <c r="J301" s="32"/>
      <c r="K301" s="32">
        <v>100345</v>
      </c>
      <c r="L301" s="32">
        <v>145095</v>
      </c>
      <c r="M301" s="32">
        <v>94536.638920780708</v>
      </c>
      <c r="N301" s="32">
        <v>183733.26349870724</v>
      </c>
      <c r="O301" s="47">
        <f t="shared" si="14"/>
        <v>2204799.161984487</v>
      </c>
      <c r="P301" s="25"/>
      <c r="Q301" s="25"/>
      <c r="R301" s="35"/>
      <c r="S301" s="42"/>
    </row>
    <row r="302" spans="1:19" ht="34.5" customHeight="1" x14ac:dyDescent="0.35">
      <c r="A302" s="13" t="s">
        <v>63</v>
      </c>
      <c r="B302" s="40">
        <v>572600</v>
      </c>
      <c r="C302" s="40">
        <v>1232600</v>
      </c>
      <c r="D302" s="40">
        <v>1327050</v>
      </c>
      <c r="E302" s="40">
        <v>960700</v>
      </c>
      <c r="F302" s="40">
        <v>821950</v>
      </c>
      <c r="G302" s="40">
        <v>755800</v>
      </c>
      <c r="H302" s="40">
        <v>1658750</v>
      </c>
      <c r="I302" s="40">
        <v>703125</v>
      </c>
      <c r="J302" s="40"/>
      <c r="K302" s="40">
        <v>1039345.9496615906</v>
      </c>
      <c r="L302" s="40">
        <v>563100</v>
      </c>
      <c r="M302" s="40">
        <v>406200</v>
      </c>
      <c r="N302" s="40">
        <v>912838.26815105369</v>
      </c>
      <c r="O302" s="41">
        <f t="shared" si="14"/>
        <v>10954059.217812644</v>
      </c>
      <c r="P302" s="25"/>
      <c r="Q302" s="25"/>
      <c r="R302" s="35"/>
      <c r="S302" s="42"/>
    </row>
    <row r="303" spans="1:19" ht="34.5" customHeight="1" x14ac:dyDescent="0.35">
      <c r="A303" s="13" t="s">
        <v>64</v>
      </c>
      <c r="B303" s="40">
        <v>78014.3</v>
      </c>
      <c r="C303" s="40">
        <v>68138.2</v>
      </c>
      <c r="D303" s="40">
        <v>45353.1</v>
      </c>
      <c r="E303" s="40">
        <v>50254.1</v>
      </c>
      <c r="F303" s="40">
        <v>104717.6</v>
      </c>
      <c r="G303" s="40">
        <v>121311.125</v>
      </c>
      <c r="H303" s="40">
        <v>156695.5</v>
      </c>
      <c r="I303" s="40">
        <v>145219.99691141819</v>
      </c>
      <c r="J303" s="40"/>
      <c r="K303" s="40">
        <v>205111.4</v>
      </c>
      <c r="L303" s="40">
        <v>128726</v>
      </c>
      <c r="M303" s="40">
        <v>158635.21268656719</v>
      </c>
      <c r="N303" s="40">
        <v>114743.32132708959</v>
      </c>
      <c r="O303" s="41">
        <f t="shared" si="14"/>
        <v>1376919.855925075</v>
      </c>
      <c r="P303" s="25"/>
      <c r="Q303" s="25"/>
      <c r="R303" s="35"/>
      <c r="S303" s="42"/>
    </row>
    <row r="304" spans="1:19" ht="34.5" customHeight="1" x14ac:dyDescent="0.35">
      <c r="A304" s="13" t="s">
        <v>65</v>
      </c>
      <c r="B304" s="40">
        <v>1848</v>
      </c>
      <c r="C304" s="40">
        <v>10592</v>
      </c>
      <c r="D304" s="40">
        <v>2600</v>
      </c>
      <c r="E304" s="40">
        <v>5232</v>
      </c>
      <c r="F304" s="40">
        <v>1904</v>
      </c>
      <c r="G304" s="40">
        <v>1560</v>
      </c>
      <c r="H304" s="40">
        <v>0</v>
      </c>
      <c r="I304" s="40">
        <v>0</v>
      </c>
      <c r="J304" s="40"/>
      <c r="K304" s="40">
        <v>2880</v>
      </c>
      <c r="L304" s="40">
        <v>816</v>
      </c>
      <c r="M304" s="40">
        <v>2242.019417475728</v>
      </c>
      <c r="N304" s="40">
        <v>4744</v>
      </c>
      <c r="O304" s="41">
        <f t="shared" si="14"/>
        <v>34418.019417475727</v>
      </c>
      <c r="P304" s="25"/>
      <c r="Q304" s="25"/>
      <c r="R304" s="35"/>
      <c r="S304" s="42"/>
    </row>
    <row r="305" spans="1:35" ht="34.5" customHeight="1" x14ac:dyDescent="0.35">
      <c r="A305" s="13" t="s">
        <v>66</v>
      </c>
      <c r="B305" s="40">
        <v>124742.70000000001</v>
      </c>
      <c r="C305" s="40">
        <v>45411.4</v>
      </c>
      <c r="D305" s="40">
        <v>30084.7</v>
      </c>
      <c r="E305" s="40">
        <v>723.80000000000007</v>
      </c>
      <c r="F305" s="40">
        <v>18095</v>
      </c>
      <c r="G305" s="40">
        <v>423</v>
      </c>
      <c r="H305" s="40">
        <v>2902.712598425197</v>
      </c>
      <c r="I305" s="40">
        <v>1451.125</v>
      </c>
      <c r="J305" s="40"/>
      <c r="K305" s="40">
        <v>2953.6385542168673</v>
      </c>
      <c r="L305" s="40">
        <v>2520.375</v>
      </c>
      <c r="M305" s="40">
        <v>20599.382132564842</v>
      </c>
      <c r="N305" s="40">
        <v>46218.893935018816</v>
      </c>
      <c r="O305" s="41">
        <f t="shared" si="14"/>
        <v>296126.72722022573</v>
      </c>
      <c r="P305" s="25"/>
      <c r="Q305" s="25"/>
      <c r="R305" s="35"/>
      <c r="S305" s="42"/>
    </row>
    <row r="306" spans="1:35" ht="34.5" customHeight="1" x14ac:dyDescent="0.35">
      <c r="A306" s="13" t="s">
        <v>67</v>
      </c>
      <c r="B306" s="40">
        <v>6412</v>
      </c>
      <c r="C306" s="40">
        <v>4321</v>
      </c>
      <c r="D306" s="40">
        <v>9241</v>
      </c>
      <c r="E306" s="40">
        <v>8544</v>
      </c>
      <c r="F306" s="40">
        <v>7565</v>
      </c>
      <c r="G306" s="40">
        <v>12393</v>
      </c>
      <c r="H306" s="40">
        <v>29506</v>
      </c>
      <c r="I306" s="40">
        <v>18319.350000000002</v>
      </c>
      <c r="J306" s="40"/>
      <c r="K306" s="40">
        <v>26996</v>
      </c>
      <c r="L306" s="40">
        <v>10722</v>
      </c>
      <c r="M306" s="40">
        <v>18213.700067249498</v>
      </c>
      <c r="N306" s="40">
        <v>13839.368187931774</v>
      </c>
      <c r="O306" s="41">
        <f t="shared" si="14"/>
        <v>166072.41825518128</v>
      </c>
      <c r="P306" s="25"/>
      <c r="Q306" s="25"/>
      <c r="R306" s="35"/>
      <c r="S306" s="42"/>
    </row>
    <row r="307" spans="1:35" ht="34.5" customHeight="1" x14ac:dyDescent="0.35">
      <c r="A307" s="13" t="s">
        <v>68</v>
      </c>
      <c r="B307" s="32">
        <v>19390</v>
      </c>
      <c r="C307" s="32">
        <v>26250</v>
      </c>
      <c r="D307" s="32">
        <v>26530</v>
      </c>
      <c r="E307" s="32">
        <v>25515</v>
      </c>
      <c r="F307" s="32">
        <v>21910</v>
      </c>
      <c r="G307" s="32">
        <v>26845</v>
      </c>
      <c r="H307" s="32">
        <v>22120</v>
      </c>
      <c r="I307" s="32">
        <v>35910</v>
      </c>
      <c r="J307" s="32"/>
      <c r="K307" s="32">
        <v>136682.75522041763</v>
      </c>
      <c r="L307" s="32">
        <v>33075</v>
      </c>
      <c r="M307" s="32">
        <v>83178.712871287134</v>
      </c>
      <c r="N307" s="32">
        <v>41582.406190154972</v>
      </c>
      <c r="O307" s="47">
        <f t="shared" si="14"/>
        <v>498988.87428185972</v>
      </c>
      <c r="P307" s="25"/>
      <c r="Q307" s="25"/>
      <c r="R307" s="35"/>
      <c r="S307" s="42"/>
    </row>
    <row r="308" spans="1:35" ht="34.5" customHeight="1" x14ac:dyDescent="0.35">
      <c r="A308" s="13" t="s">
        <v>69</v>
      </c>
      <c r="B308" s="40">
        <v>13160</v>
      </c>
      <c r="C308" s="40">
        <v>7920</v>
      </c>
      <c r="D308" s="40">
        <v>15700</v>
      </c>
      <c r="E308" s="40">
        <v>1880</v>
      </c>
      <c r="F308" s="40">
        <v>11360</v>
      </c>
      <c r="G308" s="40">
        <v>10940</v>
      </c>
      <c r="H308" s="40">
        <v>70240</v>
      </c>
      <c r="I308" s="40">
        <v>36885.600000000006</v>
      </c>
      <c r="J308" s="40"/>
      <c r="K308" s="40">
        <v>2780</v>
      </c>
      <c r="L308" s="40">
        <v>74400</v>
      </c>
      <c r="M308" s="40">
        <v>67174.558303886923</v>
      </c>
      <c r="N308" s="40">
        <v>32403.650754898801</v>
      </c>
      <c r="O308" s="41">
        <f t="shared" si="14"/>
        <v>344843.80905878573</v>
      </c>
      <c r="P308" s="25"/>
      <c r="Q308" s="25"/>
      <c r="R308" s="35"/>
      <c r="S308" s="42"/>
    </row>
    <row r="309" spans="1:35" ht="34.5" customHeight="1" x14ac:dyDescent="0.35">
      <c r="A309" s="13" t="s">
        <v>70</v>
      </c>
      <c r="B309" s="40">
        <v>5862</v>
      </c>
      <c r="C309" s="40">
        <v>2526</v>
      </c>
      <c r="D309" s="40">
        <v>2436</v>
      </c>
      <c r="E309" s="40">
        <v>3591</v>
      </c>
      <c r="F309" s="40">
        <v>3609</v>
      </c>
      <c r="G309" s="40">
        <v>1365</v>
      </c>
      <c r="H309" s="40">
        <v>3900</v>
      </c>
      <c r="I309" s="40">
        <v>5552.908587257617</v>
      </c>
      <c r="J309" s="40"/>
      <c r="K309" s="40">
        <v>2682</v>
      </c>
      <c r="L309" s="40">
        <v>3030</v>
      </c>
      <c r="M309" s="40">
        <v>3438.344262295082</v>
      </c>
      <c r="N309" s="40">
        <v>3453.8411681411544</v>
      </c>
      <c r="O309" s="41">
        <f t="shared" si="14"/>
        <v>41446.094017693853</v>
      </c>
      <c r="P309" s="25"/>
      <c r="Q309" s="25"/>
      <c r="R309" s="35"/>
      <c r="S309" s="42"/>
    </row>
    <row r="310" spans="1:35" ht="34.5" customHeight="1" x14ac:dyDescent="0.35">
      <c r="A310" s="13" t="s">
        <v>71</v>
      </c>
      <c r="B310" s="40">
        <v>2320</v>
      </c>
      <c r="C310" s="40">
        <v>360</v>
      </c>
      <c r="D310" s="40">
        <v>16968</v>
      </c>
      <c r="E310" s="40">
        <v>31984</v>
      </c>
      <c r="F310" s="40">
        <v>260640</v>
      </c>
      <c r="G310" s="40">
        <v>335228</v>
      </c>
      <c r="H310" s="40">
        <v>565504</v>
      </c>
      <c r="I310" s="40">
        <v>169557.2</v>
      </c>
      <c r="J310" s="40"/>
      <c r="K310" s="40">
        <v>148632</v>
      </c>
      <c r="L310" s="40">
        <v>75083.199999999997</v>
      </c>
      <c r="M310" s="40">
        <v>30464</v>
      </c>
      <c r="N310" s="40">
        <v>4794.5818181816003</v>
      </c>
      <c r="O310" s="41">
        <f t="shared" si="14"/>
        <v>1641534.9818181815</v>
      </c>
      <c r="P310" s="25"/>
      <c r="Q310" s="25"/>
      <c r="R310" s="35"/>
      <c r="S310" s="42"/>
    </row>
    <row r="311" spans="1:35" ht="34.5" customHeight="1" x14ac:dyDescent="0.35">
      <c r="A311" s="13" t="s">
        <v>72</v>
      </c>
      <c r="B311" s="40">
        <v>718200</v>
      </c>
      <c r="C311" s="40">
        <v>1199250</v>
      </c>
      <c r="D311" s="40">
        <v>1018200</v>
      </c>
      <c r="E311" s="40">
        <v>816150</v>
      </c>
      <c r="F311" s="40">
        <v>4588560</v>
      </c>
      <c r="G311" s="40">
        <v>757916.25</v>
      </c>
      <c r="H311" s="40">
        <v>581895</v>
      </c>
      <c r="I311" s="40">
        <v>731137.49999999988</v>
      </c>
      <c r="J311" s="40"/>
      <c r="K311" s="40">
        <v>1499850</v>
      </c>
      <c r="L311" s="40">
        <v>621027</v>
      </c>
      <c r="M311" s="40">
        <v>667870.5</v>
      </c>
      <c r="N311" s="40">
        <v>945300</v>
      </c>
      <c r="O311" s="41">
        <f t="shared" si="14"/>
        <v>14145356.25</v>
      </c>
      <c r="P311" s="25"/>
      <c r="Q311" s="25"/>
      <c r="R311" s="35"/>
      <c r="S311" s="42"/>
    </row>
    <row r="312" spans="1:35" ht="34.5" customHeight="1" x14ac:dyDescent="0.35">
      <c r="A312" s="13" t="s">
        <v>73</v>
      </c>
      <c r="B312" s="40">
        <v>85</v>
      </c>
      <c r="C312" s="40">
        <v>26</v>
      </c>
      <c r="D312" s="40">
        <v>29</v>
      </c>
      <c r="E312" s="40">
        <v>89</v>
      </c>
      <c r="F312" s="40">
        <v>1128</v>
      </c>
      <c r="G312" s="40">
        <v>1944.5</v>
      </c>
      <c r="H312" s="40">
        <v>6373</v>
      </c>
      <c r="I312" s="40">
        <v>1991.24</v>
      </c>
      <c r="J312" s="40"/>
      <c r="K312" s="40">
        <v>7747</v>
      </c>
      <c r="L312" s="40">
        <v>5363</v>
      </c>
      <c r="M312" s="40">
        <v>2637.2508250825081</v>
      </c>
      <c r="N312" s="40">
        <v>1492.0900750075</v>
      </c>
      <c r="O312" s="41">
        <f t="shared" si="14"/>
        <v>28905.080900090008</v>
      </c>
      <c r="P312" s="25"/>
      <c r="Q312" s="25"/>
      <c r="R312" s="35"/>
      <c r="S312" s="42"/>
    </row>
    <row r="313" spans="1:35" ht="34.5" customHeight="1" x14ac:dyDescent="0.35">
      <c r="A313" s="13" t="s">
        <v>74</v>
      </c>
      <c r="B313" s="32">
        <v>74625</v>
      </c>
      <c r="C313" s="32">
        <v>152325</v>
      </c>
      <c r="D313" s="32">
        <v>391860</v>
      </c>
      <c r="E313" s="32">
        <v>115875</v>
      </c>
      <c r="F313" s="32">
        <v>811470</v>
      </c>
      <c r="G313" s="32">
        <v>77430</v>
      </c>
      <c r="H313" s="32">
        <v>153608.74688984393</v>
      </c>
      <c r="I313" s="32">
        <v>542497.50000000012</v>
      </c>
      <c r="J313" s="32"/>
      <c r="K313" s="32">
        <v>216339.2536327609</v>
      </c>
      <c r="L313" s="32">
        <v>130789.49999999999</v>
      </c>
      <c r="M313" s="32">
        <v>75330</v>
      </c>
      <c r="N313" s="32">
        <v>249286.36368387315</v>
      </c>
      <c r="O313" s="47">
        <f t="shared" si="14"/>
        <v>2991436.3642064785</v>
      </c>
      <c r="P313" s="25"/>
      <c r="Q313" s="25"/>
      <c r="R313" s="35"/>
      <c r="S313" s="42"/>
    </row>
    <row r="314" spans="1:35" ht="34.5" customHeight="1" x14ac:dyDescent="0.35">
      <c r="A314" s="13" t="s">
        <v>75</v>
      </c>
      <c r="B314" s="40">
        <v>2046007.2</v>
      </c>
      <c r="C314" s="40">
        <v>2251292.4</v>
      </c>
      <c r="D314" s="40">
        <v>2252813.4</v>
      </c>
      <c r="E314" s="40">
        <v>2511593.4</v>
      </c>
      <c r="F314" s="40">
        <v>2071855.4999999995</v>
      </c>
      <c r="G314" s="40">
        <v>2456627.0478360602</v>
      </c>
      <c r="H314" s="40">
        <v>3598584</v>
      </c>
      <c r="I314" s="40">
        <v>3603486</v>
      </c>
      <c r="J314" s="40"/>
      <c r="K314" s="40">
        <v>2898163.8</v>
      </c>
      <c r="L314" s="40">
        <v>2383708.7999999998</v>
      </c>
      <c r="M314" s="40">
        <v>2166540.66</v>
      </c>
      <c r="N314" s="40">
        <v>2567333.8370760055</v>
      </c>
      <c r="O314" s="41">
        <f t="shared" si="14"/>
        <v>30808006.044912066</v>
      </c>
      <c r="P314" s="25"/>
      <c r="Q314" s="25"/>
      <c r="R314" s="35"/>
      <c r="S314" s="42"/>
    </row>
    <row r="315" spans="1:35" ht="34.5" customHeight="1" x14ac:dyDescent="0.35">
      <c r="A315" s="13" t="s">
        <v>76</v>
      </c>
      <c r="B315" s="40">
        <v>1397169</v>
      </c>
      <c r="C315" s="40">
        <v>1484982</v>
      </c>
      <c r="D315" s="40">
        <v>1784286</v>
      </c>
      <c r="E315" s="40">
        <v>3368286</v>
      </c>
      <c r="F315" s="40">
        <v>1343515.1999999997</v>
      </c>
      <c r="G315" s="40">
        <v>1630122.6600000001</v>
      </c>
      <c r="H315" s="40">
        <v>3369882.2399999998</v>
      </c>
      <c r="I315" s="40">
        <v>3481131.06</v>
      </c>
      <c r="J315" s="40"/>
      <c r="K315" s="40">
        <v>2795231.43</v>
      </c>
      <c r="L315" s="40">
        <v>1844195.8499999999</v>
      </c>
      <c r="M315" s="40">
        <v>1276820.8199999998</v>
      </c>
      <c r="N315" s="40">
        <v>1606671</v>
      </c>
      <c r="O315" s="41">
        <f t="shared" si="14"/>
        <v>25382293.260000002</v>
      </c>
      <c r="P315" s="25"/>
      <c r="Q315" s="25"/>
      <c r="R315" s="35"/>
      <c r="S315" s="42"/>
    </row>
    <row r="316" spans="1:35" ht="33.75" customHeight="1" thickBot="1" x14ac:dyDescent="0.4">
      <c r="A316" s="22" t="s">
        <v>77</v>
      </c>
      <c r="B316" s="45">
        <f t="shared" ref="B316:N316" si="15">SUM(B254:B315)</f>
        <v>12334402.799999999</v>
      </c>
      <c r="C316" s="45">
        <f t="shared" si="15"/>
        <v>14757079.199999999</v>
      </c>
      <c r="D316" s="45">
        <f t="shared" si="15"/>
        <v>14107179</v>
      </c>
      <c r="E316" s="45">
        <f t="shared" si="15"/>
        <v>16493419.100000001</v>
      </c>
      <c r="F316" s="45">
        <f t="shared" si="15"/>
        <v>19211641.731590483</v>
      </c>
      <c r="G316" s="45">
        <f t="shared" si="15"/>
        <v>13595515.914155943</v>
      </c>
      <c r="H316" s="45">
        <f t="shared" si="15"/>
        <v>19741597.86796324</v>
      </c>
      <c r="I316" s="45">
        <f t="shared" si="15"/>
        <v>21232255.911174204</v>
      </c>
      <c r="J316" s="45"/>
      <c r="K316" s="45">
        <f t="shared" si="15"/>
        <v>21684015.84440615</v>
      </c>
      <c r="L316" s="45">
        <f t="shared" si="15"/>
        <v>14849613.014999999</v>
      </c>
      <c r="M316" s="45">
        <f t="shared" si="15"/>
        <v>13686347.2757558</v>
      </c>
      <c r="N316" s="45">
        <f t="shared" si="15"/>
        <v>14888923.731351245</v>
      </c>
      <c r="O316" s="46">
        <f>SUM(O254:O315)</f>
        <v>196581991.39139706</v>
      </c>
      <c r="R316" s="35"/>
    </row>
    <row r="317" spans="1:35" customFormat="1" ht="20.25" x14ac:dyDescent="0.3">
      <c r="A317" s="28" t="s">
        <v>104</v>
      </c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30"/>
      <c r="N317" s="29"/>
      <c r="O317" s="29"/>
      <c r="P317" s="30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</row>
    <row r="318" spans="1:35" customFormat="1" ht="20.25" x14ac:dyDescent="0.3">
      <c r="A318" s="28" t="s">
        <v>106</v>
      </c>
      <c r="B318" s="29"/>
      <c r="C318" s="29"/>
      <c r="D318" s="28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30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</row>
    <row r="319" spans="1:35" customFormat="1" ht="20.25" x14ac:dyDescent="0.3">
      <c r="A319" s="28" t="s">
        <v>108</v>
      </c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30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</row>
    <row r="320" spans="1:35" customFormat="1" ht="20.25" x14ac:dyDescent="0.3">
      <c r="A320" s="28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0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</row>
    <row r="321" spans="1:15" x14ac:dyDescent="0.2">
      <c r="A321" s="3"/>
      <c r="B321" s="3"/>
      <c r="C321" s="3"/>
      <c r="D321" s="3"/>
      <c r="E321" s="3"/>
      <c r="F321" s="3"/>
      <c r="G321" s="3"/>
      <c r="H321" s="52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</sheetData>
  <mergeCells count="8">
    <mergeCell ref="A249:O249"/>
    <mergeCell ref="A250:O250"/>
    <mergeCell ref="A13:O13"/>
    <mergeCell ref="A14:O14"/>
    <mergeCell ref="A92:O92"/>
    <mergeCell ref="A93:O93"/>
    <mergeCell ref="A170:O170"/>
    <mergeCell ref="A171:O1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Nacional, 2026.</vt:lpstr>
      <vt:lpstr>Consolidado,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Seguimiento</dc:creator>
  <cp:lastModifiedBy>Marisleida Herrera</cp:lastModifiedBy>
  <dcterms:created xsi:type="dcterms:W3CDTF">2023-08-04T14:51:34Z</dcterms:created>
  <dcterms:modified xsi:type="dcterms:W3CDTF">2026-05-19T14:48:53Z</dcterms:modified>
</cp:coreProperties>
</file>