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ndelacruz\Desktop\8- Importaciones Agropecuarias\"/>
    </mc:Choice>
  </mc:AlternateContent>
  <xr:revisionPtr revIDLastSave="0" documentId="13_ncr:1_{EF029DE8-A01C-4101-9D98-62107AC12FA1}" xr6:coauthVersionLast="47" xr6:coauthVersionMax="47" xr10:uidLastSave="{00000000-0000-0000-0000-000000000000}"/>
  <bookViews>
    <workbookView xWindow="-120" yWindow="-120" windowWidth="20730" windowHeight="11040" tabRatio="607" xr2:uid="{00000000-000D-0000-FFFF-FFFF00000000}"/>
  </bookViews>
  <sheets>
    <sheet name="Mensual 2025" sheetId="4" r:id="rId1"/>
    <sheet name="Sheet2" sheetId="10" state="hidden" r:id="rId2"/>
    <sheet name="Sheet1" sheetId="9" state="hidden" r:id="rId3"/>
    <sheet name="Hoja3" sheetId="8" state="hidden" r:id="rId4"/>
    <sheet name="Hoja2" sheetId="6" state="hidden" r:id="rId5"/>
    <sheet name="Hoja1" sheetId="5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C22" i="4" l="1"/>
  <c r="AB20" i="4"/>
  <c r="AB17" i="4"/>
  <c r="AC17" i="4"/>
  <c r="AB179" i="4"/>
  <c r="AC179" i="4"/>
  <c r="AC180" i="4" l="1"/>
  <c r="AA147" i="4"/>
  <c r="AB141" i="4"/>
  <c r="AB142" i="4"/>
  <c r="AC132" i="4"/>
  <c r="AB132" i="4"/>
  <c r="AC131" i="4" l="1"/>
  <c r="AB131" i="4"/>
  <c r="AC130" i="4"/>
  <c r="AB130" i="4"/>
  <c r="AC129" i="4"/>
  <c r="AB129" i="4"/>
  <c r="AC133" i="4"/>
  <c r="AB133" i="4"/>
  <c r="AB127" i="4"/>
  <c r="AC127" i="4"/>
  <c r="AC128" i="4"/>
  <c r="AB126" i="4"/>
  <c r="AC126" i="4"/>
  <c r="AB124" i="4" l="1"/>
  <c r="AC124" i="4"/>
  <c r="AC123" i="4"/>
  <c r="AB123" i="4"/>
  <c r="AC122" i="4"/>
  <c r="AB122" i="4"/>
  <c r="AC121" i="4"/>
  <c r="AB121" i="4"/>
  <c r="AC120" i="4"/>
  <c r="AB120" i="4"/>
  <c r="AC119" i="4"/>
  <c r="AB119" i="4"/>
  <c r="AC118" i="4"/>
  <c r="AB118" i="4"/>
  <c r="AC106" i="4" l="1"/>
  <c r="AB106" i="4"/>
  <c r="AB105" i="4"/>
  <c r="AC105" i="4"/>
  <c r="AC104" i="4"/>
  <c r="AB104" i="4"/>
  <c r="AC103" i="4"/>
  <c r="AB103" i="4"/>
  <c r="Z97" i="4"/>
  <c r="AC93" i="4" l="1"/>
  <c r="AB93" i="4"/>
  <c r="AB91" i="4"/>
  <c r="AB92" i="4"/>
  <c r="AB90" i="4"/>
  <c r="AB89" i="4"/>
  <c r="AB88" i="4"/>
  <c r="AC90" i="4"/>
  <c r="AC89" i="4"/>
  <c r="AC88" i="4"/>
  <c r="AC87" i="4"/>
  <c r="AC86" i="4"/>
  <c r="AB87" i="4"/>
  <c r="AB86" i="4"/>
  <c r="AB85" i="4"/>
  <c r="AB81" i="4"/>
  <c r="AB74" i="4"/>
  <c r="AB73" i="4"/>
  <c r="AC74" i="4"/>
  <c r="AA74" i="4"/>
  <c r="AC57" i="4"/>
  <c r="AB57" i="4"/>
  <c r="AC40" i="4" l="1"/>
  <c r="AB40" i="4"/>
  <c r="AC37" i="4"/>
  <c r="AB37" i="4"/>
  <c r="AC36" i="4"/>
  <c r="AB36" i="4"/>
  <c r="AC35" i="4"/>
  <c r="AB35" i="4"/>
  <c r="AB34" i="4"/>
  <c r="AC30" i="4"/>
  <c r="AC29" i="4"/>
  <c r="AC27" i="4"/>
  <c r="AC26" i="4"/>
  <c r="AB26" i="4"/>
  <c r="AC25" i="4"/>
  <c r="AB25" i="4"/>
  <c r="AC19" i="4"/>
  <c r="AC16" i="4"/>
  <c r="AB16" i="4"/>
  <c r="AB15" i="4"/>
  <c r="AC15" i="4"/>
  <c r="AB98" i="4" l="1"/>
  <c r="AC98" i="4"/>
  <c r="AB99" i="4"/>
  <c r="AC99" i="4"/>
  <c r="AB100" i="4"/>
  <c r="AC100" i="4"/>
  <c r="AB101" i="4"/>
  <c r="AC101" i="4"/>
  <c r="AB102" i="4"/>
  <c r="AC102" i="4"/>
  <c r="D147" i="4"/>
  <c r="E147" i="4"/>
  <c r="F147" i="4"/>
  <c r="G147" i="4"/>
  <c r="H147" i="4"/>
  <c r="I147" i="4"/>
  <c r="J147" i="4"/>
  <c r="K147" i="4"/>
  <c r="L147" i="4"/>
  <c r="M147" i="4"/>
  <c r="N147" i="4"/>
  <c r="O147" i="4"/>
  <c r="P147" i="4"/>
  <c r="Q147" i="4"/>
  <c r="R147" i="4"/>
  <c r="S147" i="4"/>
  <c r="T147" i="4"/>
  <c r="U147" i="4"/>
  <c r="V147" i="4"/>
  <c r="W147" i="4"/>
  <c r="X147" i="4"/>
  <c r="Y147" i="4"/>
  <c r="AB184" i="4" l="1"/>
  <c r="AB185" i="4"/>
  <c r="AB186" i="4"/>
  <c r="AB187" i="4"/>
  <c r="AB188" i="4"/>
  <c r="AB189" i="4"/>
  <c r="AB190" i="4"/>
  <c r="AB191" i="4"/>
  <c r="AB192" i="4"/>
  <c r="AB193" i="4"/>
  <c r="AB194" i="4"/>
  <c r="AB145" i="4" l="1"/>
  <c r="AC145" i="4"/>
  <c r="AB146" i="4"/>
  <c r="AC146" i="4"/>
  <c r="V19" i="4" l="1"/>
  <c r="W19" i="4"/>
  <c r="T97" i="4"/>
  <c r="U97" i="4"/>
  <c r="T90" i="4"/>
  <c r="U90" i="4"/>
  <c r="T74" i="4"/>
  <c r="U74" i="4"/>
  <c r="AB168" i="4"/>
  <c r="AB169" i="4"/>
  <c r="AB170" i="4"/>
  <c r="AB18" i="4"/>
  <c r="AB21" i="4"/>
  <c r="AB22" i="4"/>
  <c r="AB23" i="4"/>
  <c r="AB51" i="4" l="1"/>
  <c r="D97" i="4" l="1"/>
  <c r="E97" i="4"/>
  <c r="F97" i="4"/>
  <c r="G97" i="4"/>
  <c r="H97" i="4"/>
  <c r="I97" i="4"/>
  <c r="J97" i="4"/>
  <c r="K97" i="4"/>
  <c r="L97" i="4"/>
  <c r="M97" i="4"/>
  <c r="N97" i="4"/>
  <c r="O97" i="4"/>
  <c r="P97" i="4"/>
  <c r="Q97" i="4"/>
  <c r="R97" i="4"/>
  <c r="S97" i="4"/>
  <c r="V97" i="4"/>
  <c r="W97" i="4"/>
  <c r="X97" i="4"/>
  <c r="Y97" i="4"/>
  <c r="AA97" i="4"/>
  <c r="AC97" i="4" l="1"/>
  <c r="AB97" i="4"/>
  <c r="AA126" i="4" l="1"/>
  <c r="Y126" i="4"/>
  <c r="Z126" i="4"/>
  <c r="T126" i="4"/>
  <c r="U126" i="4"/>
  <c r="V126" i="4"/>
  <c r="W126" i="4"/>
  <c r="X126" i="4"/>
  <c r="D49" i="4" l="1"/>
  <c r="E49" i="4"/>
  <c r="F49" i="4"/>
  <c r="G49" i="4"/>
  <c r="H49" i="4"/>
  <c r="I49" i="4"/>
  <c r="J49" i="4"/>
  <c r="K49" i="4"/>
  <c r="L49" i="4"/>
  <c r="M49" i="4"/>
  <c r="N49" i="4"/>
  <c r="O49" i="4"/>
  <c r="P49" i="4"/>
  <c r="Q49" i="4"/>
  <c r="R49" i="4"/>
  <c r="S49" i="4"/>
  <c r="T49" i="4"/>
  <c r="U49" i="4"/>
  <c r="V49" i="4"/>
  <c r="W49" i="4"/>
  <c r="X49" i="4"/>
  <c r="Y49" i="4"/>
  <c r="Z49" i="4"/>
  <c r="AA49" i="4"/>
  <c r="D40" i="4"/>
  <c r="D19" i="4"/>
  <c r="AC140" i="4"/>
  <c r="D126" i="4"/>
  <c r="D90" i="4"/>
  <c r="D83" i="4"/>
  <c r="P126" i="4" l="1"/>
  <c r="Q126" i="4"/>
  <c r="R126" i="4"/>
  <c r="S126" i="4"/>
  <c r="F19" i="4"/>
  <c r="O10" i="5" l="1"/>
  <c r="N10" i="5"/>
  <c r="O9" i="5"/>
  <c r="N9" i="5"/>
  <c r="O8" i="5"/>
  <c r="N8" i="5"/>
  <c r="O7" i="5"/>
  <c r="N7" i="5"/>
  <c r="M6" i="5"/>
  <c r="L6" i="5"/>
  <c r="K6" i="5"/>
  <c r="J6" i="5"/>
  <c r="I6" i="5"/>
  <c r="H6" i="5"/>
  <c r="G6" i="5"/>
  <c r="F6" i="5"/>
  <c r="E6" i="5"/>
  <c r="O6" i="5" s="1"/>
  <c r="D6" i="5"/>
  <c r="N6" i="5" s="1"/>
  <c r="AC16" i="6"/>
  <c r="AB16" i="6"/>
  <c r="AC15" i="6"/>
  <c r="AB15" i="6"/>
  <c r="AC14" i="6"/>
  <c r="AB14" i="6"/>
  <c r="AC13" i="6"/>
  <c r="AB13" i="6"/>
  <c r="AC12" i="6"/>
  <c r="AB12" i="6"/>
  <c r="AA11" i="6"/>
  <c r="AA7" i="6" s="1"/>
  <c r="Z11" i="6"/>
  <c r="Z7" i="6" s="1"/>
  <c r="Y11" i="6"/>
  <c r="Y7" i="6" s="1"/>
  <c r="X11" i="6"/>
  <c r="X7" i="6" s="1"/>
  <c r="W11" i="6"/>
  <c r="W7" i="6" s="1"/>
  <c r="V11" i="6"/>
  <c r="V7" i="6" s="1"/>
  <c r="U11" i="6"/>
  <c r="U7" i="6" s="1"/>
  <c r="T11" i="6"/>
  <c r="T7" i="6" s="1"/>
  <c r="S11" i="6"/>
  <c r="S7" i="6" s="1"/>
  <c r="R11" i="6"/>
  <c r="R7" i="6" s="1"/>
  <c r="Q11" i="6"/>
  <c r="P11" i="6"/>
  <c r="O11" i="6"/>
  <c r="N11" i="6"/>
  <c r="M11" i="6"/>
  <c r="L11" i="6"/>
  <c r="K11" i="6"/>
  <c r="J11" i="6"/>
  <c r="I11" i="6"/>
  <c r="I7" i="6" s="1"/>
  <c r="H11" i="6"/>
  <c r="G11" i="6"/>
  <c r="F11" i="6"/>
  <c r="E11" i="6"/>
  <c r="E7" i="6" s="1"/>
  <c r="D11" i="6"/>
  <c r="D7" i="6" s="1"/>
  <c r="AC10" i="6"/>
  <c r="AB10" i="6"/>
  <c r="AC9" i="6"/>
  <c r="AB9" i="6"/>
  <c r="AC8" i="6"/>
  <c r="AB8" i="6"/>
  <c r="Q7" i="6"/>
  <c r="P7" i="6"/>
  <c r="O7" i="6"/>
  <c r="N7" i="6"/>
  <c r="M7" i="6"/>
  <c r="L7" i="6"/>
  <c r="K7" i="6"/>
  <c r="J7" i="6"/>
  <c r="G7" i="6"/>
  <c r="F7" i="6"/>
  <c r="D3" i="8"/>
  <c r="R25" i="9"/>
  <c r="Q25" i="9"/>
  <c r="P25" i="9"/>
  <c r="O25" i="9"/>
  <c r="N25" i="9"/>
  <c r="M25" i="9"/>
  <c r="H25" i="9"/>
  <c r="G25" i="9"/>
  <c r="F25" i="9"/>
  <c r="E25" i="9"/>
  <c r="D25" i="9"/>
  <c r="C25" i="9"/>
  <c r="R24" i="9"/>
  <c r="Q24" i="9"/>
  <c r="P24" i="9"/>
  <c r="O24" i="9"/>
  <c r="N24" i="9"/>
  <c r="M24" i="9"/>
  <c r="H24" i="9"/>
  <c r="G24" i="9"/>
  <c r="F24" i="9"/>
  <c r="E24" i="9"/>
  <c r="D24" i="9"/>
  <c r="C24" i="9"/>
  <c r="R23" i="9"/>
  <c r="Q23" i="9"/>
  <c r="P23" i="9"/>
  <c r="O23" i="9"/>
  <c r="N23" i="9"/>
  <c r="M23" i="9"/>
  <c r="H23" i="9"/>
  <c r="G23" i="9"/>
  <c r="F23" i="9"/>
  <c r="E23" i="9"/>
  <c r="D23" i="9"/>
  <c r="C23" i="9"/>
  <c r="T20" i="9"/>
  <c r="S20" i="9"/>
  <c r="J20" i="9"/>
  <c r="I20" i="9"/>
  <c r="T19" i="9"/>
  <c r="S19" i="9"/>
  <c r="J19" i="9"/>
  <c r="I19" i="9"/>
  <c r="T18" i="9"/>
  <c r="S18" i="9"/>
  <c r="J18" i="9"/>
  <c r="I18" i="9"/>
  <c r="T17" i="9"/>
  <c r="T23" i="9" s="1"/>
  <c r="S17" i="9"/>
  <c r="S23" i="9" s="1"/>
  <c r="J17" i="9"/>
  <c r="J23" i="9" s="1"/>
  <c r="I17" i="9"/>
  <c r="I23" i="9" s="1"/>
  <c r="R16" i="9"/>
  <c r="Q16" i="9"/>
  <c r="P16" i="9"/>
  <c r="O16" i="9"/>
  <c r="N16" i="9"/>
  <c r="M16" i="9"/>
  <c r="S16" i="9" s="1"/>
  <c r="H16" i="9"/>
  <c r="G16" i="9"/>
  <c r="F16" i="9"/>
  <c r="E16" i="9"/>
  <c r="D16" i="9"/>
  <c r="J16" i="9" s="1"/>
  <c r="C16" i="9"/>
  <c r="I16" i="9" s="1"/>
  <c r="J14" i="9"/>
  <c r="I14" i="9"/>
  <c r="T13" i="9"/>
  <c r="T25" i="9" s="1"/>
  <c r="S13" i="9"/>
  <c r="S25" i="9" s="1"/>
  <c r="J13" i="9"/>
  <c r="J25" i="9" s="1"/>
  <c r="I13" i="9"/>
  <c r="I25" i="9" s="1"/>
  <c r="T12" i="9"/>
  <c r="T24" i="9" s="1"/>
  <c r="S12" i="9"/>
  <c r="J12" i="9"/>
  <c r="I12" i="9"/>
  <c r="T11" i="9"/>
  <c r="S11" i="9"/>
  <c r="J11" i="9"/>
  <c r="I11" i="9"/>
  <c r="R10" i="9"/>
  <c r="R22" i="9" s="1"/>
  <c r="Q10" i="9"/>
  <c r="Q22" i="9" s="1"/>
  <c r="P10" i="9"/>
  <c r="P22" i="9" s="1"/>
  <c r="O10" i="9"/>
  <c r="O22" i="9" s="1"/>
  <c r="N10" i="9"/>
  <c r="T10" i="9" s="1"/>
  <c r="M10" i="9"/>
  <c r="S10" i="9" s="1"/>
  <c r="H10" i="9"/>
  <c r="H22" i="9" s="1"/>
  <c r="G10" i="9"/>
  <c r="G22" i="9" s="1"/>
  <c r="F10" i="9"/>
  <c r="E10" i="9"/>
  <c r="E22" i="9" s="1"/>
  <c r="D10" i="9"/>
  <c r="D22" i="9" s="1"/>
  <c r="C10" i="9"/>
  <c r="C22" i="9" s="1"/>
  <c r="AC195" i="4"/>
  <c r="AB195" i="4"/>
  <c r="AC194" i="4"/>
  <c r="AC193" i="4"/>
  <c r="AC192" i="4"/>
  <c r="AC191" i="4"/>
  <c r="AC190" i="4"/>
  <c r="AC189" i="4"/>
  <c r="AC188" i="4"/>
  <c r="AC187" i="4"/>
  <c r="AC186" i="4"/>
  <c r="AC185" i="4"/>
  <c r="AC184" i="4"/>
  <c r="AC183" i="4"/>
  <c r="AB183" i="4"/>
  <c r="AC182" i="4"/>
  <c r="AB182" i="4"/>
  <c r="AC181" i="4"/>
  <c r="AB181" i="4"/>
  <c r="AB180" i="4"/>
  <c r="AC178" i="4"/>
  <c r="AB178" i="4"/>
  <c r="AC177" i="4"/>
  <c r="AB177" i="4"/>
  <c r="AC176" i="4"/>
  <c r="AB176" i="4"/>
  <c r="AA175" i="4"/>
  <c r="Z175" i="4"/>
  <c r="Y175" i="4"/>
  <c r="X175" i="4"/>
  <c r="W175" i="4"/>
  <c r="V175" i="4"/>
  <c r="U175" i="4"/>
  <c r="T175" i="4"/>
  <c r="S175" i="4"/>
  <c r="R175" i="4"/>
  <c r="Q175" i="4"/>
  <c r="P175" i="4"/>
  <c r="O175" i="4"/>
  <c r="N175" i="4"/>
  <c r="M175" i="4"/>
  <c r="L175" i="4"/>
  <c r="K175" i="4"/>
  <c r="J175" i="4"/>
  <c r="I175" i="4"/>
  <c r="H175" i="4"/>
  <c r="G175" i="4"/>
  <c r="F175" i="4"/>
  <c r="E175" i="4"/>
  <c r="D175" i="4"/>
  <c r="AC174" i="4"/>
  <c r="AB174" i="4"/>
  <c r="AC173" i="4"/>
  <c r="AB173" i="4"/>
  <c r="AC172" i="4"/>
  <c r="AB172" i="4"/>
  <c r="AA171" i="4"/>
  <c r="Z171" i="4"/>
  <c r="Y171" i="4"/>
  <c r="X171" i="4"/>
  <c r="W171" i="4"/>
  <c r="V171" i="4"/>
  <c r="U171" i="4"/>
  <c r="T171" i="4"/>
  <c r="S171" i="4"/>
  <c r="R171" i="4"/>
  <c r="Q171" i="4"/>
  <c r="P171" i="4"/>
  <c r="O171" i="4"/>
  <c r="N171" i="4"/>
  <c r="M171" i="4"/>
  <c r="L171" i="4"/>
  <c r="K171" i="4"/>
  <c r="J171" i="4"/>
  <c r="I171" i="4"/>
  <c r="H171" i="4"/>
  <c r="G171" i="4"/>
  <c r="F171" i="4"/>
  <c r="E171" i="4"/>
  <c r="D171" i="4"/>
  <c r="AC170" i="4"/>
  <c r="AC169" i="4"/>
  <c r="AC168" i="4"/>
  <c r="AA167" i="4"/>
  <c r="Z167" i="4"/>
  <c r="Y167" i="4"/>
  <c r="X167" i="4"/>
  <c r="W167" i="4"/>
  <c r="V167" i="4"/>
  <c r="U167" i="4"/>
  <c r="T167" i="4"/>
  <c r="S167" i="4"/>
  <c r="R167" i="4"/>
  <c r="Q167" i="4"/>
  <c r="P167" i="4"/>
  <c r="O167" i="4"/>
  <c r="N167" i="4"/>
  <c r="M167" i="4"/>
  <c r="L167" i="4"/>
  <c r="K167" i="4"/>
  <c r="J167" i="4"/>
  <c r="I167" i="4"/>
  <c r="H167" i="4"/>
  <c r="G167" i="4"/>
  <c r="F167" i="4"/>
  <c r="E167" i="4"/>
  <c r="D167" i="4"/>
  <c r="AC166" i="4"/>
  <c r="AB166" i="4"/>
  <c r="AC165" i="4"/>
  <c r="AB165" i="4"/>
  <c r="AC164" i="4"/>
  <c r="AB164" i="4"/>
  <c r="AC163" i="4"/>
  <c r="AB163" i="4"/>
  <c r="AA162" i="4"/>
  <c r="Z162" i="4"/>
  <c r="Y162" i="4"/>
  <c r="X162" i="4"/>
  <c r="W162" i="4"/>
  <c r="V162" i="4"/>
  <c r="U162" i="4"/>
  <c r="T162" i="4"/>
  <c r="S162" i="4"/>
  <c r="R162" i="4"/>
  <c r="Q162" i="4"/>
  <c r="P162" i="4"/>
  <c r="O162" i="4"/>
  <c r="N162" i="4"/>
  <c r="M162" i="4"/>
  <c r="L162" i="4"/>
  <c r="K162" i="4"/>
  <c r="J162" i="4"/>
  <c r="I162" i="4"/>
  <c r="H162" i="4"/>
  <c r="G162" i="4"/>
  <c r="F162" i="4"/>
  <c r="E162" i="4"/>
  <c r="D162" i="4"/>
  <c r="AC150" i="4"/>
  <c r="AB150" i="4"/>
  <c r="AC149" i="4"/>
  <c r="AB149" i="4"/>
  <c r="AC148" i="4"/>
  <c r="AB148" i="4"/>
  <c r="Z147" i="4"/>
  <c r="AC144" i="4"/>
  <c r="AB144" i="4"/>
  <c r="AC143" i="4"/>
  <c r="AB143" i="4"/>
  <c r="AC142" i="4"/>
  <c r="AC141" i="4"/>
  <c r="AB140" i="4"/>
  <c r="AC139" i="4"/>
  <c r="AB139" i="4"/>
  <c r="AC137" i="4"/>
  <c r="AB137" i="4"/>
  <c r="AC136" i="4"/>
  <c r="AB136" i="4"/>
  <c r="AC135" i="4"/>
  <c r="AB135" i="4"/>
  <c r="AB128" i="4"/>
  <c r="O126" i="4"/>
  <c r="N126" i="4"/>
  <c r="M126" i="4"/>
  <c r="L126" i="4"/>
  <c r="K126" i="4"/>
  <c r="J126" i="4"/>
  <c r="I126" i="4"/>
  <c r="H126" i="4"/>
  <c r="G126" i="4"/>
  <c r="F126" i="4"/>
  <c r="E126" i="4"/>
  <c r="AC96" i="4"/>
  <c r="AB96" i="4"/>
  <c r="AC95" i="4"/>
  <c r="AB95" i="4"/>
  <c r="AC92" i="4"/>
  <c r="AC91" i="4"/>
  <c r="AA90" i="4"/>
  <c r="Z90" i="4"/>
  <c r="Y90" i="4"/>
  <c r="X90" i="4"/>
  <c r="W90" i="4"/>
  <c r="V90" i="4"/>
  <c r="S90" i="4"/>
  <c r="R90" i="4"/>
  <c r="Q90" i="4"/>
  <c r="P90" i="4"/>
  <c r="O90" i="4"/>
  <c r="N90" i="4"/>
  <c r="M90" i="4"/>
  <c r="L90" i="4"/>
  <c r="K90" i="4"/>
  <c r="J90" i="4"/>
  <c r="I90" i="4"/>
  <c r="H90" i="4"/>
  <c r="G90" i="4"/>
  <c r="F90" i="4"/>
  <c r="E90" i="4"/>
  <c r="AC85" i="4"/>
  <c r="AC84" i="4"/>
  <c r="AB84" i="4"/>
  <c r="AA83" i="4"/>
  <c r="Z83" i="4"/>
  <c r="Y83" i="4"/>
  <c r="X83" i="4"/>
  <c r="W83" i="4"/>
  <c r="V83" i="4"/>
  <c r="U83" i="4"/>
  <c r="T83" i="4"/>
  <c r="S83" i="4"/>
  <c r="R83" i="4"/>
  <c r="Q83" i="4"/>
  <c r="P83" i="4"/>
  <c r="O83" i="4"/>
  <c r="N83" i="4"/>
  <c r="M83" i="4"/>
  <c r="L83" i="4"/>
  <c r="K83" i="4"/>
  <c r="J83" i="4"/>
  <c r="I83" i="4"/>
  <c r="H83" i="4"/>
  <c r="G83" i="4"/>
  <c r="F83" i="4"/>
  <c r="E83" i="4"/>
  <c r="AC81" i="4"/>
  <c r="AC80" i="4"/>
  <c r="AB80" i="4"/>
  <c r="AC78" i="4"/>
  <c r="AB78" i="4"/>
  <c r="AC77" i="4"/>
  <c r="AB77" i="4"/>
  <c r="AC76" i="4"/>
  <c r="AB76" i="4"/>
  <c r="AC75" i="4"/>
  <c r="AB75" i="4"/>
  <c r="Z74" i="4"/>
  <c r="Y74" i="4"/>
  <c r="X74" i="4"/>
  <c r="W74" i="4"/>
  <c r="V74" i="4"/>
  <c r="S74" i="4"/>
  <c r="R74" i="4"/>
  <c r="Q74" i="4"/>
  <c r="P74" i="4"/>
  <c r="O74" i="4"/>
  <c r="N74" i="4"/>
  <c r="M74" i="4"/>
  <c r="L74" i="4"/>
  <c r="K74" i="4"/>
  <c r="J74" i="4"/>
  <c r="I74" i="4"/>
  <c r="H74" i="4"/>
  <c r="G74" i="4"/>
  <c r="F74" i="4"/>
  <c r="E74" i="4"/>
  <c r="D74" i="4"/>
  <c r="AC73" i="4"/>
  <c r="AC72" i="4"/>
  <c r="AB72" i="4"/>
  <c r="AC61" i="4"/>
  <c r="AB61" i="4"/>
  <c r="AC60" i="4"/>
  <c r="AB60" i="4"/>
  <c r="AC59" i="4"/>
  <c r="AB59" i="4"/>
  <c r="AC58" i="4"/>
  <c r="AB58" i="4"/>
  <c r="AA57" i="4"/>
  <c r="Z57" i="4"/>
  <c r="Y57" i="4"/>
  <c r="X57" i="4"/>
  <c r="W57" i="4"/>
  <c r="V57" i="4"/>
  <c r="U57" i="4"/>
  <c r="T57" i="4"/>
  <c r="S57" i="4"/>
  <c r="R57" i="4"/>
  <c r="Q57" i="4"/>
  <c r="P57" i="4"/>
  <c r="O57" i="4"/>
  <c r="N57" i="4"/>
  <c r="M57" i="4"/>
  <c r="L57" i="4"/>
  <c r="K57" i="4"/>
  <c r="J57" i="4"/>
  <c r="I57" i="4"/>
  <c r="H57" i="4"/>
  <c r="G57" i="4"/>
  <c r="F57" i="4"/>
  <c r="E57" i="4"/>
  <c r="D57" i="4"/>
  <c r="AC55" i="4"/>
  <c r="AB55" i="4"/>
  <c r="AC54" i="4"/>
  <c r="AB54" i="4"/>
  <c r="AC53" i="4"/>
  <c r="AB53" i="4"/>
  <c r="AC52" i="4"/>
  <c r="AB52" i="4"/>
  <c r="AC51" i="4"/>
  <c r="AC50" i="4"/>
  <c r="AB50" i="4"/>
  <c r="AC47" i="4"/>
  <c r="AB47" i="4"/>
  <c r="AC46" i="4"/>
  <c r="AB46" i="4"/>
  <c r="AC45" i="4"/>
  <c r="AB45" i="4"/>
  <c r="AC44" i="4"/>
  <c r="AB44" i="4"/>
  <c r="AC43" i="4"/>
  <c r="AB43" i="4"/>
  <c r="AC42" i="4"/>
  <c r="AB42" i="4"/>
  <c r="AC41" i="4"/>
  <c r="AB41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AC34" i="4"/>
  <c r="AC32" i="4"/>
  <c r="AB32" i="4"/>
  <c r="AC31" i="4"/>
  <c r="AB31" i="4"/>
  <c r="AB30" i="4"/>
  <c r="AB29" i="4"/>
  <c r="AC28" i="4"/>
  <c r="AB28" i="4"/>
  <c r="AB27" i="4"/>
  <c r="AC23" i="4"/>
  <c r="AC21" i="4"/>
  <c r="AC20" i="4"/>
  <c r="AA19" i="4"/>
  <c r="Z19" i="4"/>
  <c r="Y19" i="4"/>
  <c r="X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E19" i="4"/>
  <c r="AC18" i="4"/>
  <c r="AB11" i="6" l="1"/>
  <c r="J10" i="9"/>
  <c r="J22" i="9" s="1"/>
  <c r="S22" i="9"/>
  <c r="I24" i="9"/>
  <c r="J24" i="9"/>
  <c r="T16" i="9"/>
  <c r="T22" i="9" s="1"/>
  <c r="S24" i="9"/>
  <c r="AB19" i="4"/>
  <c r="AC7" i="6"/>
  <c r="F22" i="9"/>
  <c r="N22" i="9"/>
  <c r="I10" i="9"/>
  <c r="I22" i="9" s="1"/>
  <c r="H7" i="6"/>
  <c r="AB7" i="6" s="1"/>
  <c r="AC11" i="6"/>
  <c r="M22" i="9"/>
  <c r="AC83" i="4"/>
  <c r="AB83" i="4"/>
  <c r="AB162" i="4"/>
  <c r="AB175" i="4"/>
  <c r="AC49" i="4"/>
  <c r="AB49" i="4"/>
  <c r="AC147" i="4"/>
  <c r="AC167" i="4"/>
  <c r="AB167" i="4"/>
  <c r="AC162" i="4"/>
  <c r="AC171" i="4"/>
  <c r="AB147" i="4"/>
  <c r="AC175" i="4"/>
  <c r="AB171" i="4"/>
</calcChain>
</file>

<file path=xl/sharedStrings.xml><?xml version="1.0" encoding="utf-8"?>
<sst xmlns="http://schemas.openxmlformats.org/spreadsheetml/2006/main" count="589" uniqueCount="291">
  <si>
    <t xml:space="preserve">Viceministerio de Planificación Sectorial Agropecuaria </t>
  </si>
  <si>
    <t>Departamento de Economía Agropecuaria y Estadísticas</t>
  </si>
  <si>
    <t>(Volumen en Toneladas métricas y Valor en FOB US$)</t>
  </si>
  <si>
    <t>Capítulo</t>
  </si>
  <si>
    <t>Partida  / Subparti</t>
  </si>
  <si>
    <t xml:space="preserve">              PRODUCTOS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</si>
  <si>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</si>
  <si>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</si>
  <si>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</si>
  <si>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</si>
  <si>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</si>
  <si>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</si>
  <si>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</si>
  <si>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</si>
  <si>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</si>
  <si>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</si>
  <si>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</si>
  <si>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</si>
  <si>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</si>
  <si>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Volumen</t>
  </si>
  <si>
    <t xml:space="preserve">Valor </t>
  </si>
  <si>
    <t>CEREALES</t>
  </si>
  <si>
    <t>1001.00.00</t>
  </si>
  <si>
    <t xml:space="preserve">Trigo y morcajo </t>
  </si>
  <si>
    <t>1004.90.00</t>
  </si>
  <si>
    <t>Avena en Grano</t>
  </si>
  <si>
    <t>1005.90.00</t>
  </si>
  <si>
    <t>Maíz</t>
  </si>
  <si>
    <t>Arroz (Total)</t>
  </si>
  <si>
    <t>1006.10.00</t>
  </si>
  <si>
    <t xml:space="preserve"> -   Arroz ( «paddy»)</t>
  </si>
  <si>
    <t>1006.20.00</t>
  </si>
  <si>
    <t xml:space="preserve"> -   Arroz descascarillado ( cargo o  pardo)</t>
  </si>
  <si>
    <t>1006.30.00</t>
  </si>
  <si>
    <t xml:space="preserve"> -   Arroz semiblanqueado o blanqueado, incluso pulido o glaseado</t>
  </si>
  <si>
    <t>1006.40.00</t>
  </si>
  <si>
    <t xml:space="preserve"> -   Arroz partido</t>
  </si>
  <si>
    <t>1008.30.00</t>
  </si>
  <si>
    <t xml:space="preserve"> Alpiste</t>
  </si>
  <si>
    <t>1101.00.00</t>
  </si>
  <si>
    <t>Harina de Trigo</t>
  </si>
  <si>
    <t>1102.20.00/1103.13/1104.23</t>
  </si>
  <si>
    <t>Harina de Maiz</t>
  </si>
  <si>
    <t>1102.90.20</t>
  </si>
  <si>
    <t xml:space="preserve">Harina de arroz </t>
  </si>
  <si>
    <t>2309.90.20-90</t>
  </si>
  <si>
    <t>Harina de Soya (Granel)</t>
  </si>
  <si>
    <t>2304.00.00</t>
  </si>
  <si>
    <t>Harina de Soya (Consumo Animal)</t>
  </si>
  <si>
    <t>1102.90.30</t>
  </si>
  <si>
    <t>Harina de centeno</t>
  </si>
  <si>
    <t>Harina de soya</t>
  </si>
  <si>
    <t>15</t>
  </si>
  <si>
    <t>Aceites y Grasas</t>
  </si>
  <si>
    <t>1501/1506</t>
  </si>
  <si>
    <t>Grasa Animal</t>
  </si>
  <si>
    <t>1514/1515/1518</t>
  </si>
  <si>
    <t>Aceites Vegetal</t>
  </si>
  <si>
    <t>Aceite de soya</t>
  </si>
  <si>
    <t>1515/1518</t>
  </si>
  <si>
    <t>Demás Grasas, aceites y Margarinas (Animal y Vegetal).</t>
  </si>
  <si>
    <t>PRODUCTOS TRADICIONALES</t>
  </si>
  <si>
    <t>Tabaco y Sucedáneos del Tabaco Elaborados</t>
  </si>
  <si>
    <t>2401</t>
  </si>
  <si>
    <t xml:space="preserve"> -Tabaco en rama o sin elaborar ; desperdicios de tabaco.</t>
  </si>
  <si>
    <t xml:space="preserve"> -Cigarrillos</t>
  </si>
  <si>
    <t xml:space="preserve"> -Los demás tabacos y sucedaneos del tabaco, elaborados; tabaco Homogeneizado o reconstituido; extractos y jugos de tabaco.</t>
  </si>
  <si>
    <t>2404.11.19</t>
  </si>
  <si>
    <t>Los demás (productos que contengan tabaco).</t>
  </si>
  <si>
    <t>2404.12.11</t>
  </si>
  <si>
    <t>Preparaciones liquidas que contenga nicotina, a base de saborizantes y sustancias odoriferas.</t>
  </si>
  <si>
    <t>2404.12.19</t>
  </si>
  <si>
    <t>Los demás (productos que contengan nicotina).</t>
  </si>
  <si>
    <t>2404.99.00</t>
  </si>
  <si>
    <t>Los demás</t>
  </si>
  <si>
    <t>Cacao y sus Preparaciones</t>
  </si>
  <si>
    <t>1801</t>
  </si>
  <si>
    <t xml:space="preserve"> -Cacao en Grano, entero o partido, crudo o tostado. </t>
  </si>
  <si>
    <t xml:space="preserve"> -Cascara, peliculas y demas residuos de cacao </t>
  </si>
  <si>
    <t xml:space="preserve"> -Pasta de Cacao, incluso desgrasada.</t>
  </si>
  <si>
    <t xml:space="preserve"> -Manteca, grasa y aceite de cacao.</t>
  </si>
  <si>
    <t xml:space="preserve"> -Cacao en polvo sin adición de azúcar ni otro edulcorante.</t>
  </si>
  <si>
    <t xml:space="preserve"> -Chocolate y demas preparaciones alimenticias que contengan cacao</t>
  </si>
  <si>
    <t>09</t>
  </si>
  <si>
    <t>Café, incluso tostado o descafeinados; cáscara y cascarilla de café sucedaneos del café que contenga café en cualquier proporcion. (Total)</t>
  </si>
  <si>
    <t xml:space="preserve">             </t>
  </si>
  <si>
    <t>0901.11.00</t>
  </si>
  <si>
    <t xml:space="preserve"> -Café sin descafeinar</t>
  </si>
  <si>
    <t>0901.12.00</t>
  </si>
  <si>
    <t xml:space="preserve"> -Café descafeinado</t>
  </si>
  <si>
    <t>0901.21.10-11 y 19</t>
  </si>
  <si>
    <t xml:space="preserve"> -Café tostado sin descafeinar en grano</t>
  </si>
  <si>
    <t>0901.21.20</t>
  </si>
  <si>
    <t xml:space="preserve"> -Café tostado sin descafeinar molido</t>
  </si>
  <si>
    <t>2 de 4</t>
  </si>
  <si>
    <t>PRODUCTOS</t>
  </si>
  <si>
    <t>AGOTO</t>
  </si>
  <si>
    <t>0901.22.00</t>
  </si>
  <si>
    <t xml:space="preserve"> -Café tostado desafeinado</t>
  </si>
  <si>
    <t>0901.90.10</t>
  </si>
  <si>
    <t xml:space="preserve"> -Sucedaneos del café que contenga café en cualquier proporción</t>
  </si>
  <si>
    <t xml:space="preserve">Azúcares y Artículos de Confitería </t>
  </si>
  <si>
    <t>17.01</t>
  </si>
  <si>
    <t xml:space="preserve"> -Azúcar de caña o de remolacha y sacarosa químicamente pura, en estado sólido</t>
  </si>
  <si>
    <t xml:space="preserve"> -Los demás azúcares,</t>
  </si>
  <si>
    <t xml:space="preserve"> -Melaza procedente de la extración o del refinado del azúcar. </t>
  </si>
  <si>
    <t xml:space="preserve"> -Artículos de Confiteria sin cacao (incluido el chocolate blanco).</t>
  </si>
  <si>
    <t>Oleaginosas</t>
  </si>
  <si>
    <t>Coco Seco</t>
  </si>
  <si>
    <t>0802.32/22/90-2008.11.90</t>
  </si>
  <si>
    <t>Mani Procesado</t>
  </si>
  <si>
    <t>07</t>
  </si>
  <si>
    <t>LEGUMINOSAS</t>
  </si>
  <si>
    <t xml:space="preserve"> Frijoles,Judías  (Habichuelas)</t>
  </si>
  <si>
    <t xml:space="preserve"> - Frijoles,Judías (Rojas y Pintas)</t>
  </si>
  <si>
    <t xml:space="preserve"> - Frijoles,Judías (Negra)</t>
  </si>
  <si>
    <t xml:space="preserve">  - Frijoles,Judías (Blanca)</t>
  </si>
  <si>
    <t xml:space="preserve"> -  Frijoles,Judías (Variada)</t>
  </si>
  <si>
    <t>0708.10.00/0710.21/0713.10/0713.60.19</t>
  </si>
  <si>
    <t xml:space="preserve"> Guisantes ,Chicharos  y Alvejas</t>
  </si>
  <si>
    <t>0708.20.10/0710.22.10</t>
  </si>
  <si>
    <t xml:space="preserve"> Vainitas</t>
  </si>
  <si>
    <t xml:space="preserve">Guandules </t>
  </si>
  <si>
    <t>0708.90.10</t>
  </si>
  <si>
    <t xml:space="preserve"> -Guandules, Frescos o Refrigerados</t>
  </si>
  <si>
    <t>07010.29.10/ 2005.99.20</t>
  </si>
  <si>
    <t xml:space="preserve"> -Guandules,Cocidos en Agua A Vapor (En Latas)</t>
  </si>
  <si>
    <t>0713.60.11</t>
  </si>
  <si>
    <t xml:space="preserve"> -Guandules Secos</t>
  </si>
  <si>
    <t>VEGETALES</t>
  </si>
  <si>
    <t>0702.00.00</t>
  </si>
  <si>
    <t xml:space="preserve"> Tomates frescos o refrigerados.</t>
  </si>
  <si>
    <t>0703.10.00</t>
  </si>
  <si>
    <t xml:space="preserve"> Cebollas y chalotes</t>
  </si>
  <si>
    <t xml:space="preserve"> Ajo</t>
  </si>
  <si>
    <r>
      <rPr>
        <b/>
        <sz val="10"/>
        <color theme="1"/>
        <rFont val="Calibri"/>
        <family val="2"/>
        <scheme val="minor"/>
      </rPr>
      <t xml:space="preserve">  -</t>
    </r>
    <r>
      <rPr>
        <sz val="10"/>
        <color theme="1"/>
        <rFont val="Calibri"/>
        <family val="2"/>
        <scheme val="minor"/>
      </rPr>
      <t>Semilla de Ajo</t>
    </r>
  </si>
  <si>
    <t>0703.20.00</t>
  </si>
  <si>
    <t xml:space="preserve">  -Ajo Fresco</t>
  </si>
  <si>
    <t>0712.90.11-19</t>
  </si>
  <si>
    <t xml:space="preserve"> - Ajo Seco, Triturado o molido</t>
  </si>
  <si>
    <t>0709.60.11</t>
  </si>
  <si>
    <t xml:space="preserve"> Pimentos  (Morrón y cubanela )</t>
  </si>
  <si>
    <t>0709.93.11</t>
  </si>
  <si>
    <t>Auyama; Calabaza</t>
  </si>
  <si>
    <t>0704.10.00</t>
  </si>
  <si>
    <t xml:space="preserve"> Coliflores , brécoles («broccoli») y alcachofas.</t>
  </si>
  <si>
    <t>0704.20.00/90</t>
  </si>
  <si>
    <t xml:space="preserve"> Coles (repollitos) de Bruselas</t>
  </si>
  <si>
    <t xml:space="preserve"> Lechuga </t>
  </si>
  <si>
    <t>0706.90.20</t>
  </si>
  <si>
    <t xml:space="preserve"> Rábano</t>
  </si>
  <si>
    <t>3 de 4</t>
  </si>
  <si>
    <t>Capitulo</t>
  </si>
  <si>
    <t>0707.00.00/0711.40</t>
  </si>
  <si>
    <t xml:space="preserve"> Pepinos y pepinillos, frescos o refrigerados.</t>
  </si>
  <si>
    <t>0709.30.00</t>
  </si>
  <si>
    <t xml:space="preserve"> Berenjena</t>
  </si>
  <si>
    <t>0709.40.00</t>
  </si>
  <si>
    <t>Apio (Fresco )</t>
  </si>
  <si>
    <t>0709.70.00</t>
  </si>
  <si>
    <t>Espinacas (incluida la de Nueva Zelanda) y armuelles</t>
  </si>
  <si>
    <t>0709.99.11</t>
  </si>
  <si>
    <t xml:space="preserve">  Maìz dulce  (Zea mays var. saccharata)</t>
  </si>
  <si>
    <t>0709.99.12</t>
  </si>
  <si>
    <t xml:space="preserve">  Cilantro (culantro), excepto semillas (en polvo y fresco)</t>
  </si>
  <si>
    <t>0706.10.11/19-710.8</t>
  </si>
  <si>
    <t>Zanahoria (Fresca y  Congelada )</t>
  </si>
  <si>
    <t>RAICES Y TUBERCULOS</t>
  </si>
  <si>
    <t xml:space="preserve"> Papas</t>
  </si>
  <si>
    <t xml:space="preserve"> -Semillas de Papa para Siembra</t>
  </si>
  <si>
    <t>0701.90.00</t>
  </si>
  <si>
    <t xml:space="preserve"> -Papa Fresca o Refrigerada</t>
  </si>
  <si>
    <t>0710.10.00</t>
  </si>
  <si>
    <t xml:space="preserve"> - Papa Cocida</t>
  </si>
  <si>
    <t>1108.13.00</t>
  </si>
  <si>
    <t xml:space="preserve"> - Fécula de Papa </t>
  </si>
  <si>
    <t>2004.10.00-2005.20</t>
  </si>
  <si>
    <t xml:space="preserve"> - Papa Preparada y Conservada Congelada</t>
  </si>
  <si>
    <t>0714.50.13</t>
  </si>
  <si>
    <t>Yautia</t>
  </si>
  <si>
    <t>0714.20.00</t>
  </si>
  <si>
    <t xml:space="preserve"> Batatas (boniatos, camotes)</t>
  </si>
  <si>
    <t>MUSÁCEAS</t>
  </si>
  <si>
    <t>0803.10.11/0803.90.12</t>
  </si>
  <si>
    <t>Bananas (Guineos)</t>
  </si>
  <si>
    <t>0803.00.12-19/0803.10.11</t>
  </si>
  <si>
    <t>Platanos</t>
  </si>
  <si>
    <t>0803.00.09/0803.1019</t>
  </si>
  <si>
    <t>Rulo</t>
  </si>
  <si>
    <t>08</t>
  </si>
  <si>
    <t>FRUTAS</t>
  </si>
  <si>
    <t>Lechosa</t>
  </si>
  <si>
    <t>0804.40.00</t>
  </si>
  <si>
    <t>Aguacate</t>
  </si>
  <si>
    <t>0804.30.10</t>
  </si>
  <si>
    <t xml:space="preserve">Piña (En Trozos,  Congelada y Fresca) </t>
  </si>
  <si>
    <t>0807.19.00</t>
  </si>
  <si>
    <t>Melones</t>
  </si>
  <si>
    <t xml:space="preserve">Limones (Agrio y Dulce) </t>
  </si>
  <si>
    <t>0807.11.00</t>
  </si>
  <si>
    <t>Sandía</t>
  </si>
  <si>
    <t>0804.50.21/22</t>
  </si>
  <si>
    <t xml:space="preserve">Mangos (En Trozos,  Congelada y Fresca) </t>
  </si>
  <si>
    <t>0805.10.11/12</t>
  </si>
  <si>
    <t>Naranja (Agria y Dulce)</t>
  </si>
  <si>
    <t>0806.00.00</t>
  </si>
  <si>
    <t xml:space="preserve">Uvas Y Pasas </t>
  </si>
  <si>
    <t>0806.10.00</t>
  </si>
  <si>
    <t>Uva Frescas</t>
  </si>
  <si>
    <t>0806.20.00</t>
  </si>
  <si>
    <t>Pasas</t>
  </si>
  <si>
    <t>0810.90.10</t>
  </si>
  <si>
    <t>Chinola</t>
  </si>
  <si>
    <t>4 de 4</t>
  </si>
  <si>
    <t>PRODUCTOS PECUARIOS</t>
  </si>
  <si>
    <t>02</t>
  </si>
  <si>
    <t>Carnes y  Derivados</t>
  </si>
  <si>
    <t>02.03.00.00</t>
  </si>
  <si>
    <t>Carne  de Cerdo Total</t>
  </si>
  <si>
    <t>Carne de Cerdo (Cortes,Piernas,Paletas, y Filete)</t>
  </si>
  <si>
    <t>Costilla y Chuleta de Cerdo</t>
  </si>
  <si>
    <t xml:space="preserve">TrImming de Cerdo </t>
  </si>
  <si>
    <t>Patica de Cerdo</t>
  </si>
  <si>
    <t>0207.24.00/27</t>
  </si>
  <si>
    <t>Pavo Total</t>
  </si>
  <si>
    <t>Carne de Pavo (fresco y congelada)</t>
  </si>
  <si>
    <t>Muslo, Amburguesa y Alas de pavo ( Fresco y Congelado)</t>
  </si>
  <si>
    <t>Pulpa yPasta de Pavo ( MDM y Trimming )</t>
  </si>
  <si>
    <t>0207.11.00/14</t>
  </si>
  <si>
    <t>Pollo Total</t>
  </si>
  <si>
    <t>0207.11/12/14.91-99</t>
  </si>
  <si>
    <t>Carne de Pollo (fresco y congelada)</t>
  </si>
  <si>
    <t>0207.14.11-92-93-99</t>
  </si>
  <si>
    <t>Muslo, Amburguesa y Alas de pollo ( Fresco y Congelado)</t>
  </si>
  <si>
    <t>0207.14.11-92</t>
  </si>
  <si>
    <t>Pulpa yPasta de Pollo ( MDM y Trimming )</t>
  </si>
  <si>
    <t>0201.00.00/0202.00.00</t>
  </si>
  <si>
    <t>Res Total</t>
  </si>
  <si>
    <t>Carne de Res (Cortes,Piernas,Paletas, Costilla y Filete)</t>
  </si>
  <si>
    <t>Carne molida para Hamburguesa</t>
  </si>
  <si>
    <t>TrImming, Visera, Lengua, Hueso, Pie,  y Morcillo</t>
  </si>
  <si>
    <t>03</t>
  </si>
  <si>
    <t>03.00.00.00</t>
  </si>
  <si>
    <t>Peces y Crustáceos</t>
  </si>
  <si>
    <t>BACALAO (Fresco, Congelado, Salado Seco, Ahumado)</t>
  </si>
  <si>
    <t>ARENQUES (Congelado, Salado Seco, Ahumado)</t>
  </si>
  <si>
    <t>TILAPIA (Congelado, Salado Seco, Ahumado)</t>
  </si>
  <si>
    <t>Camarones, Almejas, Cangrejo, Langosta, Mejillones</t>
  </si>
  <si>
    <t>04</t>
  </si>
  <si>
    <t>402</t>
  </si>
  <si>
    <t>Leche En  Polvo</t>
  </si>
  <si>
    <t>0401</t>
  </si>
  <si>
    <t xml:space="preserve">Leche Líquida </t>
  </si>
  <si>
    <t>Leche Evaporada</t>
  </si>
  <si>
    <t>Leche Milex Kinder en polvo</t>
  </si>
  <si>
    <t>Leche Saborizada</t>
  </si>
  <si>
    <t>Leche Condesada</t>
  </si>
  <si>
    <t>1901.10.10/1901.90</t>
  </si>
  <si>
    <t>Leche Formula Infantil (en Polvo y Liquida )</t>
  </si>
  <si>
    <t>Nata Y Crema de Leche</t>
  </si>
  <si>
    <t>0406.90.90</t>
  </si>
  <si>
    <t>Quesos</t>
  </si>
  <si>
    <t>Mantequilla y Demás Grasa de Leche</t>
  </si>
  <si>
    <t>Yogurt y Suero</t>
  </si>
  <si>
    <t xml:space="preserve">Miel </t>
  </si>
  <si>
    <t>* Datos preliminares.</t>
  </si>
  <si>
    <t xml:space="preserve"> La leche líquida incluye: leche desnatada, descremada, fluída, entera, evaporada, sin lactosa y con lactosa.</t>
  </si>
  <si>
    <t>Leche en polvo incluye: leche, milex  Regular, instantánea.</t>
  </si>
  <si>
    <r>
      <rPr>
        <b/>
        <sz val="9"/>
        <rFont val="Calibri"/>
        <family val="2"/>
      </rPr>
      <t>Fuente:</t>
    </r>
    <r>
      <rPr>
        <sz val="9"/>
        <rFont val="Arial Narrow"/>
        <family val="2"/>
      </rPr>
      <t xml:space="preserve"> Dirección General de Aduanas (DGA), Departamento de Estadísticas.</t>
    </r>
  </si>
  <si>
    <t>Importaciones  de Cerdo,  Enero - Marzo  2020</t>
  </si>
  <si>
    <t>Importaciones  de  Pollo,  Enero - Marzo  2020</t>
  </si>
  <si>
    <t>Años</t>
  </si>
  <si>
    <t>Tasa de Crecimiento mensaul 2020/2019</t>
  </si>
  <si>
    <t>* Datos preliminares, sujetos a rectificación</t>
  </si>
  <si>
    <t xml:space="preserve">              Elaborado:  Ministerio de Agricultura de la República Dominicana.    Depto. de Economía Agropecuaria y Estadísticas.</t>
  </si>
  <si>
    <t>Notificaciones por residuos de plaguicidas y por plagas Desde la Unión Europea</t>
  </si>
  <si>
    <t>AÑOS</t>
  </si>
  <si>
    <t>Plagas</t>
  </si>
  <si>
    <t>Plaguicidas</t>
  </si>
  <si>
    <t>2018*</t>
  </si>
  <si>
    <t>*2018</t>
  </si>
  <si>
    <t>Importaciones  de los Principales Productos Agropecuarios, Enero - Julio 2018</t>
  </si>
  <si>
    <t>Importaciones  de los Principales Productos Agropecuarios, Enero - Mayo  2018</t>
  </si>
  <si>
    <t>0713.31.00/0713.33.00</t>
  </si>
  <si>
    <t>0713.31.00/0713.35.00</t>
  </si>
  <si>
    <t>Elaborado:  Ministerio de Agricultura de la República Dominicana. Depto. de Economía Agropecuaria y Estadísticas, Div. Estudios Económicos.</t>
  </si>
  <si>
    <t xml:space="preserve"> 0807.20.00/0813.40.30 </t>
  </si>
  <si>
    <t xml:space="preserve"> </t>
  </si>
  <si>
    <t>Importaciones  de los Principales Productos Agropecuarios,  Enero - Diciembre  2025</t>
  </si>
  <si>
    <t>Importaciones  de los Principales Productos Agropecuarios,  Enero - Diciembre 2025</t>
  </si>
  <si>
    <r>
      <t>Fuente:</t>
    </r>
    <r>
      <rPr>
        <sz val="9"/>
        <rFont val="Calibri"/>
        <family val="2"/>
        <scheme val="minor"/>
      </rPr>
      <t xml:space="preserve"> Dirección General de Aduanas (DGA), Departamento de Estadísticas.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</si>
</sst>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(* #,##0.000_);_(* \(#,##0.000\);_(* &quot;-&quot;???_);_(@_)"/>
    <numFmt numFmtId="165" formatCode="_(* #,##0.0_);_(* \(#,##0.0\);_(* &quot;-&quot;??_);_(@_)"/>
    <numFmt numFmtId="166" formatCode="_(* #,##0_);_(* \(#,##0\);_(* &quot;-&quot;??_);_(@_)"/>
    <numFmt numFmtId="167" formatCode="_(* #,##0.0000_);_(* \(#,##0.0000\);_(* &quot;-&quot;??_);_(@_)"/>
    <numFmt numFmtId="168" formatCode="_(* #,##0.000_);_(* \(#,##0.000\);_(* &quot;-&quot;??_);_(@_)"/>
    <numFmt numFmtId="169" formatCode="_(* #,##0.00000_);_(* \(#,##0.00000\);_(* &quot;-&quot;??_);_(@_)"/>
  </numFmts>
  <fonts count="6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8"/>
      <name val="Bell MT"/>
      <family val="1"/>
    </font>
    <font>
      <b/>
      <sz val="8"/>
      <color theme="1"/>
      <name val="Calibri"/>
      <family val="2"/>
    </font>
    <font>
      <b/>
      <sz val="9"/>
      <color theme="1"/>
      <name val="Bell MT"/>
      <family val="1"/>
    </font>
    <font>
      <b/>
      <sz val="10"/>
      <color theme="1"/>
      <name val="Bell MT"/>
      <family val="1"/>
    </font>
    <font>
      <sz val="8"/>
      <color indexed="8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9"/>
      <color indexed="8"/>
      <name val="Arial Narrow"/>
      <family val="2"/>
    </font>
    <font>
      <sz val="9"/>
      <color indexed="9"/>
      <name val="Calibri"/>
      <family val="2"/>
    </font>
    <font>
      <sz val="14"/>
      <color indexed="8"/>
      <name val="Calibri"/>
      <family val="2"/>
    </font>
    <font>
      <b/>
      <sz val="9"/>
      <color theme="1"/>
      <name val="Calibri"/>
      <family val="2"/>
    </font>
    <font>
      <b/>
      <u/>
      <sz val="9"/>
      <color theme="1"/>
      <name val="Arial Narrow"/>
      <family val="2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b/>
      <sz val="8"/>
      <color indexed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2"/>
      <name val="Calibri"/>
      <family val="2"/>
    </font>
    <font>
      <b/>
      <u/>
      <sz val="9"/>
      <color indexed="8"/>
      <name val="Arial Narrow"/>
      <family val="2"/>
    </font>
    <font>
      <b/>
      <sz val="11"/>
      <color theme="1"/>
      <name val="Calibri"/>
      <family val="2"/>
      <scheme val="minor"/>
    </font>
    <font>
      <b/>
      <sz val="9"/>
      <color indexed="8"/>
      <name val="Arial Narrow"/>
      <family val="2"/>
    </font>
    <font>
      <b/>
      <sz val="9"/>
      <name val="Arial Narrow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u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9"/>
      <color indexed="8"/>
      <name val="Calibri"/>
      <family val="2"/>
    </font>
    <font>
      <sz val="9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</font>
    <font>
      <sz val="9"/>
      <name val="Arial Narrow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39997558519241921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3">
    <xf numFmtId="0" fontId="0" fillId="0" borderId="0"/>
    <xf numFmtId="43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45" fillId="0" borderId="0"/>
    <xf numFmtId="0" fontId="29" fillId="0" borderId="0"/>
    <xf numFmtId="0" fontId="4" fillId="0" borderId="0"/>
    <xf numFmtId="43" fontId="4" fillId="0" borderId="0" applyFont="0" applyFill="0" applyBorder="0" applyAlignment="0" applyProtection="0"/>
    <xf numFmtId="0" fontId="44" fillId="0" borderId="0"/>
    <xf numFmtId="43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49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9" fontId="4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89">
    <xf numFmtId="0" fontId="0" fillId="0" borderId="0" xfId="0"/>
    <xf numFmtId="1" fontId="5" fillId="2" borderId="0" xfId="4" applyNumberFormat="1" applyFont="1" applyFill="1" applyAlignment="1">
      <alignment horizontal="center"/>
    </xf>
    <xf numFmtId="0" fontId="0" fillId="2" borderId="0" xfId="0" applyFill="1"/>
    <xf numFmtId="0" fontId="9" fillId="2" borderId="6" xfId="4" applyFont="1" applyFill="1" applyBorder="1" applyAlignment="1">
      <alignment horizontal="center"/>
    </xf>
    <xf numFmtId="0" fontId="11" fillId="2" borderId="7" xfId="4" applyFont="1" applyFill="1" applyBorder="1" applyAlignment="1">
      <alignment horizontal="left"/>
    </xf>
    <xf numFmtId="43" fontId="12" fillId="2" borderId="7" xfId="1" applyFont="1" applyFill="1" applyBorder="1"/>
    <xf numFmtId="43" fontId="10" fillId="2" borderId="8" xfId="4" applyNumberFormat="1" applyFont="1" applyFill="1" applyBorder="1" applyAlignment="1">
      <alignment horizontal="right"/>
    </xf>
    <xf numFmtId="0" fontId="13" fillId="2" borderId="8" xfId="4" applyFont="1" applyFill="1" applyBorder="1" applyAlignment="1">
      <alignment horizontal="left"/>
    </xf>
    <xf numFmtId="43" fontId="10" fillId="2" borderId="8" xfId="1" applyFont="1" applyFill="1" applyBorder="1"/>
    <xf numFmtId="0" fontId="9" fillId="2" borderId="10" xfId="4" applyFont="1" applyFill="1" applyBorder="1" applyAlignment="1">
      <alignment horizontal="center"/>
    </xf>
    <xf numFmtId="43" fontId="14" fillId="2" borderId="0" xfId="1" applyFont="1" applyFill="1" applyBorder="1" applyAlignment="1">
      <alignment horizontal="center"/>
    </xf>
    <xf numFmtId="0" fontId="15" fillId="2" borderId="0" xfId="4" applyFont="1" applyFill="1"/>
    <xf numFmtId="43" fontId="10" fillId="2" borderId="8" xfId="4" applyNumberFormat="1" applyFont="1" applyFill="1" applyBorder="1"/>
    <xf numFmtId="0" fontId="17" fillId="2" borderId="8" xfId="4" applyFont="1" applyFill="1" applyBorder="1" applyAlignment="1">
      <alignment horizontal="left"/>
    </xf>
    <xf numFmtId="43" fontId="18" fillId="2" borderId="8" xfId="1" applyFont="1" applyFill="1" applyBorder="1"/>
    <xf numFmtId="0" fontId="19" fillId="2" borderId="8" xfId="4" applyFont="1" applyFill="1" applyBorder="1" applyAlignment="1">
      <alignment horizontal="left"/>
    </xf>
    <xf numFmtId="43" fontId="19" fillId="2" borderId="8" xfId="1" applyFont="1" applyFill="1" applyBorder="1"/>
    <xf numFmtId="0" fontId="21" fillId="2" borderId="8" xfId="4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"/>
    </xf>
    <xf numFmtId="49" fontId="23" fillId="2" borderId="8" xfId="0" applyNumberFormat="1" applyFont="1" applyFill="1" applyBorder="1" applyAlignment="1">
      <alignment horizontal="right"/>
    </xf>
    <xf numFmtId="0" fontId="18" fillId="2" borderId="8" xfId="4" applyFont="1" applyFill="1" applyBorder="1" applyAlignment="1">
      <alignment horizontal="left"/>
    </xf>
    <xf numFmtId="43" fontId="0" fillId="0" borderId="0" xfId="1" applyFont="1"/>
    <xf numFmtId="43" fontId="0" fillId="0" borderId="0" xfId="0" applyNumberFormat="1"/>
    <xf numFmtId="0" fontId="0" fillId="0" borderId="0" xfId="0" applyAlignment="1">
      <alignment horizontal="center"/>
    </xf>
    <xf numFmtId="43" fontId="10" fillId="2" borderId="0" xfId="4" applyNumberFormat="1" applyFont="1" applyFill="1" applyAlignment="1">
      <alignment horizontal="right"/>
    </xf>
    <xf numFmtId="0" fontId="13" fillId="3" borderId="0" xfId="4" applyFont="1" applyFill="1" applyAlignment="1">
      <alignment horizontal="left"/>
    </xf>
    <xf numFmtId="43" fontId="10" fillId="3" borderId="0" xfId="1" applyFont="1" applyFill="1" applyBorder="1"/>
    <xf numFmtId="43" fontId="10" fillId="3" borderId="0" xfId="4" applyNumberFormat="1" applyFont="1" applyFill="1"/>
    <xf numFmtId="0" fontId="25" fillId="3" borderId="0" xfId="4" applyFont="1" applyFill="1" applyAlignment="1">
      <alignment horizontal="left" vertical="center"/>
    </xf>
    <xf numFmtId="0" fontId="0" fillId="4" borderId="0" xfId="0" applyFill="1"/>
    <xf numFmtId="9" fontId="18" fillId="2" borderId="8" xfId="2" applyFont="1" applyFill="1" applyBorder="1"/>
    <xf numFmtId="9" fontId="19" fillId="2" borderId="8" xfId="2" applyFont="1" applyFill="1" applyBorder="1"/>
    <xf numFmtId="0" fontId="27" fillId="2" borderId="0" xfId="0" applyFont="1" applyFill="1"/>
    <xf numFmtId="0" fontId="28" fillId="2" borderId="0" xfId="0" applyFont="1" applyFill="1"/>
    <xf numFmtId="0" fontId="13" fillId="2" borderId="0" xfId="0" applyFont="1" applyFill="1"/>
    <xf numFmtId="0" fontId="19" fillId="2" borderId="12" xfId="4" applyFont="1" applyFill="1" applyBorder="1" applyAlignment="1">
      <alignment horizontal="left"/>
    </xf>
    <xf numFmtId="43" fontId="19" fillId="2" borderId="12" xfId="1" applyFont="1" applyFill="1" applyBorder="1"/>
    <xf numFmtId="0" fontId="0" fillId="0" borderId="15" xfId="0" applyBorder="1"/>
    <xf numFmtId="0" fontId="0" fillId="0" borderId="16" xfId="0" applyBorder="1"/>
    <xf numFmtId="9" fontId="19" fillId="2" borderId="12" xfId="2" applyFont="1" applyFill="1" applyBorder="1"/>
    <xf numFmtId="43" fontId="19" fillId="2" borderId="16" xfId="1" applyFont="1" applyFill="1" applyBorder="1"/>
    <xf numFmtId="43" fontId="18" fillId="2" borderId="12" xfId="1" applyFont="1" applyFill="1" applyBorder="1"/>
    <xf numFmtId="43" fontId="18" fillId="2" borderId="16" xfId="1" applyFont="1" applyFill="1" applyBorder="1"/>
    <xf numFmtId="43" fontId="18" fillId="2" borderId="18" xfId="1" applyFont="1" applyFill="1" applyBorder="1"/>
    <xf numFmtId="9" fontId="18" fillId="2" borderId="12" xfId="2" applyFont="1" applyFill="1" applyBorder="1"/>
    <xf numFmtId="9" fontId="18" fillId="2" borderId="16" xfId="2" applyFont="1" applyFill="1" applyBorder="1"/>
    <xf numFmtId="9" fontId="18" fillId="2" borderId="18" xfId="2" applyFont="1" applyFill="1" applyBorder="1"/>
    <xf numFmtId="0" fontId="29" fillId="2" borderId="0" xfId="4" applyFill="1"/>
    <xf numFmtId="43" fontId="0" fillId="2" borderId="0" xfId="1" applyFont="1" applyFill="1"/>
    <xf numFmtId="43" fontId="30" fillId="2" borderId="0" xfId="1" applyFont="1" applyFill="1" applyBorder="1" applyAlignment="1">
      <alignment horizontal="right"/>
    </xf>
    <xf numFmtId="43" fontId="30" fillId="2" borderId="0" xfId="4" applyNumberFormat="1" applyFont="1" applyFill="1" applyAlignment="1">
      <alignment horizontal="right"/>
    </xf>
    <xf numFmtId="9" fontId="0" fillId="2" borderId="0" xfId="2" applyFont="1" applyFill="1"/>
    <xf numFmtId="0" fontId="30" fillId="2" borderId="0" xfId="4" applyFont="1" applyFill="1" applyAlignment="1">
      <alignment horizontal="right"/>
    </xf>
    <xf numFmtId="0" fontId="32" fillId="5" borderId="6" xfId="4" applyFont="1" applyFill="1" applyBorder="1" applyAlignment="1">
      <alignment horizontal="center"/>
    </xf>
    <xf numFmtId="0" fontId="32" fillId="2" borderId="0" xfId="4" applyFont="1" applyFill="1" applyAlignment="1">
      <alignment horizontal="center" vertical="center"/>
    </xf>
    <xf numFmtId="0" fontId="32" fillId="2" borderId="0" xfId="4" applyFont="1" applyFill="1" applyAlignment="1">
      <alignment horizontal="center"/>
    </xf>
    <xf numFmtId="0" fontId="33" fillId="2" borderId="0" xfId="4" applyFont="1" applyFill="1" applyAlignment="1">
      <alignment horizontal="center"/>
    </xf>
    <xf numFmtId="49" fontId="34" fillId="2" borderId="0" xfId="0" applyNumberFormat="1" applyFont="1" applyFill="1" applyAlignment="1">
      <alignment horizontal="center"/>
    </xf>
    <xf numFmtId="0" fontId="35" fillId="2" borderId="0" xfId="0" applyFont="1" applyFill="1"/>
    <xf numFmtId="0" fontId="36" fillId="2" borderId="0" xfId="0" applyFont="1" applyFill="1" applyAlignment="1">
      <alignment wrapText="1"/>
    </xf>
    <xf numFmtId="43" fontId="37" fillId="2" borderId="0" xfId="4" applyNumberFormat="1" applyFont="1" applyFill="1"/>
    <xf numFmtId="0" fontId="35" fillId="2" borderId="8" xfId="0" applyFont="1" applyFill="1" applyBorder="1" applyAlignment="1">
      <alignment horizontal="center"/>
    </xf>
    <xf numFmtId="43" fontId="37" fillId="2" borderId="8" xfId="4" applyNumberFormat="1" applyFont="1" applyFill="1" applyBorder="1" applyAlignment="1">
      <alignment horizontal="right"/>
    </xf>
    <xf numFmtId="0" fontId="37" fillId="2" borderId="8" xfId="4" applyFont="1" applyFill="1" applyBorder="1" applyAlignment="1">
      <alignment horizontal="left"/>
    </xf>
    <xf numFmtId="43" fontId="37" fillId="2" borderId="8" xfId="1" applyFont="1" applyFill="1" applyBorder="1"/>
    <xf numFmtId="43" fontId="37" fillId="0" borderId="8" xfId="1" applyFont="1" applyFill="1" applyBorder="1"/>
    <xf numFmtId="0" fontId="34" fillId="2" borderId="0" xfId="0" applyFont="1" applyFill="1" applyAlignment="1">
      <alignment horizontal="center"/>
    </xf>
    <xf numFmtId="43" fontId="37" fillId="2" borderId="0" xfId="4" applyNumberFormat="1" applyFont="1" applyFill="1" applyAlignment="1">
      <alignment horizontal="right"/>
    </xf>
    <xf numFmtId="0" fontId="37" fillId="3" borderId="0" xfId="4" applyFont="1" applyFill="1" applyAlignment="1">
      <alignment horizontal="left"/>
    </xf>
    <xf numFmtId="43" fontId="37" fillId="3" borderId="0" xfId="4" applyNumberFormat="1" applyFont="1" applyFill="1" applyAlignment="1">
      <alignment horizontal="right"/>
    </xf>
    <xf numFmtId="43" fontId="34" fillId="0" borderId="8" xfId="1" applyFont="1" applyFill="1" applyBorder="1"/>
    <xf numFmtId="0" fontId="35" fillId="2" borderId="16" xfId="0" applyFont="1" applyFill="1" applyBorder="1" applyAlignment="1">
      <alignment horizontal="center"/>
    </xf>
    <xf numFmtId="43" fontId="37" fillId="2" borderId="16" xfId="4" applyNumberFormat="1" applyFont="1" applyFill="1" applyBorder="1" applyAlignment="1">
      <alignment horizontal="right"/>
    </xf>
    <xf numFmtId="43" fontId="37" fillId="2" borderId="16" xfId="1" applyFont="1" applyFill="1" applyBorder="1"/>
    <xf numFmtId="43" fontId="37" fillId="0" borderId="16" xfId="1" applyFont="1" applyFill="1" applyBorder="1"/>
    <xf numFmtId="43" fontId="37" fillId="0" borderId="7" xfId="1" applyFont="1" applyFill="1" applyBorder="1"/>
    <xf numFmtId="43" fontId="37" fillId="0" borderId="8" xfId="4" applyNumberFormat="1" applyFont="1" applyBorder="1" applyAlignment="1">
      <alignment horizontal="right"/>
    </xf>
    <xf numFmtId="0" fontId="37" fillId="0" borderId="8" xfId="4" applyFont="1" applyBorder="1" applyAlignment="1">
      <alignment horizontal="left"/>
    </xf>
    <xf numFmtId="43" fontId="37" fillId="0" borderId="0" xfId="1" applyFont="1" applyFill="1" applyBorder="1"/>
    <xf numFmtId="0" fontId="35" fillId="0" borderId="0" xfId="0" applyFont="1"/>
    <xf numFmtId="43" fontId="38" fillId="2" borderId="0" xfId="1" applyFont="1" applyFill="1" applyBorder="1"/>
    <xf numFmtId="0" fontId="34" fillId="2" borderId="0" xfId="0" applyFont="1" applyFill="1" applyAlignment="1">
      <alignment wrapText="1"/>
    </xf>
    <xf numFmtId="43" fontId="37" fillId="2" borderId="0" xfId="1" applyFont="1" applyFill="1" applyBorder="1"/>
    <xf numFmtId="0" fontId="35" fillId="0" borderId="8" xfId="0" applyFont="1" applyBorder="1" applyAlignment="1">
      <alignment horizontal="center"/>
    </xf>
    <xf numFmtId="0" fontId="35" fillId="0" borderId="12" xfId="0" applyFont="1" applyBorder="1" applyAlignment="1">
      <alignment horizontal="center"/>
    </xf>
    <xf numFmtId="0" fontId="37" fillId="2" borderId="18" xfId="4" applyFont="1" applyFill="1" applyBorder="1" applyAlignment="1">
      <alignment horizontal="right"/>
    </xf>
    <xf numFmtId="43" fontId="37" fillId="3" borderId="0" xfId="1" applyFont="1" applyFill="1" applyBorder="1"/>
    <xf numFmtId="49" fontId="35" fillId="2" borderId="8" xfId="0" applyNumberFormat="1" applyFont="1" applyFill="1" applyBorder="1" applyAlignment="1">
      <alignment horizontal="center"/>
    </xf>
    <xf numFmtId="43" fontId="37" fillId="3" borderId="8" xfId="1" applyFont="1" applyFill="1" applyBorder="1"/>
    <xf numFmtId="43" fontId="37" fillId="0" borderId="12" xfId="1" applyFont="1" applyFill="1" applyBorder="1"/>
    <xf numFmtId="1" fontId="39" fillId="5" borderId="0" xfId="4" applyNumberFormat="1" applyFont="1" applyFill="1" applyAlignment="1">
      <alignment horizontal="center"/>
    </xf>
    <xf numFmtId="1" fontId="39" fillId="2" borderId="0" xfId="4" applyNumberFormat="1" applyFont="1" applyFill="1" applyAlignment="1">
      <alignment horizontal="center"/>
    </xf>
    <xf numFmtId="43" fontId="33" fillId="2" borderId="0" xfId="1" applyFont="1" applyFill="1" applyBorder="1" applyAlignment="1">
      <alignment horizontal="center"/>
    </xf>
    <xf numFmtId="0" fontId="30" fillId="3" borderId="0" xfId="4" applyFont="1" applyFill="1" applyAlignment="1">
      <alignment horizontal="right"/>
    </xf>
    <xf numFmtId="0" fontId="32" fillId="5" borderId="10" xfId="4" applyFont="1" applyFill="1" applyBorder="1" applyAlignment="1">
      <alignment horizontal="center"/>
    </xf>
    <xf numFmtId="43" fontId="38" fillId="0" borderId="8" xfId="1" applyFont="1" applyFill="1" applyBorder="1"/>
    <xf numFmtId="43" fontId="37" fillId="0" borderId="18" xfId="4" applyNumberFormat="1" applyFont="1" applyBorder="1" applyAlignment="1">
      <alignment horizontal="right"/>
    </xf>
    <xf numFmtId="0" fontId="38" fillId="3" borderId="0" xfId="4" applyFont="1" applyFill="1" applyAlignment="1">
      <alignment horizontal="right"/>
    </xf>
    <xf numFmtId="43" fontId="38" fillId="2" borderId="0" xfId="1" applyFont="1" applyFill="1" applyBorder="1" applyAlignment="1">
      <alignment horizontal="center"/>
    </xf>
    <xf numFmtId="43" fontId="37" fillId="3" borderId="7" xfId="1" applyFont="1" applyFill="1" applyBorder="1"/>
    <xf numFmtId="43" fontId="35" fillId="0" borderId="8" xfId="1" applyFont="1" applyFill="1" applyBorder="1"/>
    <xf numFmtId="43" fontId="37" fillId="0" borderId="8" xfId="4" applyNumberFormat="1" applyFont="1" applyBorder="1"/>
    <xf numFmtId="43" fontId="37" fillId="3" borderId="0" xfId="4" applyNumberFormat="1" applyFont="1" applyFill="1"/>
    <xf numFmtId="0" fontId="40" fillId="2" borderId="0" xfId="4" applyFont="1" applyFill="1" applyAlignment="1">
      <alignment horizontal="left"/>
    </xf>
    <xf numFmtId="43" fontId="34" fillId="2" borderId="0" xfId="1" applyFont="1" applyFill="1" applyBorder="1"/>
    <xf numFmtId="0" fontId="38" fillId="0" borderId="8" xfId="4" applyFont="1" applyBorder="1" applyAlignment="1">
      <alignment horizontal="left"/>
    </xf>
    <xf numFmtId="43" fontId="38" fillId="3" borderId="0" xfId="1" applyFont="1" applyFill="1" applyBorder="1"/>
    <xf numFmtId="0" fontId="34" fillId="2" borderId="0" xfId="4" applyFont="1" applyFill="1" applyAlignment="1">
      <alignment horizontal="center" vertical="center"/>
    </xf>
    <xf numFmtId="0" fontId="34" fillId="2" borderId="0" xfId="4" applyFont="1" applyFill="1" applyAlignment="1">
      <alignment horizontal="center" vertical="center" wrapText="1"/>
    </xf>
    <xf numFmtId="0" fontId="34" fillId="2" borderId="0" xfId="4" applyFont="1" applyFill="1" applyAlignment="1">
      <alignment horizontal="center"/>
    </xf>
    <xf numFmtId="43" fontId="37" fillId="0" borderId="18" xfId="1" applyFont="1" applyFill="1" applyBorder="1"/>
    <xf numFmtId="43" fontId="34" fillId="0" borderId="18" xfId="1" applyFont="1" applyFill="1" applyBorder="1"/>
    <xf numFmtId="1" fontId="38" fillId="2" borderId="0" xfId="4" applyNumberFormat="1" applyFont="1" applyFill="1"/>
    <xf numFmtId="43" fontId="37" fillId="0" borderId="12" xfId="4" applyNumberFormat="1" applyFont="1" applyBorder="1"/>
    <xf numFmtId="43" fontId="37" fillId="0" borderId="12" xfId="4" applyNumberFormat="1" applyFont="1" applyBorder="1" applyAlignment="1">
      <alignment horizontal="right"/>
    </xf>
    <xf numFmtId="1" fontId="34" fillId="0" borderId="0" xfId="4" applyNumberFormat="1" applyFont="1" applyAlignment="1">
      <alignment horizontal="center"/>
    </xf>
    <xf numFmtId="1" fontId="33" fillId="2" borderId="0" xfId="4" applyNumberFormat="1" applyFont="1" applyFill="1" applyAlignment="1">
      <alignment horizontal="center"/>
    </xf>
    <xf numFmtId="49" fontId="35" fillId="0" borderId="8" xfId="0" applyNumberFormat="1" applyFont="1" applyBorder="1" applyAlignment="1">
      <alignment horizontal="center"/>
    </xf>
    <xf numFmtId="49" fontId="35" fillId="0" borderId="8" xfId="0" applyNumberFormat="1" applyFont="1" applyBorder="1" applyAlignment="1">
      <alignment horizontal="right"/>
    </xf>
    <xf numFmtId="43" fontId="34" fillId="0" borderId="12" xfId="1" applyFont="1" applyFill="1" applyBorder="1"/>
    <xf numFmtId="0" fontId="42" fillId="2" borderId="0" xfId="4" applyFont="1" applyFill="1"/>
    <xf numFmtId="165" fontId="0" fillId="2" borderId="0" xfId="0" applyNumberFormat="1" applyFill="1"/>
    <xf numFmtId="43" fontId="0" fillId="2" borderId="0" xfId="0" applyNumberFormat="1" applyFill="1"/>
    <xf numFmtId="43" fontId="19" fillId="2" borderId="0" xfId="1" applyFont="1" applyFill="1" applyBorder="1"/>
    <xf numFmtId="43" fontId="43" fillId="2" borderId="0" xfId="1" applyFont="1" applyFill="1" applyBorder="1" applyAlignment="1">
      <alignment horizontal="center"/>
    </xf>
    <xf numFmtId="166" fontId="0" fillId="2" borderId="0" xfId="0" applyNumberFormat="1" applyFill="1"/>
    <xf numFmtId="166" fontId="37" fillId="0" borderId="8" xfId="1" applyNumberFormat="1" applyFont="1" applyFill="1" applyBorder="1"/>
    <xf numFmtId="43" fontId="37" fillId="0" borderId="0" xfId="4" applyNumberFormat="1" applyFont="1" applyAlignment="1">
      <alignment horizontal="right"/>
    </xf>
    <xf numFmtId="43" fontId="38" fillId="0" borderId="0" xfId="1" applyFont="1" applyFill="1" applyBorder="1"/>
    <xf numFmtId="0" fontId="36" fillId="0" borderId="0" xfId="0" applyFont="1" applyAlignment="1">
      <alignment wrapText="1"/>
    </xf>
    <xf numFmtId="0" fontId="34" fillId="0" borderId="8" xfId="0" applyFont="1" applyBorder="1" applyAlignment="1">
      <alignment horizontal="center"/>
    </xf>
    <xf numFmtId="49" fontId="35" fillId="0" borderId="0" xfId="0" applyNumberFormat="1" applyFont="1" applyAlignment="1">
      <alignment horizontal="center"/>
    </xf>
    <xf numFmtId="0" fontId="40" fillId="0" borderId="0" xfId="0" applyFont="1"/>
    <xf numFmtId="43" fontId="38" fillId="0" borderId="0" xfId="4" applyNumberFormat="1" applyFont="1"/>
    <xf numFmtId="49" fontId="34" fillId="0" borderId="0" xfId="0" applyNumberFormat="1" applyFont="1" applyAlignment="1">
      <alignment horizontal="center"/>
    </xf>
    <xf numFmtId="43" fontId="54" fillId="0" borderId="8" xfId="1" applyFont="1" applyFill="1" applyBorder="1"/>
    <xf numFmtId="43" fontId="55" fillId="0" borderId="8" xfId="1" applyFont="1" applyFill="1" applyBorder="1"/>
    <xf numFmtId="43" fontId="52" fillId="0" borderId="8" xfId="1" applyFont="1" applyFill="1" applyBorder="1"/>
    <xf numFmtId="0" fontId="35" fillId="0" borderId="0" xfId="0" applyFont="1" applyAlignment="1">
      <alignment horizontal="center"/>
    </xf>
    <xf numFmtId="49" fontId="35" fillId="0" borderId="0" xfId="0" applyNumberFormat="1" applyFont="1" applyAlignment="1">
      <alignment horizontal="right" wrapText="1"/>
    </xf>
    <xf numFmtId="0" fontId="37" fillId="0" borderId="0" xfId="4" applyFont="1" applyAlignment="1">
      <alignment horizontal="left"/>
    </xf>
    <xf numFmtId="43" fontId="37" fillId="0" borderId="22" xfId="1" applyFont="1" applyFill="1" applyBorder="1"/>
    <xf numFmtId="167" fontId="37" fillId="2" borderId="8" xfId="1" applyNumberFormat="1" applyFont="1" applyFill="1" applyBorder="1"/>
    <xf numFmtId="167" fontId="35" fillId="2" borderId="8" xfId="1" applyNumberFormat="1" applyFont="1" applyFill="1" applyBorder="1"/>
    <xf numFmtId="43" fontId="35" fillId="2" borderId="8" xfId="1" applyFont="1" applyFill="1" applyBorder="1"/>
    <xf numFmtId="0" fontId="35" fillId="2" borderId="12" xfId="0" applyFont="1" applyFill="1" applyBorder="1" applyAlignment="1">
      <alignment horizontal="center"/>
    </xf>
    <xf numFmtId="43" fontId="37" fillId="2" borderId="12" xfId="1" applyFont="1" applyFill="1" applyBorder="1"/>
    <xf numFmtId="43" fontId="37" fillId="0" borderId="8" xfId="8" applyFont="1" applyFill="1" applyBorder="1"/>
    <xf numFmtId="167" fontId="37" fillId="2" borderId="8" xfId="8" applyNumberFormat="1" applyFont="1" applyFill="1" applyBorder="1"/>
    <xf numFmtId="43" fontId="37" fillId="2" borderId="7" xfId="1" applyFont="1" applyFill="1" applyBorder="1"/>
    <xf numFmtId="0" fontId="2" fillId="2" borderId="0" xfId="0" applyFont="1" applyFill="1"/>
    <xf numFmtId="168" fontId="37" fillId="0" borderId="8" xfId="1" applyNumberFormat="1" applyFont="1" applyFill="1" applyBorder="1"/>
    <xf numFmtId="169" fontId="37" fillId="0" borderId="8" xfId="1" applyNumberFormat="1" applyFont="1" applyFill="1" applyBorder="1"/>
    <xf numFmtId="167" fontId="37" fillId="0" borderId="8" xfId="1" applyNumberFormat="1" applyFont="1" applyFill="1" applyBorder="1"/>
    <xf numFmtId="49" fontId="34" fillId="0" borderId="8" xfId="0" applyNumberFormat="1" applyFont="1" applyBorder="1" applyAlignment="1">
      <alignment horizontal="center"/>
    </xf>
    <xf numFmtId="0" fontId="34" fillId="0" borderId="8" xfId="4" applyFont="1" applyBorder="1" applyAlignment="1">
      <alignment horizontal="left"/>
    </xf>
    <xf numFmtId="0" fontId="37" fillId="0" borderId="12" xfId="4" applyFont="1" applyBorder="1" applyAlignment="1">
      <alignment horizontal="left"/>
    </xf>
    <xf numFmtId="1" fontId="56" fillId="2" borderId="0" xfId="4" applyNumberFormat="1" applyFont="1" applyFill="1" applyAlignment="1">
      <alignment horizontal="center"/>
    </xf>
    <xf numFmtId="43" fontId="48" fillId="0" borderId="8" xfId="8" applyFont="1" applyFill="1" applyBorder="1"/>
    <xf numFmtId="49" fontId="35" fillId="2" borderId="0" xfId="0" applyNumberFormat="1" applyFont="1" applyFill="1" applyAlignment="1">
      <alignment horizontal="center"/>
    </xf>
    <xf numFmtId="43" fontId="37" fillId="0" borderId="7" xfId="4" applyNumberFormat="1" applyFont="1" applyBorder="1" applyAlignment="1">
      <alignment horizontal="right"/>
    </xf>
    <xf numFmtId="0" fontId="35" fillId="0" borderId="7" xfId="0" applyFont="1" applyBorder="1" applyAlignment="1">
      <alignment horizontal="center"/>
    </xf>
    <xf numFmtId="0" fontId="37" fillId="0" borderId="8" xfId="4" applyFont="1" applyBorder="1" applyAlignment="1">
      <alignment horizontal="right"/>
    </xf>
    <xf numFmtId="2" fontId="37" fillId="0" borderId="8" xfId="4" applyNumberFormat="1" applyFont="1" applyBorder="1" applyAlignment="1">
      <alignment horizontal="right"/>
    </xf>
    <xf numFmtId="43" fontId="37" fillId="0" borderId="15" xfId="4" applyNumberFormat="1" applyFont="1" applyBorder="1" applyAlignment="1">
      <alignment horizontal="right"/>
    </xf>
    <xf numFmtId="0" fontId="37" fillId="0" borderId="8" xfId="4" applyFont="1" applyBorder="1" applyAlignment="1">
      <alignment horizontal="left" wrapText="1"/>
    </xf>
    <xf numFmtId="0" fontId="37" fillId="0" borderId="16" xfId="4" applyFont="1" applyBorder="1" applyAlignment="1">
      <alignment horizontal="left"/>
    </xf>
    <xf numFmtId="167" fontId="37" fillId="0" borderId="8" xfId="8" applyNumberFormat="1" applyFont="1" applyFill="1" applyBorder="1" applyAlignment="1">
      <alignment horizontal="left" indent="4"/>
    </xf>
    <xf numFmtId="167" fontId="37" fillId="0" borderId="8" xfId="8" applyNumberFormat="1" applyFont="1" applyFill="1" applyBorder="1"/>
    <xf numFmtId="43" fontId="37" fillId="0" borderId="0" xfId="4" applyNumberFormat="1" applyFont="1"/>
    <xf numFmtId="0" fontId="40" fillId="0" borderId="0" xfId="4" applyFont="1" applyAlignment="1">
      <alignment horizontal="left"/>
    </xf>
    <xf numFmtId="0" fontId="0" fillId="6" borderId="0" xfId="0" applyFill="1"/>
    <xf numFmtId="0" fontId="33" fillId="6" borderId="0" xfId="4" applyFont="1" applyFill="1" applyAlignment="1">
      <alignment horizontal="center"/>
    </xf>
    <xf numFmtId="0" fontId="37" fillId="0" borderId="7" xfId="4" applyFont="1" applyBorder="1" applyAlignment="1">
      <alignment horizontal="left"/>
    </xf>
    <xf numFmtId="49" fontId="35" fillId="0" borderId="7" xfId="0" applyNumberFormat="1" applyFont="1" applyBorder="1" applyAlignment="1">
      <alignment horizontal="right"/>
    </xf>
    <xf numFmtId="0" fontId="37" fillId="0" borderId="18" xfId="4" applyFont="1" applyBorder="1" applyAlignment="1">
      <alignment horizontal="right"/>
    </xf>
    <xf numFmtId="49" fontId="35" fillId="0" borderId="8" xfId="0" applyNumberFormat="1" applyFont="1" applyBorder="1" applyAlignment="1">
      <alignment horizontal="right" wrapText="1"/>
    </xf>
    <xf numFmtId="0" fontId="37" fillId="0" borderId="12" xfId="4" applyFont="1" applyBorder="1" applyAlignment="1">
      <alignment horizontal="right"/>
    </xf>
    <xf numFmtId="0" fontId="36" fillId="2" borderId="8" xfId="4" applyFont="1" applyFill="1" applyBorder="1" applyAlignment="1">
      <alignment horizontal="left"/>
    </xf>
    <xf numFmtId="0" fontId="34" fillId="2" borderId="8" xfId="4" applyFont="1" applyFill="1" applyBorder="1" applyAlignment="1">
      <alignment horizontal="left"/>
    </xf>
    <xf numFmtId="49" fontId="34" fillId="2" borderId="8" xfId="0" applyNumberFormat="1" applyFont="1" applyFill="1" applyBorder="1" applyAlignment="1">
      <alignment horizontal="center"/>
    </xf>
    <xf numFmtId="49" fontId="35" fillId="2" borderId="8" xfId="0" applyNumberFormat="1" applyFont="1" applyFill="1" applyBorder="1" applyAlignment="1">
      <alignment horizontal="right"/>
    </xf>
    <xf numFmtId="49" fontId="35" fillId="2" borderId="15" xfId="0" applyNumberFormat="1" applyFont="1" applyFill="1" applyBorder="1" applyAlignment="1">
      <alignment horizontal="center"/>
    </xf>
    <xf numFmtId="49" fontId="35" fillId="2" borderId="18" xfId="0" applyNumberFormat="1" applyFont="1" applyFill="1" applyBorder="1" applyAlignment="1">
      <alignment horizontal="center"/>
    </xf>
    <xf numFmtId="0" fontId="36" fillId="2" borderId="12" xfId="4" applyFont="1" applyFill="1" applyBorder="1" applyAlignment="1">
      <alignment horizontal="left"/>
    </xf>
    <xf numFmtId="0" fontId="38" fillId="2" borderId="12" xfId="4" applyFont="1" applyFill="1" applyBorder="1" applyAlignment="1">
      <alignment horizontal="left"/>
    </xf>
    <xf numFmtId="43" fontId="37" fillId="2" borderId="12" xfId="4" applyNumberFormat="1" applyFont="1" applyFill="1" applyBorder="1" applyAlignment="1">
      <alignment horizontal="right"/>
    </xf>
    <xf numFmtId="49" fontId="35" fillId="2" borderId="12" xfId="0" applyNumberFormat="1" applyFont="1" applyFill="1" applyBorder="1" applyAlignment="1">
      <alignment horizontal="right"/>
    </xf>
    <xf numFmtId="0" fontId="37" fillId="0" borderId="18" xfId="4" applyFont="1" applyBorder="1" applyAlignment="1">
      <alignment horizontal="left"/>
    </xf>
    <xf numFmtId="0" fontId="37" fillId="0" borderId="18" xfId="4" applyFont="1" applyBorder="1" applyAlignment="1">
      <alignment horizontal="left" vertical="center" wrapText="1"/>
    </xf>
    <xf numFmtId="0" fontId="40" fillId="0" borderId="0" xfId="3" applyFont="1" applyAlignment="1">
      <alignment horizontal="left" vertical="center"/>
    </xf>
    <xf numFmtId="0" fontId="40" fillId="0" borderId="0" xfId="4" applyFont="1" applyAlignment="1">
      <alignment horizontal="left" vertical="center"/>
    </xf>
    <xf numFmtId="0" fontId="36" fillId="0" borderId="8" xfId="4" applyFont="1" applyBorder="1" applyAlignment="1">
      <alignment horizontal="left"/>
    </xf>
    <xf numFmtId="0" fontId="35" fillId="0" borderId="8" xfId="4" applyFont="1" applyBorder="1" applyAlignment="1">
      <alignment horizontal="left"/>
    </xf>
    <xf numFmtId="43" fontId="38" fillId="0" borderId="8" xfId="4" applyNumberFormat="1" applyFont="1" applyBorder="1" applyAlignment="1">
      <alignment horizontal="right"/>
    </xf>
    <xf numFmtId="43" fontId="38" fillId="0" borderId="16" xfId="1" applyFont="1" applyFill="1" applyBorder="1"/>
    <xf numFmtId="43" fontId="38" fillId="0" borderId="7" xfId="1" applyFont="1" applyFill="1" applyBorder="1"/>
    <xf numFmtId="43" fontId="37" fillId="0" borderId="8" xfId="4" applyNumberFormat="1" applyFont="1" applyBorder="1" applyAlignment="1">
      <alignment horizontal="left"/>
    </xf>
    <xf numFmtId="0" fontId="51" fillId="0" borderId="8" xfId="4" applyFont="1" applyBorder="1" applyAlignment="1">
      <alignment horizontal="left"/>
    </xf>
    <xf numFmtId="43" fontId="52" fillId="0" borderId="8" xfId="4" applyNumberFormat="1" applyFont="1" applyBorder="1" applyAlignment="1">
      <alignment horizontal="right"/>
    </xf>
    <xf numFmtId="0" fontId="52" fillId="0" borderId="8" xfId="4" applyFont="1" applyBorder="1" applyAlignment="1">
      <alignment horizontal="left"/>
    </xf>
    <xf numFmtId="0" fontId="53" fillId="0" borderId="0" xfId="0" applyFont="1"/>
    <xf numFmtId="0" fontId="38" fillId="0" borderId="0" xfId="4" applyFont="1" applyAlignment="1">
      <alignment horizontal="left"/>
    </xf>
    <xf numFmtId="43" fontId="38" fillId="0" borderId="12" xfId="1" applyFont="1" applyFill="1" applyBorder="1"/>
    <xf numFmtId="43" fontId="41" fillId="0" borderId="8" xfId="1" applyFont="1" applyFill="1" applyBorder="1"/>
    <xf numFmtId="43" fontId="37" fillId="0" borderId="15" xfId="1" applyFont="1" applyFill="1" applyBorder="1"/>
    <xf numFmtId="43" fontId="37" fillId="0" borderId="21" xfId="1" applyFont="1" applyFill="1" applyBorder="1"/>
    <xf numFmtId="0" fontId="35" fillId="0" borderId="8" xfId="0" applyFont="1" applyBorder="1"/>
    <xf numFmtId="0" fontId="41" fillId="0" borderId="0" xfId="0" applyFont="1"/>
    <xf numFmtId="0" fontId="34" fillId="0" borderId="7" xfId="4" applyFont="1" applyBorder="1" applyAlignment="1">
      <alignment horizontal="left"/>
    </xf>
    <xf numFmtId="43" fontId="34" fillId="0" borderId="7" xfId="1" applyFont="1" applyFill="1" applyBorder="1"/>
    <xf numFmtId="0" fontId="34" fillId="0" borderId="0" xfId="0" applyFont="1" applyAlignment="1">
      <alignment horizontal="center"/>
    </xf>
    <xf numFmtId="49" fontId="35" fillId="0" borderId="12" xfId="0" applyNumberFormat="1" applyFont="1" applyBorder="1" applyAlignment="1">
      <alignment horizontal="center"/>
    </xf>
    <xf numFmtId="49" fontId="35" fillId="0" borderId="12" xfId="0" applyNumberFormat="1" applyFont="1" applyBorder="1" applyAlignment="1">
      <alignment horizontal="right" vertical="center"/>
    </xf>
    <xf numFmtId="0" fontId="37" fillId="0" borderId="12" xfId="4" applyFont="1" applyBorder="1" applyAlignment="1">
      <alignment horizontal="left" wrapText="1"/>
    </xf>
    <xf numFmtId="49" fontId="35" fillId="0" borderId="16" xfId="0" applyNumberFormat="1" applyFont="1" applyBorder="1" applyAlignment="1">
      <alignment horizontal="center"/>
    </xf>
    <xf numFmtId="49" fontId="35" fillId="0" borderId="16" xfId="0" applyNumberFormat="1" applyFont="1" applyBorder="1" applyAlignment="1">
      <alignment horizontal="right" vertical="center"/>
    </xf>
    <xf numFmtId="49" fontId="34" fillId="0" borderId="7" xfId="0" applyNumberFormat="1" applyFont="1" applyBorder="1" applyAlignment="1">
      <alignment horizontal="center"/>
    </xf>
    <xf numFmtId="49" fontId="35" fillId="0" borderId="7" xfId="0" applyNumberFormat="1" applyFont="1" applyBorder="1" applyAlignment="1">
      <alignment horizontal="right" vertical="center"/>
    </xf>
    <xf numFmtId="0" fontId="34" fillId="0" borderId="7" xfId="0" applyFont="1" applyBorder="1" applyAlignment="1">
      <alignment wrapText="1"/>
    </xf>
    <xf numFmtId="0" fontId="35" fillId="0" borderId="8" xfId="0" applyFont="1" applyBorder="1" applyAlignment="1">
      <alignment horizontal="right"/>
    </xf>
    <xf numFmtId="43" fontId="34" fillId="0" borderId="8" xfId="1" applyFont="1" applyFill="1" applyBorder="1" applyAlignment="1"/>
    <xf numFmtId="0" fontId="34" fillId="0" borderId="8" xfId="0" applyFont="1" applyBorder="1" applyAlignment="1">
      <alignment wrapText="1"/>
    </xf>
    <xf numFmtId="43" fontId="34" fillId="0" borderId="0" xfId="1" applyFont="1" applyFill="1" applyBorder="1" applyAlignment="1"/>
    <xf numFmtId="0" fontId="26" fillId="2" borderId="0" xfId="0" applyFont="1" applyFill="1"/>
    <xf numFmtId="43" fontId="0" fillId="2" borderId="0" xfId="2" applyNumberFormat="1" applyFont="1" applyFill="1"/>
    <xf numFmtId="43" fontId="26" fillId="2" borderId="0" xfId="0" applyNumberFormat="1" applyFont="1" applyFill="1"/>
    <xf numFmtId="164" fontId="0" fillId="2" borderId="0" xfId="0" applyNumberFormat="1" applyFill="1"/>
    <xf numFmtId="43" fontId="53" fillId="2" borderId="0" xfId="0" applyNumberFormat="1" applyFont="1" applyFill="1"/>
    <xf numFmtId="0" fontId="53" fillId="2" borderId="0" xfId="0" applyFont="1" applyFill="1"/>
    <xf numFmtId="43" fontId="37" fillId="0" borderId="8" xfId="4" applyNumberFormat="1" applyFont="1" applyFill="1" applyBorder="1" applyAlignment="1">
      <alignment horizontal="right"/>
    </xf>
    <xf numFmtId="0" fontId="38" fillId="0" borderId="8" xfId="4" applyFont="1" applyFill="1" applyBorder="1" applyAlignment="1">
      <alignment horizontal="left"/>
    </xf>
    <xf numFmtId="0" fontId="57" fillId="2" borderId="0" xfId="0" applyFont="1" applyFill="1"/>
    <xf numFmtId="0" fontId="1" fillId="2" borderId="0" xfId="0" applyFont="1" applyFill="1"/>
    <xf numFmtId="0" fontId="58" fillId="2" borderId="0" xfId="0" applyFont="1" applyFill="1"/>
    <xf numFmtId="0" fontId="60" fillId="2" borderId="0" xfId="0" applyFont="1" applyFill="1"/>
    <xf numFmtId="0" fontId="31" fillId="2" borderId="0" xfId="0" applyFont="1" applyFill="1" applyAlignment="1">
      <alignment horizontal="center"/>
    </xf>
    <xf numFmtId="0" fontId="31" fillId="0" borderId="0" xfId="0" applyFont="1" applyAlignment="1">
      <alignment horizontal="center"/>
    </xf>
    <xf numFmtId="1" fontId="30" fillId="2" borderId="0" xfId="4" applyNumberFormat="1" applyFont="1" applyFill="1" applyAlignment="1">
      <alignment horizontal="center"/>
    </xf>
    <xf numFmtId="43" fontId="30" fillId="2" borderId="0" xfId="1" applyFont="1" applyFill="1" applyBorder="1" applyAlignment="1">
      <alignment horizontal="center"/>
    </xf>
    <xf numFmtId="0" fontId="32" fillId="5" borderId="3" xfId="4" applyFont="1" applyFill="1" applyBorder="1" applyAlignment="1">
      <alignment horizontal="center"/>
    </xf>
    <xf numFmtId="0" fontId="32" fillId="5" borderId="1" xfId="4" applyFont="1" applyFill="1" applyBorder="1" applyAlignment="1">
      <alignment horizontal="center" vertical="center"/>
    </xf>
    <xf numFmtId="0" fontId="32" fillId="5" borderId="4" xfId="4" applyFont="1" applyFill="1" applyBorder="1" applyAlignment="1">
      <alignment horizontal="center" vertical="center"/>
    </xf>
    <xf numFmtId="0" fontId="32" fillId="5" borderId="9" xfId="4" applyFont="1" applyFill="1" applyBorder="1" applyAlignment="1">
      <alignment horizontal="center"/>
    </xf>
    <xf numFmtId="0" fontId="37" fillId="0" borderId="15" xfId="4" applyFont="1" applyBorder="1" applyAlignment="1">
      <alignment horizontal="right"/>
    </xf>
    <xf numFmtId="0" fontId="37" fillId="0" borderId="18" xfId="4" applyFont="1" applyBorder="1" applyAlignment="1">
      <alignment horizontal="right"/>
    </xf>
    <xf numFmtId="0" fontId="35" fillId="0" borderId="15" xfId="0" applyFont="1" applyBorder="1" applyAlignment="1">
      <alignment horizontal="right"/>
    </xf>
    <xf numFmtId="0" fontId="35" fillId="0" borderId="18" xfId="0" applyFont="1" applyBorder="1" applyAlignment="1">
      <alignment horizontal="right"/>
    </xf>
    <xf numFmtId="49" fontId="34" fillId="0" borderId="19" xfId="0" applyNumberFormat="1" applyFont="1" applyBorder="1" applyAlignment="1">
      <alignment horizontal="left"/>
    </xf>
    <xf numFmtId="49" fontId="34" fillId="0" borderId="0" xfId="0" applyNumberFormat="1" applyFont="1" applyAlignment="1">
      <alignment horizontal="left"/>
    </xf>
    <xf numFmtId="0" fontId="32" fillId="5" borderId="11" xfId="4" applyFont="1" applyFill="1" applyBorder="1" applyAlignment="1">
      <alignment horizontal="left" vertical="center"/>
    </xf>
    <xf numFmtId="0" fontId="32" fillId="5" borderId="6" xfId="4" applyFont="1" applyFill="1" applyBorder="1" applyAlignment="1">
      <alignment horizontal="left" vertical="center"/>
    </xf>
    <xf numFmtId="43" fontId="38" fillId="2" borderId="0" xfId="1" applyFont="1" applyFill="1" applyBorder="1" applyAlignment="1">
      <alignment horizontal="center"/>
    </xf>
    <xf numFmtId="0" fontId="32" fillId="5" borderId="11" xfId="4" applyFont="1" applyFill="1" applyBorder="1" applyAlignment="1">
      <alignment horizontal="center" vertical="center"/>
    </xf>
    <xf numFmtId="0" fontId="32" fillId="5" borderId="6" xfId="4" applyFont="1" applyFill="1" applyBorder="1" applyAlignment="1">
      <alignment horizontal="center" vertical="center"/>
    </xf>
    <xf numFmtId="0" fontId="40" fillId="0" borderId="20" xfId="4" applyFont="1" applyBorder="1" applyAlignment="1">
      <alignment horizontal="center"/>
    </xf>
    <xf numFmtId="43" fontId="50" fillId="0" borderId="8" xfId="4" applyNumberFormat="1" applyFont="1" applyBorder="1" applyAlignment="1">
      <alignment horizontal="right"/>
    </xf>
    <xf numFmtId="43" fontId="37" fillId="0" borderId="8" xfId="4" applyNumberFormat="1" applyFont="1" applyBorder="1" applyAlignment="1">
      <alignment horizontal="right"/>
    </xf>
    <xf numFmtId="43" fontId="37" fillId="0" borderId="7" xfId="4" applyNumberFormat="1" applyFont="1" applyBorder="1" applyAlignment="1">
      <alignment horizontal="right"/>
    </xf>
    <xf numFmtId="43" fontId="38" fillId="0" borderId="8" xfId="4" applyNumberFormat="1" applyFont="1" applyBorder="1" applyAlignment="1">
      <alignment horizontal="right"/>
    </xf>
    <xf numFmtId="49" fontId="35" fillId="2" borderId="15" xfId="0" applyNumberFormat="1" applyFont="1" applyFill="1" applyBorder="1" applyAlignment="1">
      <alignment horizontal="center"/>
    </xf>
    <xf numFmtId="49" fontId="35" fillId="2" borderId="18" xfId="0" applyNumberFormat="1" applyFont="1" applyFill="1" applyBorder="1" applyAlignment="1">
      <alignment horizontal="center"/>
    </xf>
    <xf numFmtId="0" fontId="32" fillId="5" borderId="11" xfId="4" applyFont="1" applyFill="1" applyBorder="1" applyAlignment="1">
      <alignment horizontal="center" vertical="center" wrapText="1"/>
    </xf>
    <xf numFmtId="0" fontId="32" fillId="5" borderId="6" xfId="4" applyFont="1" applyFill="1" applyBorder="1" applyAlignment="1">
      <alignment horizontal="center" vertical="center" wrapText="1"/>
    </xf>
    <xf numFmtId="1" fontId="5" fillId="2" borderId="0" xfId="4" applyNumberFormat="1" applyFont="1" applyFill="1" applyAlignment="1">
      <alignment horizontal="center"/>
    </xf>
    <xf numFmtId="43" fontId="24" fillId="2" borderId="0" xfId="1" applyFont="1" applyFill="1" applyBorder="1" applyAlignment="1">
      <alignment horizontal="center"/>
    </xf>
    <xf numFmtId="0" fontId="9" fillId="2" borderId="3" xfId="4" applyFont="1" applyFill="1" applyBorder="1" applyAlignment="1">
      <alignment horizontal="center"/>
    </xf>
    <xf numFmtId="0" fontId="9" fillId="2" borderId="9" xfId="4" applyFont="1" applyFill="1" applyBorder="1" applyAlignment="1">
      <alignment horizontal="center"/>
    </xf>
    <xf numFmtId="0" fontId="26" fillId="4" borderId="14" xfId="0" applyFont="1" applyFill="1" applyBorder="1" applyAlignment="1">
      <alignment horizontal="center"/>
    </xf>
    <xf numFmtId="0" fontId="26" fillId="4" borderId="0" xfId="0" applyFont="1" applyFill="1" applyAlignment="1">
      <alignment horizontal="center"/>
    </xf>
    <xf numFmtId="0" fontId="16" fillId="2" borderId="11" xfId="4" applyFont="1" applyFill="1" applyBorder="1" applyAlignment="1">
      <alignment horizontal="center" vertical="center" wrapText="1"/>
    </xf>
    <xf numFmtId="0" fontId="16" fillId="2" borderId="6" xfId="4" applyFont="1" applyFill="1" applyBorder="1" applyAlignment="1">
      <alignment horizontal="center" vertical="center" wrapText="1"/>
    </xf>
    <xf numFmtId="1" fontId="10" fillId="2" borderId="12" xfId="4" applyNumberFormat="1" applyFont="1" applyFill="1" applyBorder="1" applyAlignment="1">
      <alignment horizontal="center" vertical="center"/>
    </xf>
    <xf numFmtId="1" fontId="10" fillId="2" borderId="13" xfId="4" applyNumberFormat="1" applyFont="1" applyFill="1" applyBorder="1" applyAlignment="1">
      <alignment horizontal="center" vertical="center"/>
    </xf>
    <xf numFmtId="1" fontId="10" fillId="2" borderId="7" xfId="4" applyNumberFormat="1" applyFont="1" applyFill="1" applyBorder="1" applyAlignment="1">
      <alignment horizontal="center" vertical="center"/>
    </xf>
    <xf numFmtId="0" fontId="16" fillId="2" borderId="11" xfId="4" applyFont="1" applyFill="1" applyBorder="1" applyAlignment="1">
      <alignment horizontal="center" vertical="center"/>
    </xf>
    <xf numFmtId="0" fontId="16" fillId="2" borderId="6" xfId="4" applyFont="1" applyFill="1" applyBorder="1" applyAlignment="1">
      <alignment horizontal="center" vertical="center"/>
    </xf>
    <xf numFmtId="1" fontId="10" fillId="2" borderId="17" xfId="4" applyNumberFormat="1" applyFont="1" applyFill="1" applyBorder="1" applyAlignment="1">
      <alignment horizontal="center" vertical="center"/>
    </xf>
    <xf numFmtId="43" fontId="5" fillId="2" borderId="0" xfId="1" applyFont="1" applyFill="1" applyBorder="1" applyAlignment="1">
      <alignment horizontal="center"/>
    </xf>
    <xf numFmtId="43" fontId="20" fillId="2" borderId="8" xfId="4" applyNumberFormat="1" applyFont="1" applyFill="1" applyBorder="1" applyAlignment="1">
      <alignment horizontal="right"/>
    </xf>
    <xf numFmtId="0" fontId="16" fillId="2" borderId="1" xfId="4" applyFont="1" applyFill="1" applyBorder="1" applyAlignment="1">
      <alignment horizontal="center" vertical="center"/>
    </xf>
    <xf numFmtId="0" fontId="16" fillId="2" borderId="4" xfId="4" applyFont="1" applyFill="1" applyBorder="1" applyAlignment="1">
      <alignment horizontal="center" vertical="center"/>
    </xf>
    <xf numFmtId="43" fontId="10" fillId="2" borderId="7" xfId="4" applyNumberFormat="1" applyFont="1" applyFill="1" applyBorder="1" applyAlignment="1">
      <alignment horizontal="right"/>
    </xf>
    <xf numFmtId="0" fontId="6" fillId="2" borderId="1" xfId="4" applyFont="1" applyFill="1" applyBorder="1" applyAlignment="1">
      <alignment horizontal="center" vertical="center"/>
    </xf>
    <xf numFmtId="0" fontId="6" fillId="2" borderId="4" xfId="4" applyFont="1" applyFill="1" applyBorder="1" applyAlignment="1">
      <alignment horizontal="center" vertical="center"/>
    </xf>
    <xf numFmtId="0" fontId="7" fillId="2" borderId="2" xfId="4" applyFont="1" applyFill="1" applyBorder="1" applyAlignment="1">
      <alignment horizontal="center" vertical="center" wrapText="1"/>
    </xf>
    <xf numFmtId="0" fontId="7" fillId="2" borderId="5" xfId="4" applyFont="1" applyFill="1" applyBorder="1" applyAlignment="1">
      <alignment horizontal="center" vertical="center" wrapText="1"/>
    </xf>
    <xf numFmtId="0" fontId="8" fillId="2" borderId="2" xfId="4" applyFont="1" applyFill="1" applyBorder="1" applyAlignment="1">
      <alignment horizontal="left" vertical="center"/>
    </xf>
    <xf numFmtId="0" fontId="8" fillId="2" borderId="5" xfId="4" applyFont="1" applyFill="1" applyBorder="1" applyAlignment="1">
      <alignment horizontal="left" vertical="center"/>
    </xf>
  </cellXfs>
  <cellStyles count="23">
    <cellStyle name="Millares" xfId="1" builtinId="3"/>
    <cellStyle name="Millares 2" xfId="8" xr:uid="{00000000-0005-0000-0000-000001000000}"/>
    <cellStyle name="Millares 2 2" xfId="12" xr:uid="{00000000-0005-0000-0000-000002000000}"/>
    <cellStyle name="Millares 2 2 2" xfId="21" xr:uid="{00000000-0005-0000-0000-000003000000}"/>
    <cellStyle name="Millares 3" xfId="6" xr:uid="{00000000-0005-0000-0000-000004000000}"/>
    <cellStyle name="Millares 3 2" xfId="19" xr:uid="{00000000-0005-0000-0000-000005000000}"/>
    <cellStyle name="Millares 4" xfId="15" xr:uid="{00000000-0005-0000-0000-000006000000}"/>
    <cellStyle name="Normal" xfId="0" builtinId="0"/>
    <cellStyle name="Normal 2" xfId="7" xr:uid="{00000000-0005-0000-0000-000008000000}"/>
    <cellStyle name="Normal 2 2" xfId="3" xr:uid="{00000000-0005-0000-0000-000009000000}"/>
    <cellStyle name="Normal 2 2 2" xfId="10" xr:uid="{00000000-0005-0000-0000-00000A000000}"/>
    <cellStyle name="Normal 2 3" xfId="11" xr:uid="{00000000-0005-0000-0000-00000B000000}"/>
    <cellStyle name="Normal 2 3 2" xfId="20" xr:uid="{00000000-0005-0000-0000-00000C000000}"/>
    <cellStyle name="Normal 3" xfId="5" xr:uid="{00000000-0005-0000-0000-00000D000000}"/>
    <cellStyle name="Normal 3 2" xfId="18" xr:uid="{00000000-0005-0000-0000-00000E000000}"/>
    <cellStyle name="Normal 4" xfId="14" xr:uid="{00000000-0005-0000-0000-00000F000000}"/>
    <cellStyle name="Normal 5" xfId="16" xr:uid="{00000000-0005-0000-0000-000010000000}"/>
    <cellStyle name="Normal_Hoja1" xfId="4" xr:uid="{00000000-0005-0000-0000-000011000000}"/>
    <cellStyle name="Porcentaje" xfId="2" builtinId="5"/>
    <cellStyle name="Porcentaje 2" xfId="9" xr:uid="{00000000-0005-0000-0000-000013000000}"/>
    <cellStyle name="Porcentaje 2 2" xfId="13" xr:uid="{00000000-0005-0000-0000-000014000000}"/>
    <cellStyle name="Porcentaje 2 2 2" xfId="22" xr:uid="{00000000-0005-0000-0000-000015000000}"/>
    <cellStyle name="Porcentaje 3" xfId="17" xr:uid="{00000000-0005-0000-0000-000016000000}"/>
  </cellStyles>
  <dxfs count="0"/>
  <tableStyles count="0" defaultTableStyle="TableStyleMedium2" defaultPivotStyle="PivotStyleLight16"/>
  <colors>
    <mruColors>
      <color rgb="FFFF66FF"/>
      <color rgb="FF00FF00"/>
      <color rgb="FFCCFF99"/>
      <color rgb="FFFF33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71517983328999"/>
          <c:y val="2.6853771991372399E-2"/>
          <c:w val="0.82842279330468305"/>
          <c:h val="0.7622473428445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Hoja3!$H$5</c:f>
              <c:strCache>
                <c:ptCount val="1"/>
                <c:pt idx="0">
                  <c:v>Plagas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MX"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Hoja3!$G$6:$G$11</c:f>
              <c:strCach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2018*</c:v>
                </c:pt>
              </c:strCache>
            </c:strRef>
          </c:cat>
          <c:val>
            <c:numRef>
              <c:f>Hoja3!$H$6:$H$11</c:f>
              <c:numCache>
                <c:formatCode>General</c:formatCode>
                <c:ptCount val="6"/>
                <c:pt idx="0">
                  <c:v>1297</c:v>
                </c:pt>
                <c:pt idx="1">
                  <c:v>465</c:v>
                </c:pt>
                <c:pt idx="2">
                  <c:v>769</c:v>
                </c:pt>
                <c:pt idx="3">
                  <c:v>666</c:v>
                </c:pt>
                <c:pt idx="4">
                  <c:v>691</c:v>
                </c:pt>
                <c:pt idx="5">
                  <c:v>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AF-4F21-B9AA-92DA978E804B}"/>
            </c:ext>
          </c:extLst>
        </c:ser>
        <c:ser>
          <c:idx val="1"/>
          <c:order val="1"/>
          <c:tx>
            <c:strRef>
              <c:f>Hoja3!$I$5</c:f>
              <c:strCache>
                <c:ptCount val="1"/>
                <c:pt idx="0">
                  <c:v>Plaguicidas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MX"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Hoja3!$G$6:$G$11</c:f>
              <c:strCach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2018*</c:v>
                </c:pt>
              </c:strCache>
            </c:strRef>
          </c:cat>
          <c:val>
            <c:numRef>
              <c:f>Hoja3!$I$6:$I$11</c:f>
              <c:numCache>
                <c:formatCode>General</c:formatCode>
                <c:ptCount val="6"/>
                <c:pt idx="0">
                  <c:v>30</c:v>
                </c:pt>
                <c:pt idx="1">
                  <c:v>38</c:v>
                </c:pt>
                <c:pt idx="2">
                  <c:v>69</c:v>
                </c:pt>
                <c:pt idx="3">
                  <c:v>65</c:v>
                </c:pt>
                <c:pt idx="4">
                  <c:v>30</c:v>
                </c:pt>
                <c:pt idx="5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AF-4F21-B9AA-92DA978E804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20905472"/>
        <c:axId val="420906032"/>
      </c:barChart>
      <c:catAx>
        <c:axId val="420905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20906032"/>
        <c:crosses val="autoZero"/>
        <c:auto val="1"/>
        <c:lblAlgn val="ctr"/>
        <c:lblOffset val="100"/>
        <c:noMultiLvlLbl val="0"/>
      </c:catAx>
      <c:valAx>
        <c:axId val="420906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s-MX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/>
                  <a:t>Cantidad</a:t>
                </a:r>
                <a:r>
                  <a:rPr lang="es-DO" baseline="0"/>
                  <a:t> de notificacón</a:t>
                </a:r>
                <a:endParaRPr lang="es-D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s-MX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20905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s-MX"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190501</xdr:colOff>
      <xdr:row>0</xdr:row>
      <xdr:rowOff>28575</xdr:rowOff>
    </xdr:from>
    <xdr:to>
      <xdr:col>13</xdr:col>
      <xdr:colOff>723901</xdr:colOff>
      <xdr:row>3</xdr:row>
      <xdr:rowOff>161925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230226" y="28575"/>
          <a:ext cx="14287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240508</xdr:colOff>
      <xdr:row>62</xdr:row>
      <xdr:rowOff>76201</xdr:rowOff>
    </xdr:from>
    <xdr:to>
      <xdr:col>14</xdr:col>
      <xdr:colOff>85726</xdr:colOff>
      <xdr:row>66</xdr:row>
      <xdr:rowOff>28576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280233" y="11858626"/>
          <a:ext cx="1521618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350042</xdr:colOff>
      <xdr:row>108</xdr:row>
      <xdr:rowOff>38101</xdr:rowOff>
    </xdr:from>
    <xdr:to>
      <xdr:col>14</xdr:col>
      <xdr:colOff>47625</xdr:colOff>
      <xdr:row>111</xdr:row>
      <xdr:rowOff>19050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389767" y="19116676"/>
          <a:ext cx="1373983" cy="676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323850</xdr:colOff>
      <xdr:row>151</xdr:row>
      <xdr:rowOff>142875</xdr:rowOff>
    </xdr:from>
    <xdr:to>
      <xdr:col>13</xdr:col>
      <xdr:colOff>752475</xdr:colOff>
      <xdr:row>154</xdr:row>
      <xdr:rowOff>66675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363575" y="26012775"/>
          <a:ext cx="1323975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561975</xdr:colOff>
      <xdr:row>0</xdr:row>
      <xdr:rowOff>57150</xdr:rowOff>
    </xdr:from>
    <xdr:to>
      <xdr:col>5</xdr:col>
      <xdr:colOff>257175</xdr:colOff>
      <xdr:row>2</xdr:row>
      <xdr:rowOff>104775</xdr:rowOff>
    </xdr:to>
    <xdr:pic>
      <xdr:nvPicPr>
        <xdr:cNvPr id="4" name="Imagen 8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57625" y="57150"/>
          <a:ext cx="1181100" cy="447675"/>
        </a:xfrm>
        <a:prstGeom prst="rect">
          <a:avLst/>
        </a:prstGeom>
        <a:noFill/>
      </xdr:spPr>
    </xdr:pic>
    <xdr:clientData/>
  </xdr:twoCellAnchor>
  <xdr:oneCellAnchor>
    <xdr:from>
      <xdr:col>13</xdr:col>
      <xdr:colOff>561975</xdr:colOff>
      <xdr:row>0</xdr:row>
      <xdr:rowOff>57150</xdr:rowOff>
    </xdr:from>
    <xdr:ext cx="1181100" cy="447675"/>
    <xdr:pic>
      <xdr:nvPicPr>
        <xdr:cNvPr id="6" name="Imagen 8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449175" y="57150"/>
          <a:ext cx="1181100" cy="447675"/>
        </a:xfrm>
        <a:prstGeom prst="rect">
          <a:avLst/>
        </a:prstGeom>
        <a:noFill/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14</xdr:row>
      <xdr:rowOff>180974</xdr:rowOff>
    </xdr:from>
    <xdr:to>
      <xdr:col>11</xdr:col>
      <xdr:colOff>657225</xdr:colOff>
      <xdr:row>30</xdr:row>
      <xdr:rowOff>19049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180976</xdr:colOff>
      <xdr:row>0</xdr:row>
      <xdr:rowOff>38100</xdr:rowOff>
    </xdr:from>
    <xdr:to>
      <xdr:col>2</xdr:col>
      <xdr:colOff>180976</xdr:colOff>
      <xdr:row>2</xdr:row>
      <xdr:rowOff>190500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2975" y="38100"/>
          <a:ext cx="762000" cy="542925"/>
        </a:xfrm>
        <a:prstGeom prst="rect">
          <a:avLst/>
        </a:prstGeom>
        <a:solidFill>
          <a:srgbClr val="C3D69B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180976</xdr:colOff>
      <xdr:row>0</xdr:row>
      <xdr:rowOff>38100</xdr:rowOff>
    </xdr:from>
    <xdr:to>
      <xdr:col>2</xdr:col>
      <xdr:colOff>180976</xdr:colOff>
      <xdr:row>1</xdr:row>
      <xdr:rowOff>190500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2925" y="38100"/>
          <a:ext cx="590550" cy="352425"/>
        </a:xfrm>
        <a:prstGeom prst="rect">
          <a:avLst/>
        </a:prstGeom>
        <a:solidFill>
          <a:srgbClr val="C3D69B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445"/>
  <sheetViews>
    <sheetView tabSelected="1" zoomScaleNormal="100" workbookViewId="0">
      <selection activeCell="P16" sqref="P16"/>
    </sheetView>
  </sheetViews>
  <sheetFormatPr baseColWidth="10" defaultColWidth="9.140625" defaultRowHeight="15"/>
  <cols>
    <col min="1" max="1" width="6" customWidth="1"/>
    <col min="2" max="2" width="21.140625" customWidth="1"/>
    <col min="3" max="3" width="35.28515625" customWidth="1"/>
    <col min="4" max="4" width="13.85546875" customWidth="1"/>
    <col min="5" max="5" width="16.42578125" customWidth="1"/>
    <col min="6" max="6" width="13.7109375" customWidth="1"/>
    <col min="7" max="7" width="16.7109375" customWidth="1"/>
    <col min="8" max="8" width="13.42578125" bestFit="1" customWidth="1"/>
    <col min="9" max="9" width="16" customWidth="1"/>
    <col min="10" max="10" width="13.42578125" bestFit="1" customWidth="1"/>
    <col min="11" max="11" width="16.140625" customWidth="1"/>
    <col min="12" max="12" width="13.42578125" bestFit="1" customWidth="1"/>
    <col min="13" max="13" width="13.42578125" customWidth="1"/>
    <col min="14" max="14" width="11.7109375" customWidth="1"/>
    <col min="15" max="15" width="14.140625" customWidth="1"/>
    <col min="16" max="16" width="11" bestFit="1" customWidth="1"/>
    <col min="17" max="17" width="13.42578125" bestFit="1" customWidth="1"/>
    <col min="18" max="18" width="11.140625" customWidth="1"/>
    <col min="19" max="19" width="13.42578125" bestFit="1" customWidth="1"/>
    <col min="20" max="20" width="11" style="171" bestFit="1" customWidth="1"/>
    <col min="21" max="21" width="15.5703125" style="171" customWidth="1"/>
    <col min="22" max="22" width="14.42578125" customWidth="1"/>
    <col min="23" max="23" width="14.5703125" customWidth="1"/>
    <col min="24" max="24" width="12.5703125" customWidth="1"/>
    <col min="25" max="25" width="13.42578125" bestFit="1" customWidth="1"/>
    <col min="26" max="26" width="11" bestFit="1" customWidth="1"/>
    <col min="27" max="27" width="13.42578125" bestFit="1" customWidth="1"/>
    <col min="28" max="28" width="13.85546875" customWidth="1"/>
    <col min="29" max="29" width="16.5703125" customWidth="1"/>
    <col min="30" max="30" width="15.140625" style="2" customWidth="1"/>
    <col min="31" max="31" width="15.7109375" style="2" customWidth="1"/>
    <col min="32" max="32" width="13.140625" style="2" customWidth="1"/>
    <col min="33" max="33" width="14.140625" style="2" bestFit="1" customWidth="1"/>
    <col min="34" max="40" width="9.140625" style="2"/>
  </cols>
  <sheetData>
    <row r="1" spans="1:29" ht="17.25" customHeight="1">
      <c r="A1" s="47"/>
      <c r="B1" s="47"/>
      <c r="C1" s="47"/>
      <c r="D1" s="48"/>
      <c r="E1" s="49"/>
      <c r="F1" s="50"/>
      <c r="G1" s="48"/>
      <c r="H1" s="5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93"/>
    </row>
    <row r="2" spans="1:29" ht="17.25" customHeight="1">
      <c r="A2" s="47"/>
      <c r="B2" s="47"/>
      <c r="C2" s="47"/>
      <c r="D2" s="48"/>
      <c r="E2" s="49"/>
      <c r="F2" s="50"/>
      <c r="G2" s="48"/>
      <c r="H2" s="51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93"/>
    </row>
    <row r="3" spans="1:29" ht="13.5" customHeight="1">
      <c r="A3" s="47"/>
      <c r="B3" s="47"/>
      <c r="C3" s="47"/>
      <c r="D3" s="48"/>
      <c r="E3" s="49"/>
      <c r="F3" s="5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93"/>
    </row>
    <row r="4" spans="1:29" ht="13.5" customHeight="1">
      <c r="A4" s="47"/>
      <c r="B4" s="47"/>
      <c r="C4" s="47"/>
      <c r="D4" s="48"/>
      <c r="E4" s="49"/>
      <c r="F4" s="5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93"/>
    </row>
    <row r="5" spans="1:29" ht="13.5" customHeight="1">
      <c r="A5" s="236" t="s">
        <v>0</v>
      </c>
      <c r="B5" s="236"/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6"/>
      <c r="O5" s="236"/>
      <c r="P5" s="236"/>
      <c r="Q5" s="236"/>
      <c r="R5" s="236"/>
      <c r="S5" s="236"/>
      <c r="T5" s="236"/>
      <c r="U5" s="236"/>
      <c r="V5" s="236"/>
      <c r="W5" s="236"/>
      <c r="X5" s="236"/>
      <c r="Y5" s="236"/>
      <c r="Z5" s="236"/>
      <c r="AA5" s="236"/>
      <c r="AB5" s="236"/>
      <c r="AC5" s="236"/>
    </row>
    <row r="6" spans="1:29" ht="14.25" customHeight="1">
      <c r="A6" s="237" t="s">
        <v>1</v>
      </c>
      <c r="B6" s="237"/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  <c r="U6" s="237"/>
      <c r="V6" s="237"/>
      <c r="W6" s="237"/>
      <c r="X6" s="237"/>
      <c r="Y6" s="237"/>
      <c r="Z6" s="237"/>
      <c r="AA6" s="237"/>
      <c r="AB6" s="237"/>
      <c r="AC6" s="237"/>
    </row>
    <row r="7" spans="1:29" ht="6" customHeight="1">
      <c r="A7" s="47"/>
      <c r="B7" s="47"/>
      <c r="C7" s="47"/>
      <c r="D7" s="48"/>
      <c r="E7" s="49"/>
      <c r="F7" s="5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93"/>
    </row>
    <row r="8" spans="1:29" ht="15" customHeight="1">
      <c r="A8" s="238" t="s">
        <v>289</v>
      </c>
      <c r="B8" s="238"/>
      <c r="C8" s="238"/>
      <c r="D8" s="238"/>
      <c r="E8" s="238"/>
      <c r="F8" s="238"/>
      <c r="G8" s="238"/>
      <c r="H8" s="238"/>
      <c r="I8" s="238"/>
      <c r="J8" s="238"/>
      <c r="K8" s="238"/>
      <c r="L8" s="238"/>
      <c r="M8" s="238"/>
      <c r="N8" s="238"/>
      <c r="O8" s="238"/>
      <c r="P8" s="238"/>
      <c r="Q8" s="238"/>
      <c r="R8" s="238"/>
      <c r="S8" s="238"/>
      <c r="T8" s="238"/>
      <c r="U8" s="238"/>
      <c r="V8" s="238"/>
      <c r="W8" s="238"/>
      <c r="X8" s="238"/>
      <c r="Y8" s="238"/>
      <c r="Z8" s="238"/>
      <c r="AA8" s="238"/>
      <c r="AB8" s="238"/>
      <c r="AC8" s="238"/>
    </row>
    <row r="9" spans="1:29">
      <c r="A9" s="239" t="s">
        <v>2</v>
      </c>
      <c r="B9" s="239"/>
      <c r="C9" s="239"/>
      <c r="D9" s="239"/>
      <c r="E9" s="239"/>
      <c r="F9" s="239"/>
      <c r="G9" s="239"/>
      <c r="H9" s="239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  <c r="T9" s="239"/>
      <c r="U9" s="239"/>
      <c r="V9" s="239"/>
      <c r="W9" s="239"/>
      <c r="X9" s="239"/>
      <c r="Y9" s="239"/>
      <c r="Z9" s="239"/>
      <c r="AA9" s="239"/>
      <c r="AB9" s="239"/>
      <c r="AC9" s="239"/>
    </row>
    <row r="10" spans="1:29" ht="4.5" customHeight="1">
      <c r="A10" s="1"/>
      <c r="B10" s="1"/>
      <c r="C10" s="1"/>
      <c r="D10" s="1"/>
      <c r="E10" s="1"/>
      <c r="F10" s="10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98"/>
      <c r="U10" s="98"/>
      <c r="V10" s="11"/>
      <c r="W10" s="11"/>
      <c r="X10" s="11"/>
      <c r="Y10" s="11"/>
      <c r="Z10" s="11"/>
      <c r="AA10" s="11"/>
      <c r="AB10" s="2"/>
      <c r="AC10" s="2"/>
    </row>
    <row r="11" spans="1:29" ht="12.75" customHeight="1">
      <c r="A11" s="241" t="s">
        <v>3</v>
      </c>
      <c r="B11" s="262" t="s">
        <v>4</v>
      </c>
      <c r="C11" s="250" t="s">
        <v>5</v>
      </c>
      <c r="D11" s="240" t="s">
        <v>6</v>
      </c>
      <c r="E11" s="240"/>
      <c r="F11" s="240" t="s">
        <v>7</v>
      </c>
      <c r="G11" s="240"/>
      <c r="H11" s="240" t="s">
        <v>8</v>
      </c>
      <c r="I11" s="240"/>
      <c r="J11" s="240" t="s">
        <v>9</v>
      </c>
      <c r="K11" s="240"/>
      <c r="L11" s="240" t="s">
        <v>10</v>
      </c>
      <c r="M11" s="240"/>
      <c r="N11" s="240" t="s">
        <v>11</v>
      </c>
      <c r="O11" s="240"/>
      <c r="P11" s="240" t="s">
        <v>12</v>
      </c>
      <c r="Q11" s="240"/>
      <c r="R11" s="240" t="s">
        <v>13</v>
      </c>
      <c r="S11" s="240"/>
      <c r="T11" s="240" t="s">
        <v>14</v>
      </c>
      <c r="U11" s="240"/>
      <c r="V11" s="240" t="s">
        <v>15</v>
      </c>
      <c r="W11" s="240"/>
      <c r="X11" s="240" t="s">
        <v>16</v>
      </c>
      <c r="Y11" s="240"/>
      <c r="Z11" s="240" t="s">
        <v>17</v>
      </c>
      <c r="AA11" s="240"/>
      <c r="AB11" s="240" t="s">
        <v>18</v>
      </c>
      <c r="AC11" s="243"/>
    </row>
    <row r="12" spans="1:29" ht="15" customHeight="1">
      <c r="A12" s="242"/>
      <c r="B12" s="263"/>
      <c r="C12" s="251"/>
      <c r="D12" s="53" t="s">
        <v>19</v>
      </c>
      <c r="E12" s="53" t="s">
        <v>20</v>
      </c>
      <c r="F12" s="53" t="s">
        <v>19</v>
      </c>
      <c r="G12" s="53" t="s">
        <v>20</v>
      </c>
      <c r="H12" s="53" t="s">
        <v>19</v>
      </c>
      <c r="I12" s="53" t="s">
        <v>20</v>
      </c>
      <c r="J12" s="53" t="s">
        <v>19</v>
      </c>
      <c r="K12" s="53" t="s">
        <v>20</v>
      </c>
      <c r="L12" s="53" t="s">
        <v>19</v>
      </c>
      <c r="M12" s="53" t="s">
        <v>20</v>
      </c>
      <c r="N12" s="53" t="s">
        <v>19</v>
      </c>
      <c r="O12" s="53" t="s">
        <v>20</v>
      </c>
      <c r="P12" s="53" t="s">
        <v>19</v>
      </c>
      <c r="Q12" s="53" t="s">
        <v>20</v>
      </c>
      <c r="R12" s="53" t="s">
        <v>19</v>
      </c>
      <c r="S12" s="53" t="s">
        <v>20</v>
      </c>
      <c r="T12" s="53" t="s">
        <v>19</v>
      </c>
      <c r="U12" s="53" t="s">
        <v>20</v>
      </c>
      <c r="V12" s="53" t="s">
        <v>19</v>
      </c>
      <c r="W12" s="53" t="s">
        <v>20</v>
      </c>
      <c r="X12" s="53" t="s">
        <v>19</v>
      </c>
      <c r="Y12" s="53" t="s">
        <v>20</v>
      </c>
      <c r="Z12" s="53" t="s">
        <v>19</v>
      </c>
      <c r="AA12" s="53" t="s">
        <v>20</v>
      </c>
      <c r="AB12" s="53" t="s">
        <v>19</v>
      </c>
      <c r="AC12" s="94" t="s">
        <v>20</v>
      </c>
    </row>
    <row r="13" spans="1:29" ht="1.5" customHeight="1">
      <c r="A13" s="54"/>
      <c r="B13" s="54"/>
      <c r="C13" s="54"/>
      <c r="D13" s="55"/>
      <c r="E13" s="55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172"/>
      <c r="U13" s="172"/>
      <c r="V13" s="56"/>
      <c r="W13" s="56"/>
      <c r="X13" s="56"/>
      <c r="Y13" s="56"/>
      <c r="Z13" s="56"/>
      <c r="AA13" s="56"/>
      <c r="AB13" s="58"/>
      <c r="AC13" s="58"/>
    </row>
    <row r="14" spans="1:29" ht="13.5" customHeight="1">
      <c r="A14" s="57">
        <v>10</v>
      </c>
      <c r="B14" s="58"/>
      <c r="C14" s="59" t="s">
        <v>21</v>
      </c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</row>
    <row r="15" spans="1:29" ht="12" customHeight="1">
      <c r="A15" s="61"/>
      <c r="B15" s="76" t="s">
        <v>22</v>
      </c>
      <c r="C15" s="77" t="s">
        <v>23</v>
      </c>
      <c r="D15" s="64">
        <v>40477.36606</v>
      </c>
      <c r="E15" s="64">
        <v>10352854.582524003</v>
      </c>
      <c r="F15" s="64">
        <v>81003.638859999992</v>
      </c>
      <c r="G15" s="64">
        <v>24077707.229875997</v>
      </c>
      <c r="H15" s="65">
        <v>41634.393470000003</v>
      </c>
      <c r="I15" s="65">
        <v>11358841.708332999</v>
      </c>
      <c r="J15" s="65">
        <v>70047.767360000013</v>
      </c>
      <c r="K15" s="65">
        <v>18266854.307290003</v>
      </c>
      <c r="L15" s="65">
        <v>82322.269770000014</v>
      </c>
      <c r="M15" s="65">
        <v>21777535.968725</v>
      </c>
      <c r="N15" s="147">
        <v>55330.56513000001</v>
      </c>
      <c r="O15" s="147">
        <v>13767329.93259</v>
      </c>
      <c r="P15" s="147">
        <v>71655.773379999984</v>
      </c>
      <c r="Q15" s="147">
        <v>18224221.940398</v>
      </c>
      <c r="R15" s="65">
        <v>22763.872669999997</v>
      </c>
      <c r="S15" s="65">
        <v>5801540.2161330013</v>
      </c>
      <c r="T15" s="64">
        <v>52593.075500000006</v>
      </c>
      <c r="U15" s="64">
        <v>12680778.554785999</v>
      </c>
      <c r="V15" s="65">
        <v>51140.173759999998</v>
      </c>
      <c r="W15" s="65">
        <v>12521555.661931999</v>
      </c>
      <c r="X15" s="65">
        <v>40280.559580000001</v>
      </c>
      <c r="Y15" s="65">
        <v>9746028.1428779997</v>
      </c>
      <c r="Z15" s="65">
        <v>64232.275070000011</v>
      </c>
      <c r="AA15" s="65">
        <v>16090121.368384004</v>
      </c>
      <c r="AB15" s="65">
        <f>D15+F15+H15+J15+L15+N15+P15+R15+T15+V15+X15+Z15</f>
        <v>673481.73060999997</v>
      </c>
      <c r="AC15" s="65">
        <f>E15+G15+I15+K15+M15+O15+Q15+S15+U15+W15+Y15+AA15</f>
        <v>174665369.61384898</v>
      </c>
    </row>
    <row r="16" spans="1:29" ht="12" customHeight="1">
      <c r="A16" s="61"/>
      <c r="B16" s="76" t="s">
        <v>24</v>
      </c>
      <c r="C16" s="77" t="s">
        <v>25</v>
      </c>
      <c r="D16" s="147">
        <v>908.46</v>
      </c>
      <c r="E16" s="147">
        <v>614144.66399999999</v>
      </c>
      <c r="F16" s="147">
        <v>1001.4000000000001</v>
      </c>
      <c r="G16" s="147">
        <v>667018.82999999996</v>
      </c>
      <c r="H16" s="147">
        <v>581.43000000000006</v>
      </c>
      <c r="I16" s="147">
        <v>348248.77799999999</v>
      </c>
      <c r="J16" s="147">
        <v>1185.2539999999999</v>
      </c>
      <c r="K16" s="147">
        <v>683605.59179999982</v>
      </c>
      <c r="L16" s="147">
        <v>466.94000000000005</v>
      </c>
      <c r="M16" s="147">
        <v>244391.04000000004</v>
      </c>
      <c r="N16" s="147">
        <v>376.52</v>
      </c>
      <c r="O16" s="147">
        <v>216529.17599999998</v>
      </c>
      <c r="P16" s="147">
        <v>1084.442</v>
      </c>
      <c r="Q16" s="147">
        <v>605066.10499999998</v>
      </c>
      <c r="R16" s="65">
        <v>357.01</v>
      </c>
      <c r="S16" s="65">
        <v>190841.20900000003</v>
      </c>
      <c r="T16" s="64">
        <v>426.11</v>
      </c>
      <c r="U16" s="64">
        <v>239532.44099999996</v>
      </c>
      <c r="V16" s="65">
        <v>706.66000000000008</v>
      </c>
      <c r="W16" s="65">
        <v>391499.81200000009</v>
      </c>
      <c r="X16" s="65">
        <v>1130.2700000000002</v>
      </c>
      <c r="Y16" s="65">
        <v>638397.39300000004</v>
      </c>
      <c r="Z16" s="65">
        <v>481.1400000000001</v>
      </c>
      <c r="AA16" s="65">
        <v>263219.32</v>
      </c>
      <c r="AB16" s="65">
        <f t="shared" ref="AB16" si="0">D16+F16+H16+J16+L16+N16+P16+R16+T16+V16+X16+Z16</f>
        <v>8705.6360000000004</v>
      </c>
      <c r="AC16" s="65">
        <f t="shared" ref="AC16" si="1">E16+G16+I16+K16+M16+O16+Q16+S16+U16+W16+Y16+AA16</f>
        <v>5102494.3598000007</v>
      </c>
    </row>
    <row r="17" spans="1:35" ht="12" customHeight="1">
      <c r="A17" s="130"/>
      <c r="B17" s="76" t="s">
        <v>26</v>
      </c>
      <c r="C17" s="77" t="s">
        <v>27</v>
      </c>
      <c r="D17" s="147">
        <v>207555.70500000002</v>
      </c>
      <c r="E17" s="147">
        <v>47090005.591995992</v>
      </c>
      <c r="F17" s="147">
        <v>66373.725999999995</v>
      </c>
      <c r="G17" s="147">
        <v>15001999.753433</v>
      </c>
      <c r="H17" s="147">
        <v>159589.16899999999</v>
      </c>
      <c r="I17" s="147">
        <v>35449453.660699993</v>
      </c>
      <c r="J17" s="147">
        <v>118211.30499999999</v>
      </c>
      <c r="K17" s="147">
        <v>25400114.212500002</v>
      </c>
      <c r="L17" s="147">
        <v>194454.682</v>
      </c>
      <c r="M17" s="147">
        <v>41802725.665219985</v>
      </c>
      <c r="N17" s="147">
        <v>127809.46199999998</v>
      </c>
      <c r="O17" s="147">
        <v>26938386.039100002</v>
      </c>
      <c r="P17" s="147">
        <v>163420.53600000002</v>
      </c>
      <c r="Q17" s="147">
        <v>32804739.496616006</v>
      </c>
      <c r="R17" s="65">
        <v>106331.039</v>
      </c>
      <c r="S17" s="65">
        <v>21545604.779600002</v>
      </c>
      <c r="T17" s="64">
        <v>169369.78899999999</v>
      </c>
      <c r="U17" s="64">
        <v>32919005.619700003</v>
      </c>
      <c r="V17" s="65">
        <v>266558.739</v>
      </c>
      <c r="W17" s="65">
        <v>55415469.829299986</v>
      </c>
      <c r="X17" s="65">
        <v>67628.404999999999</v>
      </c>
      <c r="Y17" s="65">
        <v>14648340.786</v>
      </c>
      <c r="Z17" s="65">
        <v>223743.55299999996</v>
      </c>
      <c r="AA17" s="65">
        <v>46412285.615599997</v>
      </c>
      <c r="AB17" s="65">
        <f>D17+F17+H17+J17+L17+N17+P17+R17+T17+V17+X17+Z17</f>
        <v>1871046.1100000003</v>
      </c>
      <c r="AC17" s="65">
        <f>E17+G17+I17+K17+M17+O17+Q17+S17+U17+W17+Y17+AA17</f>
        <v>395428131.04976493</v>
      </c>
      <c r="AD17" s="48"/>
      <c r="AE17" s="51"/>
      <c r="AF17" s="51"/>
    </row>
    <row r="18" spans="1:35" ht="2.25" customHeight="1">
      <c r="A18" s="66"/>
      <c r="B18" s="67"/>
      <c r="C18" s="68"/>
      <c r="D18" s="64"/>
      <c r="E18" s="64"/>
      <c r="F18" s="64"/>
      <c r="G18" s="64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4"/>
      <c r="U18" s="64"/>
      <c r="V18" s="65"/>
      <c r="W18" s="65"/>
      <c r="X18" s="65"/>
      <c r="Y18" s="65"/>
      <c r="Z18" s="65"/>
      <c r="AA18" s="65"/>
      <c r="AB18" s="65">
        <f t="shared" ref="AB18:AB23" si="2">D18+F18+H18+J18+L18+N18+P18+R18+T18+V18+X18+Z18</f>
        <v>0</v>
      </c>
      <c r="AC18" s="65">
        <f t="shared" ref="AC18:AC23" si="3">E18+G18+I18+K18+M18+O18+Q18+S18+U18+W18+Y18+AA18</f>
        <v>0</v>
      </c>
    </row>
    <row r="19" spans="1:35" ht="13.5" customHeight="1">
      <c r="A19" s="138"/>
      <c r="B19" s="127"/>
      <c r="C19" s="223" t="s">
        <v>28</v>
      </c>
      <c r="D19" s="70">
        <f>(D20+D21+D22+D23)</f>
        <v>6625.625790000001</v>
      </c>
      <c r="E19" s="70">
        <f t="shared" ref="E19:G19" si="4">(E20+E21+E22+E23)</f>
        <v>4970711.4423160003</v>
      </c>
      <c r="F19" s="70">
        <f>(F20+F21+F22+F23)</f>
        <v>9227.9533300000003</v>
      </c>
      <c r="G19" s="70">
        <f t="shared" si="4"/>
        <v>6328317.775843</v>
      </c>
      <c r="H19" s="70">
        <f>+H20+H21+H22+H23</f>
        <v>2620.1388900000002</v>
      </c>
      <c r="I19" s="70">
        <f t="shared" ref="I19:J19" si="5">+I20+I21+I22+I23</f>
        <v>1564005.4273589998</v>
      </c>
      <c r="J19" s="70">
        <f t="shared" si="5"/>
        <v>1232.1664700000001</v>
      </c>
      <c r="K19" s="70">
        <f t="shared" ref="K19:AA19" si="6">+K20+K21+K22+K23</f>
        <v>486295.13854100002</v>
      </c>
      <c r="L19" s="70">
        <f t="shared" si="6"/>
        <v>600.44532000000004</v>
      </c>
      <c r="M19" s="70">
        <f t="shared" si="6"/>
        <v>230053.95556300005</v>
      </c>
      <c r="N19" s="70">
        <f t="shared" si="6"/>
        <v>150.26544000000001</v>
      </c>
      <c r="O19" s="70">
        <f t="shared" si="6"/>
        <v>199924.99550699999</v>
      </c>
      <c r="P19" s="70">
        <f t="shared" si="6"/>
        <v>278.09633000000002</v>
      </c>
      <c r="Q19" s="70">
        <f t="shared" si="6"/>
        <v>245368.83076900005</v>
      </c>
      <c r="R19" s="70">
        <f t="shared" si="6"/>
        <v>524.77206000000001</v>
      </c>
      <c r="S19" s="70">
        <f t="shared" si="6"/>
        <v>426438.00254200003</v>
      </c>
      <c r="T19" s="70">
        <f t="shared" si="6"/>
        <v>158.9813</v>
      </c>
      <c r="U19" s="70">
        <f t="shared" si="6"/>
        <v>136596.58752999999</v>
      </c>
      <c r="V19" s="70">
        <f t="shared" si="6"/>
        <v>302.73832999999991</v>
      </c>
      <c r="W19" s="70">
        <f t="shared" si="6"/>
        <v>268241.91554000002</v>
      </c>
      <c r="X19" s="70">
        <f t="shared" si="6"/>
        <v>73.728360000000009</v>
      </c>
      <c r="Y19" s="70">
        <f t="shared" si="6"/>
        <v>70597.982231000002</v>
      </c>
      <c r="Z19" s="70">
        <f t="shared" si="6"/>
        <v>8505.7860600000004</v>
      </c>
      <c r="AA19" s="70">
        <f t="shared" si="6"/>
        <v>5184437.9476049989</v>
      </c>
      <c r="AB19" s="95">
        <f t="shared" si="2"/>
        <v>30300.697680000005</v>
      </c>
      <c r="AC19" s="95">
        <f>E19+G19+I19+K19+M19+O19+Q19+S19+U19+W19+Y19+AA19</f>
        <v>20110990.001346</v>
      </c>
      <c r="AD19" s="48"/>
      <c r="AE19" s="48"/>
      <c r="AF19" s="48"/>
      <c r="AG19" s="48"/>
      <c r="AH19" s="48"/>
      <c r="AI19" s="48"/>
    </row>
    <row r="20" spans="1:35" s="2" customFormat="1" ht="13.5" customHeight="1">
      <c r="A20" s="61"/>
      <c r="B20" s="76" t="s">
        <v>29</v>
      </c>
      <c r="C20" s="77" t="s">
        <v>30</v>
      </c>
      <c r="D20" s="64">
        <v>0</v>
      </c>
      <c r="E20" s="64">
        <v>0</v>
      </c>
      <c r="F20" s="64">
        <v>0</v>
      </c>
      <c r="G20" s="64">
        <v>0</v>
      </c>
      <c r="H20" s="64">
        <v>0</v>
      </c>
      <c r="I20" s="64">
        <v>0</v>
      </c>
      <c r="J20" s="64">
        <v>0</v>
      </c>
      <c r="K20" s="64">
        <v>0</v>
      </c>
      <c r="L20" s="64">
        <v>0</v>
      </c>
      <c r="M20" s="64">
        <v>0</v>
      </c>
      <c r="N20" s="64">
        <v>0</v>
      </c>
      <c r="O20" s="64">
        <v>0</v>
      </c>
      <c r="P20" s="64">
        <v>0</v>
      </c>
      <c r="Q20" s="64">
        <v>0</v>
      </c>
      <c r="R20" s="64">
        <v>0</v>
      </c>
      <c r="S20" s="64">
        <v>0</v>
      </c>
      <c r="T20" s="64">
        <v>0</v>
      </c>
      <c r="U20" s="64">
        <v>0</v>
      </c>
      <c r="V20" s="64">
        <v>0</v>
      </c>
      <c r="W20" s="64">
        <v>0</v>
      </c>
      <c r="X20" s="64">
        <v>0</v>
      </c>
      <c r="Y20" s="64">
        <v>0</v>
      </c>
      <c r="Z20" s="64">
        <v>0</v>
      </c>
      <c r="AA20" s="64">
        <v>0</v>
      </c>
      <c r="AB20" s="64">
        <f>D20+F20+H20+J20+L20+N20+P20+R20+T20+V20+X20+Z20</f>
        <v>0</v>
      </c>
      <c r="AC20" s="64">
        <f t="shared" si="3"/>
        <v>0</v>
      </c>
      <c r="AD20" s="48"/>
      <c r="AE20" s="48"/>
      <c r="AF20" s="48"/>
    </row>
    <row r="21" spans="1:35" s="2" customFormat="1" ht="13.5" customHeight="1">
      <c r="A21" s="61"/>
      <c r="B21" s="76" t="s">
        <v>31</v>
      </c>
      <c r="C21" s="165" t="s">
        <v>32</v>
      </c>
      <c r="D21" s="167">
        <v>0</v>
      </c>
      <c r="E21" s="168">
        <v>0</v>
      </c>
      <c r="F21" s="168">
        <v>0</v>
      </c>
      <c r="G21" s="168">
        <v>0</v>
      </c>
      <c r="H21" s="148">
        <v>0.67131999999999992</v>
      </c>
      <c r="I21" s="148">
        <v>14040.019272999998</v>
      </c>
      <c r="J21" s="148">
        <v>3.4766400000000002</v>
      </c>
      <c r="K21" s="148">
        <v>20238.081541</v>
      </c>
      <c r="L21" s="142">
        <v>0</v>
      </c>
      <c r="M21" s="142">
        <v>0</v>
      </c>
      <c r="N21" s="142">
        <v>5.4906800000000011</v>
      </c>
      <c r="O21" s="142">
        <v>38945.725021999999</v>
      </c>
      <c r="P21" s="142">
        <v>0</v>
      </c>
      <c r="Q21" s="142">
        <v>0</v>
      </c>
      <c r="R21" s="143">
        <v>0.23132</v>
      </c>
      <c r="S21" s="143">
        <v>10935.000865999998</v>
      </c>
      <c r="T21" s="144">
        <v>0</v>
      </c>
      <c r="U21" s="144">
        <v>0</v>
      </c>
      <c r="V21" s="144">
        <v>0.33112999999999998</v>
      </c>
      <c r="W21" s="144">
        <v>7262.9999669999997</v>
      </c>
      <c r="X21" s="144">
        <v>0</v>
      </c>
      <c r="Y21" s="144">
        <v>0</v>
      </c>
      <c r="Z21" s="144">
        <v>0</v>
      </c>
      <c r="AA21" s="144">
        <v>0</v>
      </c>
      <c r="AB21" s="64">
        <f t="shared" si="2"/>
        <v>10.201090000000002</v>
      </c>
      <c r="AC21" s="64">
        <f t="shared" si="3"/>
        <v>91421.826669000002</v>
      </c>
      <c r="AD21" s="122"/>
    </row>
    <row r="22" spans="1:35" s="2" customFormat="1" ht="23.25" customHeight="1">
      <c r="A22" s="61"/>
      <c r="B22" s="76" t="s">
        <v>33</v>
      </c>
      <c r="C22" s="165" t="s">
        <v>34</v>
      </c>
      <c r="D22" s="65">
        <v>6625.625790000001</v>
      </c>
      <c r="E22" s="65">
        <v>4970711.4423160003</v>
      </c>
      <c r="F22" s="65">
        <v>9227.9533300000003</v>
      </c>
      <c r="G22" s="65">
        <v>6328317.775843</v>
      </c>
      <c r="H22" s="64">
        <v>2604.3105700000001</v>
      </c>
      <c r="I22" s="64">
        <v>1546465.6567859999</v>
      </c>
      <c r="J22" s="64">
        <v>1228.68983</v>
      </c>
      <c r="K22" s="64">
        <v>466057.05700000003</v>
      </c>
      <c r="L22" s="64">
        <v>600.44532000000004</v>
      </c>
      <c r="M22" s="64">
        <v>230053.95556300005</v>
      </c>
      <c r="N22" s="64">
        <v>144.77476000000001</v>
      </c>
      <c r="O22" s="64">
        <v>160979.27048499999</v>
      </c>
      <c r="P22" s="64">
        <v>278.09633000000002</v>
      </c>
      <c r="Q22" s="64">
        <v>245368.83076900005</v>
      </c>
      <c r="R22" s="64">
        <v>524.54074000000003</v>
      </c>
      <c r="S22" s="64">
        <v>415503.00167600001</v>
      </c>
      <c r="T22" s="64">
        <v>145.97800000000001</v>
      </c>
      <c r="U22" s="64">
        <v>133097.3995</v>
      </c>
      <c r="V22" s="64">
        <v>302.40719999999993</v>
      </c>
      <c r="W22" s="64">
        <v>260978.91557300001</v>
      </c>
      <c r="X22" s="64">
        <v>73.728360000000009</v>
      </c>
      <c r="Y22" s="64">
        <v>70597.982231000002</v>
      </c>
      <c r="Z22" s="64">
        <v>8497.8950600000007</v>
      </c>
      <c r="AA22" s="64">
        <v>5183648.8476049993</v>
      </c>
      <c r="AB22" s="64">
        <f t="shared" si="2"/>
        <v>30254.445290000003</v>
      </c>
      <c r="AC22" s="64">
        <f>E22+G22+I22+K22+M22+O22+Q22+S22+U22+W22+Y22+AA22</f>
        <v>20011780.135347001</v>
      </c>
    </row>
    <row r="23" spans="1:35" s="2" customFormat="1" ht="21.75" customHeight="1">
      <c r="A23" s="145"/>
      <c r="B23" s="114" t="s">
        <v>35</v>
      </c>
      <c r="C23" s="156" t="s">
        <v>36</v>
      </c>
      <c r="D23" s="89">
        <v>0</v>
      </c>
      <c r="E23" s="89">
        <v>0</v>
      </c>
      <c r="F23" s="89">
        <v>0</v>
      </c>
      <c r="G23" s="89">
        <v>0</v>
      </c>
      <c r="H23" s="146">
        <v>15.157</v>
      </c>
      <c r="I23" s="146">
        <v>3499.7512999999999</v>
      </c>
      <c r="J23" s="146">
        <v>0</v>
      </c>
      <c r="K23" s="146">
        <v>0</v>
      </c>
      <c r="L23" s="64">
        <v>0</v>
      </c>
      <c r="M23" s="64">
        <v>0</v>
      </c>
      <c r="N23" s="64">
        <v>0</v>
      </c>
      <c r="O23" s="64">
        <v>0</v>
      </c>
      <c r="P23" s="64">
        <v>0</v>
      </c>
      <c r="Q23" s="64">
        <v>0</v>
      </c>
      <c r="R23" s="146">
        <v>0</v>
      </c>
      <c r="S23" s="146">
        <v>0</v>
      </c>
      <c r="T23" s="146">
        <v>13.003299999999999</v>
      </c>
      <c r="U23" s="146">
        <v>3499.1880299999998</v>
      </c>
      <c r="V23" s="146">
        <v>0</v>
      </c>
      <c r="W23" s="146">
        <v>0</v>
      </c>
      <c r="X23" s="146">
        <v>0</v>
      </c>
      <c r="Y23" s="146">
        <v>0</v>
      </c>
      <c r="Z23" s="146">
        <v>7.891</v>
      </c>
      <c r="AA23" s="146">
        <v>789.1</v>
      </c>
      <c r="AB23" s="64">
        <f t="shared" si="2"/>
        <v>36.051299999999998</v>
      </c>
      <c r="AC23" s="64">
        <f t="shared" si="3"/>
        <v>7788.0393299999996</v>
      </c>
    </row>
    <row r="24" spans="1:35" ht="6" customHeight="1">
      <c r="A24" s="71"/>
      <c r="B24" s="72"/>
      <c r="C24" s="166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3"/>
      <c r="U24" s="73"/>
      <c r="V24" s="74"/>
      <c r="W24" s="74"/>
      <c r="X24" s="74"/>
      <c r="Y24" s="74"/>
      <c r="Z24" s="74"/>
      <c r="AA24" s="74"/>
      <c r="AB24" s="74"/>
      <c r="AC24" s="74"/>
    </row>
    <row r="25" spans="1:35" ht="12" customHeight="1">
      <c r="A25" s="161"/>
      <c r="B25" s="160" t="s">
        <v>37</v>
      </c>
      <c r="C25" s="173" t="s">
        <v>38</v>
      </c>
      <c r="D25" s="75">
        <v>0</v>
      </c>
      <c r="E25" s="75">
        <v>0</v>
      </c>
      <c r="F25" s="75">
        <v>49.3</v>
      </c>
      <c r="G25" s="75">
        <v>41633.85</v>
      </c>
      <c r="H25" s="75">
        <v>0</v>
      </c>
      <c r="I25" s="75">
        <v>0</v>
      </c>
      <c r="J25" s="75">
        <v>123.379</v>
      </c>
      <c r="K25" s="75">
        <v>78905.5769</v>
      </c>
      <c r="L25" s="75">
        <v>194.41300000000001</v>
      </c>
      <c r="M25" s="75">
        <v>127927.82939999999</v>
      </c>
      <c r="N25" s="75">
        <v>413.90999999999997</v>
      </c>
      <c r="O25" s="75">
        <v>248336.17939999999</v>
      </c>
      <c r="P25" s="75">
        <v>48.444000000000003</v>
      </c>
      <c r="Q25" s="75">
        <v>29674.341</v>
      </c>
      <c r="R25" s="75">
        <v>738.73200000000008</v>
      </c>
      <c r="S25" s="75">
        <v>455280.70620000002</v>
      </c>
      <c r="T25" s="149">
        <v>49.992999999999995</v>
      </c>
      <c r="U25" s="149">
        <v>33900.296699999999</v>
      </c>
      <c r="V25" s="75">
        <v>124.623</v>
      </c>
      <c r="W25" s="75">
        <v>81930.594599999997</v>
      </c>
      <c r="X25" s="75">
        <v>221.04599999999999</v>
      </c>
      <c r="Y25" s="75">
        <v>123951.80010000001</v>
      </c>
      <c r="Z25" s="75">
        <v>95.436000000000007</v>
      </c>
      <c r="AA25" s="75">
        <v>49626.720000000001</v>
      </c>
      <c r="AB25" s="65">
        <f>D25+F25+H25+J25+L25+N25+P25+R25+T25+V25+X25+Z25</f>
        <v>2059.2759999999998</v>
      </c>
      <c r="AC25" s="65">
        <f>E25+G25+I25+K25+M25+O25+Q25+S25+U25+W25+Y25+AA25</f>
        <v>1271167.8943</v>
      </c>
    </row>
    <row r="26" spans="1:35" ht="12" customHeight="1">
      <c r="A26" s="154">
        <v>11</v>
      </c>
      <c r="B26" s="76" t="s">
        <v>39</v>
      </c>
      <c r="C26" s="77" t="s">
        <v>40</v>
      </c>
      <c r="D26" s="65">
        <v>407.97974999999991</v>
      </c>
      <c r="E26" s="65">
        <v>291136.86665399995</v>
      </c>
      <c r="F26" s="65">
        <v>303.50957000000005</v>
      </c>
      <c r="G26" s="65">
        <v>157203.030184</v>
      </c>
      <c r="H26" s="65">
        <v>241.55859999999998</v>
      </c>
      <c r="I26" s="65">
        <v>179932.78959700002</v>
      </c>
      <c r="J26" s="65">
        <v>282.65124000000003</v>
      </c>
      <c r="K26" s="65">
        <v>172469.74454700001</v>
      </c>
      <c r="L26" s="75">
        <v>819.47388000000024</v>
      </c>
      <c r="M26" s="75">
        <v>370010.04214400012</v>
      </c>
      <c r="N26" s="75">
        <v>431.60878000000002</v>
      </c>
      <c r="O26" s="75">
        <v>219172.30523000003</v>
      </c>
      <c r="P26" s="75">
        <v>635.59985999999992</v>
      </c>
      <c r="Q26" s="75">
        <v>271915.18427099998</v>
      </c>
      <c r="R26" s="75">
        <v>251.01015999999996</v>
      </c>
      <c r="S26" s="75">
        <v>145872.12683600001</v>
      </c>
      <c r="T26" s="149">
        <v>421.11975999999999</v>
      </c>
      <c r="U26" s="149">
        <v>252893.14618500002</v>
      </c>
      <c r="V26" s="75">
        <v>381.42851999999999</v>
      </c>
      <c r="W26" s="75">
        <v>185666.32060600002</v>
      </c>
      <c r="X26" s="75">
        <v>245.28915000000015</v>
      </c>
      <c r="Y26" s="75">
        <v>155017.69783900006</v>
      </c>
      <c r="Z26" s="75">
        <v>304.80200000000002</v>
      </c>
      <c r="AA26" s="75">
        <v>197887.78980000003</v>
      </c>
      <c r="AB26" s="65">
        <f>D26+F26+H26+J26+L26+N26+P26+R26+T26+V26+X26+Z26</f>
        <v>4726.0312700000004</v>
      </c>
      <c r="AC26" s="65">
        <f>E26+G26+I26+K26+M26+O26+Q26+S26+U26+W26+Y26+AA26</f>
        <v>2599177.0438930006</v>
      </c>
    </row>
    <row r="27" spans="1:35" ht="14.25" customHeight="1">
      <c r="A27" s="154"/>
      <c r="B27" s="162" t="s">
        <v>41</v>
      </c>
      <c r="C27" s="77" t="s">
        <v>42</v>
      </c>
      <c r="D27" s="65">
        <v>118.03840000000001</v>
      </c>
      <c r="E27" s="65">
        <v>144404.67104000002</v>
      </c>
      <c r="F27" s="65">
        <v>207.54207000000002</v>
      </c>
      <c r="G27" s="65">
        <v>197132.17568300004</v>
      </c>
      <c r="H27" s="65">
        <v>84.142920000000004</v>
      </c>
      <c r="I27" s="65">
        <v>92844.118938</v>
      </c>
      <c r="J27" s="65">
        <v>282.65969000000001</v>
      </c>
      <c r="K27" s="65">
        <v>287148.16609299998</v>
      </c>
      <c r="L27" s="75">
        <v>123.09309000000002</v>
      </c>
      <c r="M27" s="75">
        <v>139191.04403300001</v>
      </c>
      <c r="N27" s="75">
        <v>162.62915999999998</v>
      </c>
      <c r="O27" s="75">
        <v>164964.81922599996</v>
      </c>
      <c r="P27" s="75">
        <v>57.849760000000003</v>
      </c>
      <c r="Q27" s="75">
        <v>74308.266093999991</v>
      </c>
      <c r="R27" s="75">
        <v>126.16824000000001</v>
      </c>
      <c r="S27" s="75">
        <v>130952.717432</v>
      </c>
      <c r="T27" s="149">
        <v>194.08940000000001</v>
      </c>
      <c r="U27" s="149">
        <v>205424.87571999998</v>
      </c>
      <c r="V27" s="75">
        <v>172.08938999999998</v>
      </c>
      <c r="W27" s="75">
        <v>166627.25611799999</v>
      </c>
      <c r="X27" s="75">
        <v>98.973870000000005</v>
      </c>
      <c r="Y27" s="75">
        <v>100340.57957700001</v>
      </c>
      <c r="Z27" s="75">
        <v>206.32543000000001</v>
      </c>
      <c r="AA27" s="75">
        <v>194805.16813399998</v>
      </c>
      <c r="AB27" s="65">
        <f t="shared" ref="AB27:AC32" si="7">D27+F27+H27+J27+L27+N27+P27+R27+T27+V27+X27+Z27</f>
        <v>1833.6014200000004</v>
      </c>
      <c r="AC27" s="65">
        <f>E27+G27+I27+K27+M27+O27+Q27+S27+U27+W27+Y27+AA27</f>
        <v>1898143.858088</v>
      </c>
    </row>
    <row r="28" spans="1:35" s="2" customFormat="1" ht="14.25" customHeight="1">
      <c r="A28" s="76"/>
      <c r="B28" s="162" t="s">
        <v>43</v>
      </c>
      <c r="C28" s="77" t="s">
        <v>44</v>
      </c>
      <c r="D28" s="65">
        <v>2.2400599999999997</v>
      </c>
      <c r="E28" s="65">
        <v>4176.7250540000005</v>
      </c>
      <c r="F28" s="65">
        <v>0</v>
      </c>
      <c r="G28" s="65">
        <v>0</v>
      </c>
      <c r="H28" s="64">
        <v>3.1873499999999999</v>
      </c>
      <c r="I28" s="64">
        <v>9514.5167099999999</v>
      </c>
      <c r="J28" s="64">
        <v>0</v>
      </c>
      <c r="K28" s="64">
        <v>0</v>
      </c>
      <c r="L28" s="149">
        <v>4.49892</v>
      </c>
      <c r="M28" s="149">
        <v>8727.1658239999997</v>
      </c>
      <c r="N28" s="149">
        <v>72.599999999999994</v>
      </c>
      <c r="O28" s="149">
        <v>29037.200000000001</v>
      </c>
      <c r="P28" s="149">
        <v>0.125</v>
      </c>
      <c r="Q28" s="149">
        <v>1173</v>
      </c>
      <c r="R28" s="149">
        <v>0</v>
      </c>
      <c r="S28" s="149">
        <v>0</v>
      </c>
      <c r="T28" s="149">
        <v>1.46963</v>
      </c>
      <c r="U28" s="149">
        <v>2627.894452</v>
      </c>
      <c r="V28" s="149">
        <v>1.5916399999999999</v>
      </c>
      <c r="W28" s="149">
        <v>3813.2632839999997</v>
      </c>
      <c r="X28" s="149">
        <v>0.59799999999999998</v>
      </c>
      <c r="Y28" s="149">
        <v>1107.3953999999999</v>
      </c>
      <c r="Z28" s="149">
        <v>5.0000000000000001E-3</v>
      </c>
      <c r="AA28" s="149">
        <v>217.77999999999997</v>
      </c>
      <c r="AB28" s="64">
        <f t="shared" si="7"/>
        <v>86.315599999999989</v>
      </c>
      <c r="AC28" s="64">
        <f t="shared" si="7"/>
        <v>60394.940724</v>
      </c>
    </row>
    <row r="29" spans="1:35" s="2" customFormat="1" ht="12" customHeight="1">
      <c r="A29" s="244" t="s">
        <v>45</v>
      </c>
      <c r="B29" s="245"/>
      <c r="C29" s="77" t="s">
        <v>46</v>
      </c>
      <c r="D29" s="65">
        <v>1621.1654099999996</v>
      </c>
      <c r="E29" s="65">
        <v>4082094.5648139985</v>
      </c>
      <c r="F29" s="65">
        <v>2052.016180000001</v>
      </c>
      <c r="G29" s="65">
        <v>4921769.389959001</v>
      </c>
      <c r="H29" s="64">
        <v>2469.0602400000012</v>
      </c>
      <c r="I29" s="64">
        <v>4504127.6505590007</v>
      </c>
      <c r="J29" s="64">
        <v>2421.6878200000015</v>
      </c>
      <c r="K29" s="64">
        <v>5117187.6814089995</v>
      </c>
      <c r="L29" s="149">
        <v>2307.6215200000001</v>
      </c>
      <c r="M29" s="149">
        <v>6179784.739833002</v>
      </c>
      <c r="N29" s="149">
        <v>2204.1161900000002</v>
      </c>
      <c r="O29" s="149">
        <v>5232918.581225005</v>
      </c>
      <c r="P29" s="149">
        <v>2933.0339000000004</v>
      </c>
      <c r="Q29" s="149">
        <v>5861358.9499679971</v>
      </c>
      <c r="R29" s="149">
        <v>2403.3664199999998</v>
      </c>
      <c r="S29" s="149">
        <v>5185167.5526110018</v>
      </c>
      <c r="T29" s="149">
        <v>2852.8894100000016</v>
      </c>
      <c r="U29" s="149">
        <v>6915901.873328004</v>
      </c>
      <c r="V29" s="149">
        <v>2409.3718800000011</v>
      </c>
      <c r="W29" s="149">
        <v>5834823.3730990048</v>
      </c>
      <c r="X29" s="149">
        <v>1746.7694399999993</v>
      </c>
      <c r="Y29" s="149">
        <v>4104291.0534120016</v>
      </c>
      <c r="Z29" s="149">
        <v>2021.4318200000005</v>
      </c>
      <c r="AA29" s="149">
        <v>4264083.7544469992</v>
      </c>
      <c r="AB29" s="64">
        <f t="shared" si="7"/>
        <v>27442.530230000008</v>
      </c>
      <c r="AC29" s="64">
        <f>E29+G29+I29+K29+M29+O29+Q29+S29+U29+W29+Y29+AA29</f>
        <v>62203509.164664015</v>
      </c>
      <c r="AD29" s="48"/>
      <c r="AE29" s="48"/>
      <c r="AF29" s="48"/>
    </row>
    <row r="30" spans="1:35" ht="12" customHeight="1">
      <c r="A30" s="246" t="s">
        <v>47</v>
      </c>
      <c r="B30" s="247"/>
      <c r="C30" s="77" t="s">
        <v>48</v>
      </c>
      <c r="D30" s="65">
        <v>13955.658000000001</v>
      </c>
      <c r="E30" s="65">
        <v>5076271.2779000001</v>
      </c>
      <c r="F30" s="65">
        <v>16913.031000000003</v>
      </c>
      <c r="G30" s="65">
        <v>6044357.3424000014</v>
      </c>
      <c r="H30" s="65">
        <v>18998.968999999997</v>
      </c>
      <c r="I30" s="65">
        <v>6624475.3724999996</v>
      </c>
      <c r="J30" s="65">
        <v>32881.252999999997</v>
      </c>
      <c r="K30" s="65">
        <v>10747403.485200001</v>
      </c>
      <c r="L30" s="75">
        <v>20754.187999999998</v>
      </c>
      <c r="M30" s="75">
        <v>6917671.0610000007</v>
      </c>
      <c r="N30" s="75">
        <v>8942.1039999999994</v>
      </c>
      <c r="O30" s="75">
        <v>2933487.5772000002</v>
      </c>
      <c r="P30" s="75">
        <v>25407.946</v>
      </c>
      <c r="Q30" s="75">
        <v>8205549.2248000009</v>
      </c>
      <c r="R30" s="75">
        <v>11679.502</v>
      </c>
      <c r="S30" s="75">
        <v>3679152.2971999999</v>
      </c>
      <c r="T30" s="149">
        <v>25075.695</v>
      </c>
      <c r="U30" s="149">
        <v>7751705.0590000004</v>
      </c>
      <c r="V30" s="75">
        <v>13399.745999999999</v>
      </c>
      <c r="W30" s="75">
        <v>4174924.2834000005</v>
      </c>
      <c r="X30" s="75">
        <v>35799.596000000005</v>
      </c>
      <c r="Y30" s="75">
        <v>12377853.843800001</v>
      </c>
      <c r="Z30" s="75">
        <v>21099.756000000001</v>
      </c>
      <c r="AA30" s="75">
        <v>7076183.7325999998</v>
      </c>
      <c r="AB30" s="65">
        <f t="shared" si="7"/>
        <v>244907.44400000002</v>
      </c>
      <c r="AC30" s="65">
        <f>E30+G30+I30+K30+M30+O30+Q30+S30+U30+W30+Y30+AA30</f>
        <v>81609034.557000011</v>
      </c>
    </row>
    <row r="31" spans="1:35" ht="12" customHeight="1">
      <c r="A31" s="76"/>
      <c r="B31" s="162" t="s">
        <v>49</v>
      </c>
      <c r="C31" s="77" t="s">
        <v>50</v>
      </c>
      <c r="D31" s="151">
        <v>0</v>
      </c>
      <c r="E31" s="151">
        <v>0</v>
      </c>
      <c r="F31" s="151">
        <v>0</v>
      </c>
      <c r="G31" s="151">
        <v>0</v>
      </c>
      <c r="H31" s="151">
        <v>5.0000000000000001E-3</v>
      </c>
      <c r="I31" s="151">
        <v>13.2765</v>
      </c>
      <c r="J31" s="151">
        <v>0</v>
      </c>
      <c r="K31" s="151">
        <v>0</v>
      </c>
      <c r="L31" s="151">
        <v>0</v>
      </c>
      <c r="M31" s="151">
        <v>0</v>
      </c>
      <c r="N31" s="65">
        <v>0</v>
      </c>
      <c r="O31" s="65">
        <v>0</v>
      </c>
      <c r="P31" s="75">
        <v>9.6000000000000002E-2</v>
      </c>
      <c r="Q31" s="75">
        <v>748.84</v>
      </c>
      <c r="R31" s="75">
        <v>0</v>
      </c>
      <c r="S31" s="75">
        <v>0</v>
      </c>
      <c r="T31" s="149">
        <v>0</v>
      </c>
      <c r="U31" s="149">
        <v>0</v>
      </c>
      <c r="V31" s="75">
        <v>0</v>
      </c>
      <c r="W31" s="75">
        <v>0</v>
      </c>
      <c r="X31" s="75">
        <v>0</v>
      </c>
      <c r="Y31" s="75">
        <v>0</v>
      </c>
      <c r="Z31" s="75">
        <v>0.05</v>
      </c>
      <c r="AA31" s="75">
        <v>335.5</v>
      </c>
      <c r="AB31" s="65">
        <f t="shared" si="7"/>
        <v>0.15100000000000002</v>
      </c>
      <c r="AC31" s="65">
        <f t="shared" si="7"/>
        <v>1097.6165000000001</v>
      </c>
    </row>
    <row r="32" spans="1:35" ht="12" customHeight="1">
      <c r="A32" s="76"/>
      <c r="B32" s="163">
        <v>1208.0999999999999</v>
      </c>
      <c r="C32" s="77" t="s">
        <v>51</v>
      </c>
      <c r="D32" s="65">
        <v>49677.47896</v>
      </c>
      <c r="E32" s="65">
        <v>19741708.054500002</v>
      </c>
      <c r="F32" s="65">
        <v>32067.480519999997</v>
      </c>
      <c r="G32" s="65">
        <v>12663260.701983999</v>
      </c>
      <c r="H32" s="65">
        <v>22828.904000000002</v>
      </c>
      <c r="I32" s="65">
        <v>8134976.2028000001</v>
      </c>
      <c r="J32" s="65">
        <v>21788.010999999999</v>
      </c>
      <c r="K32" s="65">
        <v>8877895.0154999997</v>
      </c>
      <c r="L32" s="75">
        <v>42029.416000000005</v>
      </c>
      <c r="M32" s="75">
        <v>16033625.777200002</v>
      </c>
      <c r="N32" s="75">
        <v>17986.891</v>
      </c>
      <c r="O32" s="75">
        <v>6128545.6598000005</v>
      </c>
      <c r="P32" s="75">
        <v>42977.264309999999</v>
      </c>
      <c r="Q32" s="75">
        <v>16060844.0746</v>
      </c>
      <c r="R32" s="75">
        <v>31932.804</v>
      </c>
      <c r="S32" s="75">
        <v>10774393.0548</v>
      </c>
      <c r="T32" s="149">
        <v>5624.8</v>
      </c>
      <c r="U32" s="149">
        <v>2506126.94</v>
      </c>
      <c r="V32" s="75">
        <v>51808.929370000005</v>
      </c>
      <c r="W32" s="75">
        <v>18195631.446699999</v>
      </c>
      <c r="X32" s="75">
        <v>31426.763999999999</v>
      </c>
      <c r="Y32" s="75">
        <v>10134719.628</v>
      </c>
      <c r="Z32" s="75">
        <v>37136.58453</v>
      </c>
      <c r="AA32" s="75">
        <v>14435903.257600002</v>
      </c>
      <c r="AB32" s="65">
        <f t="shared" si="7"/>
        <v>387285.32769000006</v>
      </c>
      <c r="AC32" s="65">
        <f t="shared" si="7"/>
        <v>143687629.81348398</v>
      </c>
    </row>
    <row r="33" spans="1:31" ht="13.5" customHeight="1">
      <c r="A33" s="248" t="s">
        <v>52</v>
      </c>
      <c r="B33" s="249"/>
      <c r="C33" s="129" t="s">
        <v>53</v>
      </c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82"/>
      <c r="U33" s="82"/>
      <c r="V33" s="78"/>
      <c r="W33" s="78"/>
      <c r="X33" s="78"/>
      <c r="Y33" s="78"/>
      <c r="Z33" s="78"/>
      <c r="AA33" s="78"/>
      <c r="AB33" s="78"/>
      <c r="AC33" s="78"/>
    </row>
    <row r="34" spans="1:31" ht="12" customHeight="1">
      <c r="A34" s="164"/>
      <c r="B34" s="175" t="s">
        <v>54</v>
      </c>
      <c r="C34" s="77" t="s">
        <v>55</v>
      </c>
      <c r="D34" s="65">
        <v>82.047999999999988</v>
      </c>
      <c r="E34" s="65">
        <v>234321.45919999998</v>
      </c>
      <c r="F34" s="65">
        <v>9.5719999999999992</v>
      </c>
      <c r="G34" s="65">
        <v>33574.731200000002</v>
      </c>
      <c r="H34" s="65">
        <v>1.10432</v>
      </c>
      <c r="I34" s="65">
        <v>4749.7752960000007</v>
      </c>
      <c r="J34" s="65">
        <v>78.88351999999999</v>
      </c>
      <c r="K34" s="65">
        <v>260246.54959999997</v>
      </c>
      <c r="L34" s="65">
        <v>37.390250000000002</v>
      </c>
      <c r="M34" s="65">
        <v>117815.189755</v>
      </c>
      <c r="N34" s="65">
        <v>1.82002</v>
      </c>
      <c r="O34" s="65">
        <v>12061.093558</v>
      </c>
      <c r="P34" s="65">
        <v>13.187199999999997</v>
      </c>
      <c r="Q34" s="65">
        <v>63156.153600000005</v>
      </c>
      <c r="R34" s="65">
        <v>55.24799999999999</v>
      </c>
      <c r="S34" s="65">
        <v>170554.08000000002</v>
      </c>
      <c r="T34" s="64">
        <v>64.596800000000002</v>
      </c>
      <c r="U34" s="64">
        <v>196224.52671999999</v>
      </c>
      <c r="V34" s="65">
        <v>81.726399999999984</v>
      </c>
      <c r="W34" s="65">
        <v>259542.44688</v>
      </c>
      <c r="X34" s="65">
        <v>43.150400000000005</v>
      </c>
      <c r="Y34" s="65">
        <v>140331.69344</v>
      </c>
      <c r="Z34" s="65">
        <v>0</v>
      </c>
      <c r="AA34" s="65">
        <v>0</v>
      </c>
      <c r="AB34" s="65">
        <f>D34+F34+H34+J34+L34+N34+P34+R34+T34+V34+X34+Z34</f>
        <v>468.72690999999998</v>
      </c>
      <c r="AC34" s="65">
        <f t="shared" ref="AC34" si="8">E34+G34+I34+K34+M34+O34+Q34+S34+U34+W34+Y34+AA34</f>
        <v>1492577.6992490001</v>
      </c>
    </row>
    <row r="35" spans="1:31" ht="12" customHeight="1">
      <c r="A35" s="164"/>
      <c r="B35" s="175" t="s">
        <v>56</v>
      </c>
      <c r="C35" s="188" t="s">
        <v>57</v>
      </c>
      <c r="D35" s="65">
        <v>445.04730999999992</v>
      </c>
      <c r="E35" s="65">
        <v>791508.31316100003</v>
      </c>
      <c r="F35" s="65">
        <v>294.19780000000003</v>
      </c>
      <c r="G35" s="65">
        <v>626688.06817900005</v>
      </c>
      <c r="H35" s="65">
        <v>497.61484999999959</v>
      </c>
      <c r="I35" s="65">
        <v>931550.89783599996</v>
      </c>
      <c r="J35" s="65">
        <v>1391.9020000000016</v>
      </c>
      <c r="K35" s="65">
        <v>1911120.7492000004</v>
      </c>
      <c r="L35" s="65">
        <v>142.60649999999995</v>
      </c>
      <c r="M35" s="65">
        <v>406036.95695099991</v>
      </c>
      <c r="N35" s="65">
        <v>129.30700000000002</v>
      </c>
      <c r="O35" s="65">
        <v>345196.8620979999</v>
      </c>
      <c r="P35" s="65">
        <v>269.29420999999996</v>
      </c>
      <c r="Q35" s="65">
        <v>548381.02978800004</v>
      </c>
      <c r="R35" s="65">
        <v>105.79820999999998</v>
      </c>
      <c r="S35" s="65">
        <v>273227.58874800004</v>
      </c>
      <c r="T35" s="64">
        <v>126.30239999999999</v>
      </c>
      <c r="U35" s="64">
        <v>410991.71200599987</v>
      </c>
      <c r="V35" s="65">
        <v>716.8270399999999</v>
      </c>
      <c r="W35" s="65">
        <v>1158153.2335350008</v>
      </c>
      <c r="X35" s="65">
        <v>104.26865999999998</v>
      </c>
      <c r="Y35" s="65">
        <v>257637.23484299998</v>
      </c>
      <c r="Z35" s="65">
        <v>632.88992999999994</v>
      </c>
      <c r="AA35" s="65">
        <v>1012133.2177889999</v>
      </c>
      <c r="AB35" s="65">
        <f>D35+F35+H35+J35+L35+N35+P35+R35+T35+V35+X35+Z35</f>
        <v>4856.0559100000009</v>
      </c>
      <c r="AC35" s="65">
        <f>E35+G35+I35+K35+M35+O35+Q35+S35+U35+W35+Y35+AA35</f>
        <v>8672625.8641339988</v>
      </c>
      <c r="AD35" s="122"/>
    </row>
    <row r="36" spans="1:31" ht="12" customHeight="1">
      <c r="A36" s="164"/>
      <c r="B36" s="175">
        <v>1507</v>
      </c>
      <c r="C36" s="188" t="s">
        <v>58</v>
      </c>
      <c r="D36" s="65">
        <v>13947.817740000013</v>
      </c>
      <c r="E36" s="65">
        <v>14273356.783292996</v>
      </c>
      <c r="F36" s="65">
        <v>8098.8313200000002</v>
      </c>
      <c r="G36" s="65">
        <v>9074476.1820170041</v>
      </c>
      <c r="H36" s="65">
        <v>21617.139219999983</v>
      </c>
      <c r="I36" s="65">
        <v>23369282.399056002</v>
      </c>
      <c r="J36" s="65">
        <v>30480.719929999999</v>
      </c>
      <c r="K36" s="65">
        <v>31589713.407901999</v>
      </c>
      <c r="L36" s="65">
        <v>16134.47217000001</v>
      </c>
      <c r="M36" s="65">
        <v>18098088.636436004</v>
      </c>
      <c r="N36" s="65">
        <v>19647.754890000026</v>
      </c>
      <c r="O36" s="65">
        <v>20803040.242589988</v>
      </c>
      <c r="P36" s="65">
        <v>13782.682300000008</v>
      </c>
      <c r="Q36" s="65">
        <v>14704985.911969004</v>
      </c>
      <c r="R36" s="65">
        <v>19328.805170000003</v>
      </c>
      <c r="S36" s="65">
        <v>21180961.554800022</v>
      </c>
      <c r="T36" s="64">
        <v>18322.262450000009</v>
      </c>
      <c r="U36" s="64">
        <v>20588423.203590993</v>
      </c>
      <c r="V36" s="65">
        <v>24174.531850000021</v>
      </c>
      <c r="W36" s="65">
        <v>27126204.748466019</v>
      </c>
      <c r="X36" s="65">
        <v>18810.019780000021</v>
      </c>
      <c r="Y36" s="65">
        <v>20738933.813056979</v>
      </c>
      <c r="Z36" s="65">
        <v>6882.0803299999889</v>
      </c>
      <c r="AA36" s="65">
        <v>7710121.1373220012</v>
      </c>
      <c r="AB36" s="65">
        <f>D36+F36+H36+J36+L36+N36+P36+R36+T36+V36+X36+Z36</f>
        <v>211227.11715000012</v>
      </c>
      <c r="AC36" s="65">
        <f>E36+G36+I36+K36+M36+O36+Q36+S36+U36+W36+Y36+AA36</f>
        <v>229257588.02049902</v>
      </c>
    </row>
    <row r="37" spans="1:31" ht="22.5" customHeight="1">
      <c r="A37" s="164"/>
      <c r="B37" s="175" t="s">
        <v>59</v>
      </c>
      <c r="C37" s="189" t="s">
        <v>60</v>
      </c>
      <c r="D37" s="65">
        <v>282.42499999999995</v>
      </c>
      <c r="E37" s="65">
        <v>276016.81880000001</v>
      </c>
      <c r="F37" s="65">
        <v>1319.31278</v>
      </c>
      <c r="G37" s="65">
        <v>1731332.534034</v>
      </c>
      <c r="H37" s="65">
        <v>386.28843999999998</v>
      </c>
      <c r="I37" s="65">
        <v>401602.46519599995</v>
      </c>
      <c r="J37" s="65">
        <v>453.99811999999997</v>
      </c>
      <c r="K37" s="65">
        <v>502287.16756800003</v>
      </c>
      <c r="L37" s="65">
        <v>507.00434999999993</v>
      </c>
      <c r="M37" s="65">
        <v>526756.72947900009</v>
      </c>
      <c r="N37" s="65">
        <v>1238.5537000000002</v>
      </c>
      <c r="O37" s="65">
        <v>1495924.759026</v>
      </c>
      <c r="P37" s="65">
        <v>281.82459</v>
      </c>
      <c r="Q37" s="65">
        <v>362291.45435700001</v>
      </c>
      <c r="R37" s="65">
        <v>211.83840000000001</v>
      </c>
      <c r="S37" s="65">
        <v>241011.89944000001</v>
      </c>
      <c r="T37" s="64">
        <v>1277.76368</v>
      </c>
      <c r="U37" s="64">
        <v>1642010.8348400001</v>
      </c>
      <c r="V37" s="65">
        <v>285.91070999999999</v>
      </c>
      <c r="W37" s="65">
        <v>352866.90686400002</v>
      </c>
      <c r="X37" s="65">
        <v>196.89769999999999</v>
      </c>
      <c r="Y37" s="65">
        <v>240821.55339799999</v>
      </c>
      <c r="Z37" s="65">
        <v>1367.77496</v>
      </c>
      <c r="AA37" s="65">
        <v>1729451.337756</v>
      </c>
      <c r="AB37" s="65">
        <f>D37+F37+H37+J37+L37+N37+P37+R37+T37+V37+X37+Z37</f>
        <v>7809.5924299999997</v>
      </c>
      <c r="AC37" s="65">
        <f>E37+G37+I37+K37+M37+O37+Q37+S37+U37+W37+Y37+AA37</f>
        <v>9502374.4607580006</v>
      </c>
      <c r="AD37" s="122"/>
      <c r="AE37" s="122"/>
    </row>
    <row r="38" spans="1:31" ht="13.5" customHeight="1">
      <c r="A38" s="127"/>
      <c r="B38" s="79"/>
      <c r="C38" s="129" t="s">
        <v>61</v>
      </c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80"/>
      <c r="U38" s="80"/>
      <c r="V38" s="128"/>
      <c r="W38" s="128"/>
      <c r="X38" s="128"/>
      <c r="Y38" s="128"/>
      <c r="Z38" s="128"/>
      <c r="AA38" s="128"/>
      <c r="AB38" s="128"/>
      <c r="AC38" s="128"/>
      <c r="AD38" s="48"/>
    </row>
    <row r="39" spans="1:31" ht="0.75" customHeight="1">
      <c r="A39" s="69"/>
      <c r="B39" s="58"/>
      <c r="C39" s="81"/>
      <c r="D39" s="82"/>
      <c r="E39" s="82"/>
      <c r="F39" s="82"/>
      <c r="G39" s="82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82"/>
      <c r="U39" s="82"/>
      <c r="V39" s="78"/>
      <c r="W39" s="78"/>
      <c r="X39" s="78"/>
      <c r="Y39" s="78"/>
      <c r="Z39" s="78"/>
      <c r="AA39" s="78"/>
      <c r="AB39" s="78"/>
      <c r="AC39" s="78"/>
    </row>
    <row r="40" spans="1:31" ht="12.75" customHeight="1">
      <c r="A40" s="130">
        <v>24</v>
      </c>
      <c r="B40" s="207"/>
      <c r="C40" s="222" t="s">
        <v>62</v>
      </c>
      <c r="D40" s="70">
        <f>+D41+D42+D43+D44+D45+D46</f>
        <v>3666.6903384000011</v>
      </c>
      <c r="E40" s="70">
        <f t="shared" ref="E40:AA40" si="9">+E41+E42+E43+E44+E45+E46</f>
        <v>60730687.388525009</v>
      </c>
      <c r="F40" s="70">
        <f t="shared" si="9"/>
        <v>4394.1909210000003</v>
      </c>
      <c r="G40" s="70">
        <f t="shared" si="9"/>
        <v>64678488.054116987</v>
      </c>
      <c r="H40" s="70">
        <f t="shared" si="9"/>
        <v>4105.3460133999979</v>
      </c>
      <c r="I40" s="70">
        <f t="shared" si="9"/>
        <v>58545172.185277008</v>
      </c>
      <c r="J40" s="70">
        <f t="shared" si="9"/>
        <v>4196.1042324999962</v>
      </c>
      <c r="K40" s="70">
        <f t="shared" si="9"/>
        <v>56154986.213054977</v>
      </c>
      <c r="L40" s="70">
        <f t="shared" si="9"/>
        <v>2744.9069513999998</v>
      </c>
      <c r="M40" s="70">
        <f t="shared" si="9"/>
        <v>41345151.677506998</v>
      </c>
      <c r="N40" s="70">
        <f t="shared" si="9"/>
        <v>3045.4278882999984</v>
      </c>
      <c r="O40" s="70">
        <f t="shared" si="9"/>
        <v>44246340.909248017</v>
      </c>
      <c r="P40" s="70">
        <f t="shared" si="9"/>
        <v>2896.7035926000008</v>
      </c>
      <c r="Q40" s="70">
        <f t="shared" si="9"/>
        <v>39331823.117970996</v>
      </c>
      <c r="R40" s="70">
        <f t="shared" si="9"/>
        <v>2772.7679817000007</v>
      </c>
      <c r="S40" s="70">
        <f t="shared" si="9"/>
        <v>40696653.589480996</v>
      </c>
      <c r="T40" s="70">
        <f t="shared" si="9"/>
        <v>2561.6699777000022</v>
      </c>
      <c r="U40" s="70">
        <f t="shared" si="9"/>
        <v>35039871.876178995</v>
      </c>
      <c r="V40" s="70">
        <f t="shared" si="9"/>
        <v>2669.8525297999995</v>
      </c>
      <c r="W40" s="70">
        <f t="shared" si="9"/>
        <v>31018866.315269012</v>
      </c>
      <c r="X40" s="70">
        <f t="shared" si="9"/>
        <v>3453.9961783999988</v>
      </c>
      <c r="Y40" s="70">
        <f t="shared" si="9"/>
        <v>44052677.468358986</v>
      </c>
      <c r="Z40" s="70">
        <f t="shared" si="9"/>
        <v>3599.5320015000007</v>
      </c>
      <c r="AA40" s="70">
        <f t="shared" si="9"/>
        <v>51694892.018692993</v>
      </c>
      <c r="AB40" s="95">
        <f>D40+F40+H40+J40+L40+N40+P40+R40+T40+V40+X40+Z40</f>
        <v>40107.188606700001</v>
      </c>
      <c r="AC40" s="95">
        <f>E40+G40+I40+K40+M40+O40+Q40+S40+U40+W40+Y40+AA40</f>
        <v>567535610.81368101</v>
      </c>
    </row>
    <row r="41" spans="1:31" ht="23.25" customHeight="1">
      <c r="A41" s="61"/>
      <c r="B41" s="118" t="s">
        <v>63</v>
      </c>
      <c r="C41" s="165" t="s">
        <v>64</v>
      </c>
      <c r="D41" s="64">
        <v>2869.1498700000011</v>
      </c>
      <c r="E41" s="64">
        <v>48955883.898214005</v>
      </c>
      <c r="F41" s="64">
        <v>3541.701140000001</v>
      </c>
      <c r="G41" s="64">
        <v>50308192.780629978</v>
      </c>
      <c r="H41" s="65">
        <v>3115.7011399999983</v>
      </c>
      <c r="I41" s="65">
        <v>43948930.704684012</v>
      </c>
      <c r="J41" s="65">
        <v>3218.0869199999966</v>
      </c>
      <c r="K41" s="65">
        <v>41709299.823578984</v>
      </c>
      <c r="L41" s="65">
        <v>1903.2504299999996</v>
      </c>
      <c r="M41" s="65">
        <v>27786665.525800996</v>
      </c>
      <c r="N41" s="65">
        <v>1946.8378199999993</v>
      </c>
      <c r="O41" s="65">
        <v>28381135.044194017</v>
      </c>
      <c r="P41" s="65">
        <v>2123.1213700000008</v>
      </c>
      <c r="Q41" s="65">
        <v>28424395.368563995</v>
      </c>
      <c r="R41" s="65">
        <v>1810.8695800000005</v>
      </c>
      <c r="S41" s="65">
        <v>26785540.706174996</v>
      </c>
      <c r="T41" s="64">
        <v>1626.477050000002</v>
      </c>
      <c r="U41" s="64">
        <v>20217172.542512998</v>
      </c>
      <c r="V41" s="65">
        <v>1740.4156099999998</v>
      </c>
      <c r="W41" s="65">
        <v>18113745.962434001</v>
      </c>
      <c r="X41" s="65">
        <v>2696.9969199999991</v>
      </c>
      <c r="Y41" s="65">
        <v>30834314.989794988</v>
      </c>
      <c r="Z41" s="65">
        <v>2535.0901000000003</v>
      </c>
      <c r="AA41" s="65">
        <v>35196403.894816995</v>
      </c>
      <c r="AB41" s="65">
        <f t="shared" ref="AB41:AC47" si="10">D41+F41+H41+J41+L41+N41+P41+R41+T41+V41+X41+Z41</f>
        <v>29127.697949999998</v>
      </c>
      <c r="AC41" s="65">
        <f t="shared" si="10"/>
        <v>400661681.24139994</v>
      </c>
    </row>
    <row r="42" spans="1:31" ht="12.75" customHeight="1">
      <c r="A42" s="83"/>
      <c r="B42" s="176">
        <v>2402</v>
      </c>
      <c r="C42" s="77" t="s">
        <v>65</v>
      </c>
      <c r="D42" s="65">
        <v>62.129908400000005</v>
      </c>
      <c r="E42" s="65">
        <v>3329044.229464001</v>
      </c>
      <c r="F42" s="65">
        <v>100.975971</v>
      </c>
      <c r="G42" s="65">
        <v>4781778.7753000027</v>
      </c>
      <c r="H42" s="65">
        <v>112.2018484000001</v>
      </c>
      <c r="I42" s="65">
        <v>3637576.481162</v>
      </c>
      <c r="J42" s="65">
        <v>91.379222500000012</v>
      </c>
      <c r="K42" s="65">
        <v>3551003.6518499991</v>
      </c>
      <c r="L42" s="65">
        <v>122.29241140000033</v>
      </c>
      <c r="M42" s="65">
        <v>5476588.2942700032</v>
      </c>
      <c r="N42" s="65">
        <v>89.158308299999831</v>
      </c>
      <c r="O42" s="65">
        <v>4090074.6875999984</v>
      </c>
      <c r="P42" s="65">
        <v>100.21106260000009</v>
      </c>
      <c r="Q42" s="65">
        <v>2396495.6127669993</v>
      </c>
      <c r="R42" s="65">
        <v>107.70491169999997</v>
      </c>
      <c r="S42" s="65">
        <v>3012765.7490919982</v>
      </c>
      <c r="T42" s="64">
        <v>101.47738770000002</v>
      </c>
      <c r="U42" s="64">
        <v>3781107.8612000016</v>
      </c>
      <c r="V42" s="65">
        <v>82.808899799999949</v>
      </c>
      <c r="W42" s="65">
        <v>2459466.1411000011</v>
      </c>
      <c r="X42" s="65">
        <v>93.549898399999947</v>
      </c>
      <c r="Y42" s="65">
        <v>5173952.0858000005</v>
      </c>
      <c r="Z42" s="65">
        <v>83.777011499999986</v>
      </c>
      <c r="AA42" s="65">
        <v>3494065.6303999973</v>
      </c>
      <c r="AB42" s="65">
        <f t="shared" si="10"/>
        <v>1147.6668417000003</v>
      </c>
      <c r="AC42" s="65">
        <f t="shared" si="10"/>
        <v>45183919.200005002</v>
      </c>
    </row>
    <row r="43" spans="1:31" ht="48.75" customHeight="1">
      <c r="A43" s="61"/>
      <c r="B43" s="176">
        <v>2403</v>
      </c>
      <c r="C43" s="165" t="s">
        <v>66</v>
      </c>
      <c r="D43" s="64">
        <v>717.1362899999998</v>
      </c>
      <c r="E43" s="64">
        <v>8039007.5994930035</v>
      </c>
      <c r="F43" s="64">
        <v>748.32517000000018</v>
      </c>
      <c r="G43" s="64">
        <v>9487718.4928610008</v>
      </c>
      <c r="H43" s="65">
        <v>868.89055999999982</v>
      </c>
      <c r="I43" s="65">
        <v>10755880.612080999</v>
      </c>
      <c r="J43" s="65">
        <v>848.3535499999997</v>
      </c>
      <c r="K43" s="65">
        <v>10024143.921635995</v>
      </c>
      <c r="L43" s="65">
        <v>701.73937999999987</v>
      </c>
      <c r="M43" s="65">
        <v>7739983.8763969969</v>
      </c>
      <c r="N43" s="65">
        <v>986.24758999999938</v>
      </c>
      <c r="O43" s="65">
        <v>11361903.837632997</v>
      </c>
      <c r="P43" s="65">
        <v>624.1965899999999</v>
      </c>
      <c r="Q43" s="65">
        <v>7347991.7858370002</v>
      </c>
      <c r="R43" s="65">
        <v>849.17810999999995</v>
      </c>
      <c r="S43" s="65">
        <v>10786918.235835001</v>
      </c>
      <c r="T43" s="64">
        <v>821.04186000000004</v>
      </c>
      <c r="U43" s="64">
        <v>10828641.745166</v>
      </c>
      <c r="V43" s="65">
        <v>834.88490999999988</v>
      </c>
      <c r="W43" s="65">
        <v>10135218.059176009</v>
      </c>
      <c r="X43" s="65">
        <v>637.00208999999995</v>
      </c>
      <c r="Y43" s="65">
        <v>7599632.3320619995</v>
      </c>
      <c r="Z43" s="65">
        <v>942.37883000000045</v>
      </c>
      <c r="AA43" s="65">
        <v>12377786.010205999</v>
      </c>
      <c r="AB43" s="65">
        <f t="shared" si="10"/>
        <v>9579.3749299999981</v>
      </c>
      <c r="AC43" s="65">
        <f t="shared" si="10"/>
        <v>116484826.50838302</v>
      </c>
    </row>
    <row r="44" spans="1:31" ht="25.5" customHeight="1">
      <c r="A44" s="83"/>
      <c r="B44" s="162" t="s">
        <v>67</v>
      </c>
      <c r="C44" s="165" t="s">
        <v>68</v>
      </c>
      <c r="D44" s="65">
        <v>0.73377999999999999</v>
      </c>
      <c r="E44" s="65">
        <v>17807.981354</v>
      </c>
      <c r="F44" s="65">
        <v>1.9792800000000002</v>
      </c>
      <c r="G44" s="65">
        <v>48548.005325999999</v>
      </c>
      <c r="H44" s="65">
        <v>0.39606000000000002</v>
      </c>
      <c r="I44" s="65">
        <v>9751.9873499999994</v>
      </c>
      <c r="J44" s="65">
        <v>2.8320999999999996</v>
      </c>
      <c r="K44" s="65">
        <v>69323.993589999998</v>
      </c>
      <c r="L44" s="65">
        <v>2.6067299999999998</v>
      </c>
      <c r="M44" s="65">
        <v>64023.981038999998</v>
      </c>
      <c r="N44" s="65">
        <v>0.83172999999999997</v>
      </c>
      <c r="O44" s="65">
        <v>20351.975620999998</v>
      </c>
      <c r="P44" s="65">
        <v>2.9462299999999999</v>
      </c>
      <c r="Q44" s="65">
        <v>72291.990803000008</v>
      </c>
      <c r="R44" s="65">
        <v>1.66161</v>
      </c>
      <c r="S44" s="65">
        <v>40704.022278999997</v>
      </c>
      <c r="T44" s="64">
        <v>1.2742800000000001</v>
      </c>
      <c r="U44" s="64">
        <v>31375.959300000002</v>
      </c>
      <c r="V44" s="65">
        <v>3.4684699999999999</v>
      </c>
      <c r="W44" s="65">
        <v>85011.992558999991</v>
      </c>
      <c r="X44" s="65">
        <v>1.6164399999999999</v>
      </c>
      <c r="Y44" s="65">
        <v>39643.998702000004</v>
      </c>
      <c r="Z44" s="65">
        <v>1.2392000000000001</v>
      </c>
      <c r="AA44" s="65">
        <v>30316.008613999998</v>
      </c>
      <c r="AB44" s="65">
        <f t="shared" si="10"/>
        <v>21.585910000000002</v>
      </c>
      <c r="AC44" s="65">
        <f t="shared" si="10"/>
        <v>529151.89653699996</v>
      </c>
    </row>
    <row r="45" spans="1:31" ht="39.75" customHeight="1">
      <c r="A45" s="84"/>
      <c r="B45" s="177" t="s">
        <v>69</v>
      </c>
      <c r="C45" s="165" t="s">
        <v>70</v>
      </c>
      <c r="D45" s="65">
        <v>17.540489999999998</v>
      </c>
      <c r="E45" s="65">
        <v>388943.68000000005</v>
      </c>
      <c r="F45" s="65">
        <v>1.20936</v>
      </c>
      <c r="G45" s="65">
        <v>52250</v>
      </c>
      <c r="H45" s="65">
        <v>8.1564050000000012</v>
      </c>
      <c r="I45" s="65">
        <v>193032.4</v>
      </c>
      <c r="J45" s="65">
        <v>35.452440000000003</v>
      </c>
      <c r="K45" s="65">
        <v>801214.82240000018</v>
      </c>
      <c r="L45" s="65">
        <v>15.018000000000001</v>
      </c>
      <c r="M45" s="65">
        <v>277890</v>
      </c>
      <c r="N45" s="65">
        <v>22.352440000000001</v>
      </c>
      <c r="O45" s="65">
        <v>392875.36419999995</v>
      </c>
      <c r="P45" s="65">
        <v>46.228339999999996</v>
      </c>
      <c r="Q45" s="65">
        <v>1090648.3599999999</v>
      </c>
      <c r="R45" s="65">
        <v>3.3537699999999999</v>
      </c>
      <c r="S45" s="65">
        <v>70724.876099999994</v>
      </c>
      <c r="T45" s="64">
        <v>11.399400000000004</v>
      </c>
      <c r="U45" s="64">
        <v>181573.76799999998</v>
      </c>
      <c r="V45" s="65">
        <v>8.2746399999999998</v>
      </c>
      <c r="W45" s="65">
        <v>225424.16</v>
      </c>
      <c r="X45" s="65">
        <v>24.830830000000002</v>
      </c>
      <c r="Y45" s="65">
        <v>405134.06199999998</v>
      </c>
      <c r="Z45" s="65">
        <v>37.046859999999981</v>
      </c>
      <c r="AA45" s="65">
        <v>596320.47465600003</v>
      </c>
      <c r="AB45" s="65">
        <f t="shared" si="10"/>
        <v>230.86297500000001</v>
      </c>
      <c r="AC45" s="65">
        <f t="shared" si="10"/>
        <v>4676031.9673560001</v>
      </c>
    </row>
    <row r="46" spans="1:31" ht="24.75" customHeight="1">
      <c r="A46" s="71"/>
      <c r="B46" s="162" t="s">
        <v>71</v>
      </c>
      <c r="C46" s="165" t="s">
        <v>72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  <c r="J46" s="64">
        <v>0</v>
      </c>
      <c r="K46" s="64">
        <v>0</v>
      </c>
      <c r="L46" s="64">
        <v>0</v>
      </c>
      <c r="M46" s="64">
        <v>0</v>
      </c>
      <c r="N46" s="65">
        <v>0</v>
      </c>
      <c r="O46" s="65">
        <v>0</v>
      </c>
      <c r="P46" s="65">
        <v>0</v>
      </c>
      <c r="Q46" s="65">
        <v>0</v>
      </c>
      <c r="R46" s="65">
        <v>0</v>
      </c>
      <c r="S46" s="65">
        <v>0</v>
      </c>
      <c r="T46" s="64">
        <v>0</v>
      </c>
      <c r="U46" s="64">
        <v>0</v>
      </c>
      <c r="V46" s="65">
        <v>0</v>
      </c>
      <c r="W46" s="65">
        <v>0</v>
      </c>
      <c r="X46" s="65">
        <v>0</v>
      </c>
      <c r="Y46" s="65">
        <v>0</v>
      </c>
      <c r="Z46" s="65">
        <v>0</v>
      </c>
      <c r="AA46" s="65">
        <v>0</v>
      </c>
      <c r="AB46" s="65">
        <f t="shared" si="10"/>
        <v>0</v>
      </c>
      <c r="AC46" s="65">
        <f t="shared" si="10"/>
        <v>0</v>
      </c>
    </row>
    <row r="47" spans="1:31" ht="12.75" customHeight="1">
      <c r="A47" s="85"/>
      <c r="B47" s="175" t="s">
        <v>73</v>
      </c>
      <c r="C47" s="65" t="s">
        <v>74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  <c r="J47" s="64">
        <v>0</v>
      </c>
      <c r="K47" s="64">
        <v>0</v>
      </c>
      <c r="L47" s="64">
        <v>0</v>
      </c>
      <c r="M47" s="64">
        <v>0</v>
      </c>
      <c r="N47" s="65">
        <v>0</v>
      </c>
      <c r="O47" s="65">
        <v>0</v>
      </c>
      <c r="P47" s="65">
        <v>0</v>
      </c>
      <c r="Q47" s="65">
        <v>0</v>
      </c>
      <c r="R47" s="65">
        <v>0</v>
      </c>
      <c r="S47" s="65">
        <v>0</v>
      </c>
      <c r="T47" s="64">
        <v>0</v>
      </c>
      <c r="U47" s="64">
        <v>0</v>
      </c>
      <c r="V47" s="65">
        <v>0</v>
      </c>
      <c r="W47" s="65">
        <v>0</v>
      </c>
      <c r="X47" s="65">
        <v>0</v>
      </c>
      <c r="Y47" s="65">
        <v>0</v>
      </c>
      <c r="Z47" s="65">
        <v>0</v>
      </c>
      <c r="AA47" s="65">
        <v>0</v>
      </c>
      <c r="AB47" s="65">
        <f t="shared" si="10"/>
        <v>0</v>
      </c>
      <c r="AC47" s="96">
        <f t="shared" si="10"/>
        <v>0</v>
      </c>
    </row>
    <row r="48" spans="1:31" ht="3.75" customHeight="1">
      <c r="A48" s="138"/>
      <c r="B48" s="139"/>
      <c r="C48" s="140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82"/>
      <c r="U48" s="82"/>
      <c r="V48" s="78"/>
      <c r="W48" s="78"/>
      <c r="X48" s="78"/>
      <c r="Y48" s="78"/>
      <c r="Z48" s="78"/>
      <c r="AA48" s="78"/>
      <c r="AB48" s="78"/>
      <c r="AC48" s="78"/>
    </row>
    <row r="49" spans="1:30" ht="12.75" customHeight="1">
      <c r="A49" s="130">
        <v>18</v>
      </c>
      <c r="B49" s="220"/>
      <c r="C49" s="221" t="s">
        <v>75</v>
      </c>
      <c r="D49" s="70">
        <f>SUM(D50:D55)</f>
        <v>557.05861000000004</v>
      </c>
      <c r="E49" s="70">
        <f t="shared" ref="E49:G49" si="11">SUM(E50:E55)</f>
        <v>4298477.555197998</v>
      </c>
      <c r="F49" s="70">
        <f t="shared" si="11"/>
        <v>517.33490999999844</v>
      </c>
      <c r="G49" s="70">
        <f t="shared" si="11"/>
        <v>2987907.6984299985</v>
      </c>
      <c r="H49" s="70">
        <f t="shared" ref="H49:AA49" si="12">+H50+H51+H53+H52+H54+H55</f>
        <v>642.81385999999975</v>
      </c>
      <c r="I49" s="70">
        <f t="shared" si="12"/>
        <v>4813080.763640997</v>
      </c>
      <c r="J49" s="70">
        <f t="shared" si="12"/>
        <v>564.00245099999927</v>
      </c>
      <c r="K49" s="70">
        <f t="shared" si="12"/>
        <v>4314237.3377209958</v>
      </c>
      <c r="L49" s="70">
        <f t="shared" si="12"/>
        <v>552.41701999999907</v>
      </c>
      <c r="M49" s="70">
        <f t="shared" si="12"/>
        <v>4233597.6729759993</v>
      </c>
      <c r="N49" s="70">
        <f t="shared" si="12"/>
        <v>626.83150999999998</v>
      </c>
      <c r="O49" s="70">
        <f t="shared" si="12"/>
        <v>4888555.7594620017</v>
      </c>
      <c r="P49" s="70">
        <f t="shared" si="12"/>
        <v>705.91357999999832</v>
      </c>
      <c r="Q49" s="70">
        <f t="shared" si="12"/>
        <v>3986252.621294999</v>
      </c>
      <c r="R49" s="70">
        <f t="shared" si="12"/>
        <v>451.88097999999917</v>
      </c>
      <c r="S49" s="70">
        <f t="shared" si="12"/>
        <v>3287411.8815989955</v>
      </c>
      <c r="T49" s="70">
        <f t="shared" si="12"/>
        <v>654.00401150000084</v>
      </c>
      <c r="U49" s="70">
        <f t="shared" si="12"/>
        <v>4421735.3458060119</v>
      </c>
      <c r="V49" s="70">
        <f t="shared" si="12"/>
        <v>807.56646799999999</v>
      </c>
      <c r="W49" s="70">
        <f t="shared" si="12"/>
        <v>5570080.3653870039</v>
      </c>
      <c r="X49" s="70">
        <f t="shared" si="12"/>
        <v>696.29576999999972</v>
      </c>
      <c r="Y49" s="70">
        <f t="shared" si="12"/>
        <v>5732231.2731199991</v>
      </c>
      <c r="Z49" s="70">
        <f t="shared" si="12"/>
        <v>591.4886215000007</v>
      </c>
      <c r="AA49" s="70">
        <f t="shared" si="12"/>
        <v>4984749.378805995</v>
      </c>
      <c r="AB49" s="95">
        <f t="shared" ref="AB49:AC55" si="13">D49+F49+H49+J49+L49+N49+P49+R49+T49+V49+X49+Z49</f>
        <v>7367.6077919999952</v>
      </c>
      <c r="AC49" s="95">
        <f t="shared" si="13"/>
        <v>53518317.653440997</v>
      </c>
    </row>
    <row r="50" spans="1:30" ht="12.75" customHeight="1">
      <c r="A50" s="117"/>
      <c r="B50" s="118" t="s">
        <v>76</v>
      </c>
      <c r="C50" s="165" t="s">
        <v>77</v>
      </c>
      <c r="D50" s="65">
        <v>0</v>
      </c>
      <c r="E50" s="65">
        <v>0</v>
      </c>
      <c r="F50" s="65">
        <v>68.599999999999994</v>
      </c>
      <c r="G50" s="65">
        <v>185220</v>
      </c>
      <c r="H50" s="65">
        <v>0.45</v>
      </c>
      <c r="I50" s="65">
        <v>675</v>
      </c>
      <c r="J50" s="65">
        <v>0.7</v>
      </c>
      <c r="K50" s="65">
        <v>1550</v>
      </c>
      <c r="L50" s="65">
        <v>0.12</v>
      </c>
      <c r="M50" s="65">
        <v>180</v>
      </c>
      <c r="N50" s="65">
        <v>0</v>
      </c>
      <c r="O50" s="65">
        <v>0</v>
      </c>
      <c r="P50" s="65">
        <v>0</v>
      </c>
      <c r="Q50" s="65">
        <v>0</v>
      </c>
      <c r="R50" s="65">
        <v>11.24588</v>
      </c>
      <c r="S50" s="65">
        <v>236840.48197600001</v>
      </c>
      <c r="T50" s="64">
        <v>0</v>
      </c>
      <c r="U50" s="64">
        <v>0</v>
      </c>
      <c r="V50" s="65">
        <v>77.594999999999999</v>
      </c>
      <c r="W50" s="65">
        <v>282717.5</v>
      </c>
      <c r="X50" s="65">
        <v>25.34</v>
      </c>
      <c r="Y50" s="65">
        <v>244902</v>
      </c>
      <c r="Z50" s="65">
        <v>0</v>
      </c>
      <c r="AA50" s="65">
        <v>0</v>
      </c>
      <c r="AB50" s="65">
        <f t="shared" si="13"/>
        <v>184.05088000000001</v>
      </c>
      <c r="AC50" s="65">
        <f t="shared" si="13"/>
        <v>952084.98197600001</v>
      </c>
    </row>
    <row r="51" spans="1:30" ht="12.75" customHeight="1">
      <c r="A51" s="117"/>
      <c r="B51" s="118">
        <v>1802</v>
      </c>
      <c r="C51" s="165" t="s">
        <v>78</v>
      </c>
      <c r="D51" s="65">
        <v>0</v>
      </c>
      <c r="E51" s="65">
        <v>0</v>
      </c>
      <c r="F51" s="65">
        <v>0</v>
      </c>
      <c r="G51" s="65">
        <v>0</v>
      </c>
      <c r="H51" s="65">
        <v>0</v>
      </c>
      <c r="I51" s="65">
        <v>0</v>
      </c>
      <c r="J51" s="65">
        <v>0</v>
      </c>
      <c r="K51" s="65">
        <v>0</v>
      </c>
      <c r="L51" s="65">
        <v>0</v>
      </c>
      <c r="M51" s="65">
        <v>0</v>
      </c>
      <c r="N51" s="65">
        <v>0</v>
      </c>
      <c r="O51" s="65">
        <v>0</v>
      </c>
      <c r="P51" s="65">
        <v>100</v>
      </c>
      <c r="Q51" s="65">
        <v>2800</v>
      </c>
      <c r="R51" s="65">
        <v>0</v>
      </c>
      <c r="S51" s="65">
        <v>0</v>
      </c>
      <c r="T51" s="64">
        <v>0</v>
      </c>
      <c r="U51" s="64">
        <v>0</v>
      </c>
      <c r="V51" s="65">
        <v>100</v>
      </c>
      <c r="W51" s="65">
        <v>3000</v>
      </c>
      <c r="X51" s="65">
        <v>0</v>
      </c>
      <c r="Y51" s="65">
        <v>0</v>
      </c>
      <c r="Z51" s="65">
        <v>0</v>
      </c>
      <c r="AA51" s="65">
        <v>0</v>
      </c>
      <c r="AB51" s="65">
        <f>D51+F51+H51+J51+L51+N51+P51+R51+T51+V51+X51+Z51</f>
        <v>200</v>
      </c>
      <c r="AC51" s="65">
        <f t="shared" si="13"/>
        <v>5800</v>
      </c>
      <c r="AD51" s="48"/>
    </row>
    <row r="52" spans="1:30" ht="12.75" customHeight="1">
      <c r="A52" s="117"/>
      <c r="B52" s="118">
        <v>1803</v>
      </c>
      <c r="C52" s="165" t="s">
        <v>79</v>
      </c>
      <c r="D52" s="65">
        <v>0</v>
      </c>
      <c r="E52" s="65">
        <v>0</v>
      </c>
      <c r="F52" s="126">
        <v>0</v>
      </c>
      <c r="G52" s="65">
        <v>0</v>
      </c>
      <c r="H52" s="65">
        <v>0</v>
      </c>
      <c r="I52" s="126">
        <v>0</v>
      </c>
      <c r="J52" s="65">
        <v>0</v>
      </c>
      <c r="K52" s="126">
        <v>0</v>
      </c>
      <c r="L52" s="65">
        <v>0</v>
      </c>
      <c r="M52" s="65">
        <v>0</v>
      </c>
      <c r="N52" s="65">
        <v>0</v>
      </c>
      <c r="O52" s="65">
        <v>0</v>
      </c>
      <c r="P52" s="65">
        <v>0</v>
      </c>
      <c r="Q52" s="65">
        <v>0</v>
      </c>
      <c r="R52" s="65">
        <v>0</v>
      </c>
      <c r="S52" s="65">
        <v>0</v>
      </c>
      <c r="T52" s="64">
        <v>0</v>
      </c>
      <c r="U52" s="64">
        <v>0</v>
      </c>
      <c r="V52" s="65">
        <v>0</v>
      </c>
      <c r="W52" s="65">
        <v>0</v>
      </c>
      <c r="X52" s="65">
        <v>0</v>
      </c>
      <c r="Y52" s="65">
        <v>0</v>
      </c>
      <c r="Z52" s="65">
        <v>0</v>
      </c>
      <c r="AA52" s="65">
        <v>0</v>
      </c>
      <c r="AB52" s="65">
        <f t="shared" si="13"/>
        <v>0</v>
      </c>
      <c r="AC52" s="65">
        <f t="shared" si="13"/>
        <v>0</v>
      </c>
    </row>
    <row r="53" spans="1:30" ht="12.75" customHeight="1">
      <c r="A53" s="117"/>
      <c r="B53" s="118">
        <v>1804</v>
      </c>
      <c r="C53" s="165" t="s">
        <v>80</v>
      </c>
      <c r="D53" s="65">
        <v>0.18</v>
      </c>
      <c r="E53" s="65">
        <v>630</v>
      </c>
      <c r="F53" s="152">
        <v>4.4299999999999999E-3</v>
      </c>
      <c r="G53" s="65">
        <v>228.00013899999999</v>
      </c>
      <c r="H53" s="65">
        <v>1.3</v>
      </c>
      <c r="I53" s="65">
        <v>4550</v>
      </c>
      <c r="J53" s="65">
        <v>0.55000000000000004</v>
      </c>
      <c r="K53" s="65">
        <v>1925</v>
      </c>
      <c r="L53" s="65">
        <v>0</v>
      </c>
      <c r="M53" s="65">
        <v>0</v>
      </c>
      <c r="N53" s="65">
        <v>0</v>
      </c>
      <c r="O53" s="65">
        <v>0</v>
      </c>
      <c r="P53" s="65">
        <v>1</v>
      </c>
      <c r="Q53" s="65">
        <v>3500</v>
      </c>
      <c r="R53" s="65">
        <v>0</v>
      </c>
      <c r="S53" s="65">
        <v>0</v>
      </c>
      <c r="T53" s="65">
        <v>3.8519299999999999</v>
      </c>
      <c r="U53" s="65">
        <v>12539.538501999999</v>
      </c>
      <c r="V53" s="65">
        <v>0.08</v>
      </c>
      <c r="W53" s="65">
        <v>280</v>
      </c>
      <c r="X53" s="65">
        <v>3</v>
      </c>
      <c r="Y53" s="65">
        <v>10500</v>
      </c>
      <c r="Z53" s="65">
        <v>0.70452999999999999</v>
      </c>
      <c r="AA53" s="65">
        <v>11215.592333000001</v>
      </c>
      <c r="AB53" s="65">
        <f t="shared" si="13"/>
        <v>10.67089</v>
      </c>
      <c r="AC53" s="65">
        <f t="shared" si="13"/>
        <v>45368.130974</v>
      </c>
    </row>
    <row r="54" spans="1:30" ht="25.5" customHeight="1">
      <c r="A54" s="117"/>
      <c r="B54" s="118">
        <v>1805</v>
      </c>
      <c r="C54" s="165" t="s">
        <v>81</v>
      </c>
      <c r="D54" s="65">
        <v>52.202189999999987</v>
      </c>
      <c r="E54" s="65">
        <v>255534.73297900002</v>
      </c>
      <c r="F54" s="65">
        <v>42.02</v>
      </c>
      <c r="G54" s="65">
        <v>288104</v>
      </c>
      <c r="H54" s="65">
        <v>35.222200000000001</v>
      </c>
      <c r="I54" s="65">
        <v>208777.63261999999</v>
      </c>
      <c r="J54" s="65">
        <v>120.27066000000001</v>
      </c>
      <c r="K54" s="65">
        <v>834288.57602000004</v>
      </c>
      <c r="L54" s="65">
        <v>59.372</v>
      </c>
      <c r="M54" s="65">
        <v>439421.44559999998</v>
      </c>
      <c r="N54" s="65">
        <v>164.65626000000003</v>
      </c>
      <c r="O54" s="65">
        <v>1390805.3022489999</v>
      </c>
      <c r="P54" s="65">
        <v>83.832979999999992</v>
      </c>
      <c r="Q54" s="65">
        <v>575528.91579</v>
      </c>
      <c r="R54" s="65">
        <v>4.7726699999999997</v>
      </c>
      <c r="S54" s="65">
        <v>31471.295779000004</v>
      </c>
      <c r="T54" s="65">
        <v>20.203609999999998</v>
      </c>
      <c r="U54" s="65">
        <v>188077.56284200001</v>
      </c>
      <c r="V54" s="65">
        <v>79.376040000000003</v>
      </c>
      <c r="W54" s="65">
        <v>792738.97722999996</v>
      </c>
      <c r="X54" s="65">
        <v>48.665999999999997</v>
      </c>
      <c r="Y54" s="65">
        <v>450132.62600000005</v>
      </c>
      <c r="Z54" s="65">
        <v>80.792059999999992</v>
      </c>
      <c r="AA54" s="65">
        <v>738585.79413199995</v>
      </c>
      <c r="AB54" s="65">
        <f t="shared" si="13"/>
        <v>791.38667000000009</v>
      </c>
      <c r="AC54" s="65">
        <f t="shared" si="13"/>
        <v>6193466.8612410007</v>
      </c>
    </row>
    <row r="55" spans="1:30" ht="14.25" customHeight="1">
      <c r="A55" s="212"/>
      <c r="B55" s="213">
        <v>1806</v>
      </c>
      <c r="C55" s="214" t="s">
        <v>82</v>
      </c>
      <c r="D55" s="89">
        <v>504.67642000000001</v>
      </c>
      <c r="E55" s="89">
        <v>4042312.8222189979</v>
      </c>
      <c r="F55" s="89">
        <v>406.71047999999848</v>
      </c>
      <c r="G55" s="89">
        <v>2514355.6982909986</v>
      </c>
      <c r="H55" s="89">
        <v>605.84165999999971</v>
      </c>
      <c r="I55" s="89">
        <v>4599078.1310209967</v>
      </c>
      <c r="J55" s="89">
        <v>442.4817909999993</v>
      </c>
      <c r="K55" s="89">
        <v>3476473.7617009962</v>
      </c>
      <c r="L55" s="89">
        <v>492.92501999999911</v>
      </c>
      <c r="M55" s="89">
        <v>3793996.2273759991</v>
      </c>
      <c r="N55" s="89">
        <v>462.17524999999989</v>
      </c>
      <c r="O55" s="65">
        <v>3497750.4572130018</v>
      </c>
      <c r="P55" s="65">
        <v>521.0805999999983</v>
      </c>
      <c r="Q55" s="65">
        <v>3404423.705504999</v>
      </c>
      <c r="R55" s="65">
        <v>435.86242999999916</v>
      </c>
      <c r="S55" s="65">
        <v>3019100.1038439954</v>
      </c>
      <c r="T55" s="65">
        <v>629.94847150000089</v>
      </c>
      <c r="U55" s="65">
        <v>4221118.2444620123</v>
      </c>
      <c r="V55" s="65">
        <v>550.51542800000004</v>
      </c>
      <c r="W55" s="65">
        <v>4491343.8881570045</v>
      </c>
      <c r="X55" s="65">
        <v>619.28976999999975</v>
      </c>
      <c r="Y55" s="65">
        <v>5026696.6471199989</v>
      </c>
      <c r="Z55" s="65">
        <v>509.99203150000068</v>
      </c>
      <c r="AA55" s="65">
        <v>4234947.992340995</v>
      </c>
      <c r="AB55" s="65">
        <f t="shared" si="13"/>
        <v>6181.4993519999953</v>
      </c>
      <c r="AC55" s="65">
        <f t="shared" si="13"/>
        <v>46321597.679249994</v>
      </c>
    </row>
    <row r="56" spans="1:30" ht="15" customHeight="1">
      <c r="A56" s="215"/>
      <c r="B56" s="216"/>
      <c r="C56" s="166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</row>
    <row r="57" spans="1:30" ht="51.75" customHeight="1">
      <c r="A57" s="217" t="s">
        <v>83</v>
      </c>
      <c r="B57" s="218"/>
      <c r="C57" s="219" t="s">
        <v>84</v>
      </c>
      <c r="D57" s="210">
        <f>SUM(D58:D73)</f>
        <v>350.95659000000006</v>
      </c>
      <c r="E57" s="210">
        <f t="shared" ref="E57:G57" si="14">SUM(E58:E73)</f>
        <v>1470327.098217</v>
      </c>
      <c r="F57" s="210">
        <f t="shared" si="14"/>
        <v>1890.33879</v>
      </c>
      <c r="G57" s="210">
        <f t="shared" si="14"/>
        <v>8433820.01107</v>
      </c>
      <c r="H57" s="210">
        <f t="shared" ref="H57:AA57" si="15">+H58+H59+H60+H61+H72+H73</f>
        <v>2051.6947900000005</v>
      </c>
      <c r="I57" s="210">
        <f t="shared" si="15"/>
        <v>11995340.592048995</v>
      </c>
      <c r="J57" s="210">
        <f t="shared" si="15"/>
        <v>409.75918999999999</v>
      </c>
      <c r="K57" s="210">
        <f t="shared" si="15"/>
        <v>2050249.1463640002</v>
      </c>
      <c r="L57" s="210">
        <f t="shared" si="15"/>
        <v>1960.2905000000001</v>
      </c>
      <c r="M57" s="210">
        <f t="shared" si="15"/>
        <v>12943291.570687998</v>
      </c>
      <c r="N57" s="210">
        <f t="shared" si="15"/>
        <v>2805.67679</v>
      </c>
      <c r="O57" s="70">
        <f t="shared" si="15"/>
        <v>20288585.774094</v>
      </c>
      <c r="P57" s="70">
        <f t="shared" si="15"/>
        <v>1769.2109899999998</v>
      </c>
      <c r="Q57" s="70">
        <f t="shared" si="15"/>
        <v>10352106.141987002</v>
      </c>
      <c r="R57" s="70">
        <f t="shared" si="15"/>
        <v>3805.2458899999988</v>
      </c>
      <c r="S57" s="70">
        <f t="shared" si="15"/>
        <v>22109932.576932997</v>
      </c>
      <c r="T57" s="70">
        <f t="shared" si="15"/>
        <v>3339.88582</v>
      </c>
      <c r="U57" s="70">
        <f t="shared" si="15"/>
        <v>18403422.593267988</v>
      </c>
      <c r="V57" s="70">
        <f t="shared" si="15"/>
        <v>699.92499000000009</v>
      </c>
      <c r="W57" s="70">
        <f t="shared" si="15"/>
        <v>3721141.983397</v>
      </c>
      <c r="X57" s="70">
        <f t="shared" si="15"/>
        <v>553.18847000000005</v>
      </c>
      <c r="Y57" s="70">
        <f t="shared" si="15"/>
        <v>2988967.7475360003</v>
      </c>
      <c r="Z57" s="70">
        <f t="shared" si="15"/>
        <v>1827.2601499999996</v>
      </c>
      <c r="AA57" s="70">
        <f t="shared" si="15"/>
        <v>12578193.856752999</v>
      </c>
      <c r="AB57" s="95">
        <f>D57+F57+H57+J57+L57+N57+P57+R57+T57+V57+X57+Z57</f>
        <v>21463.432959999998</v>
      </c>
      <c r="AC57" s="95">
        <f>E57+G57+I57+K57+M57+O57+Q57+S57+U57+W57+Y57+AA57</f>
        <v>127335379.092356</v>
      </c>
    </row>
    <row r="58" spans="1:30" ht="15" customHeight="1">
      <c r="A58" s="87" t="s">
        <v>85</v>
      </c>
      <c r="B58" s="118" t="s">
        <v>86</v>
      </c>
      <c r="C58" s="77" t="s">
        <v>87</v>
      </c>
      <c r="D58" s="88">
        <v>322.00100000000009</v>
      </c>
      <c r="E58" s="64">
        <v>1224409.8237000001</v>
      </c>
      <c r="F58" s="88">
        <v>1829.5519999999999</v>
      </c>
      <c r="G58" s="64">
        <v>7716892.4307000013</v>
      </c>
      <c r="H58" s="65">
        <v>2030.607</v>
      </c>
      <c r="I58" s="65">
        <v>11630888.799299998</v>
      </c>
      <c r="J58" s="65">
        <v>363.55899999999997</v>
      </c>
      <c r="K58" s="65">
        <v>1636571.7172000001</v>
      </c>
      <c r="L58" s="65">
        <v>1897.7950000000001</v>
      </c>
      <c r="M58" s="65">
        <v>12248631.827000001</v>
      </c>
      <c r="N58" s="65">
        <v>2769.1678099999999</v>
      </c>
      <c r="O58" s="65">
        <v>19876839.434528001</v>
      </c>
      <c r="P58" s="65">
        <v>1733.0054500000001</v>
      </c>
      <c r="Q58" s="65">
        <v>9835843.6750000007</v>
      </c>
      <c r="R58" s="65">
        <v>3769.5399999999991</v>
      </c>
      <c r="S58" s="65">
        <v>21876638.1558</v>
      </c>
      <c r="T58" s="64">
        <v>3298.7910000000002</v>
      </c>
      <c r="U58" s="64">
        <v>17755142.640199993</v>
      </c>
      <c r="V58" s="65">
        <v>665.74</v>
      </c>
      <c r="W58" s="65">
        <v>3394818.9559999998</v>
      </c>
      <c r="X58" s="65">
        <v>535.20000000000005</v>
      </c>
      <c r="Y58" s="65">
        <v>2640535.2000000002</v>
      </c>
      <c r="Z58" s="65">
        <v>1779.6658199999997</v>
      </c>
      <c r="AA58" s="65">
        <v>11888322.128424</v>
      </c>
      <c r="AB58" s="65">
        <f t="shared" ref="AB58:AC61" si="16">D58+F58+H58+J58+L58+N58+P58+R58+T58+V58+X58+Z58</f>
        <v>20994.624080000001</v>
      </c>
      <c r="AC58" s="65">
        <f t="shared" si="16"/>
        <v>121725534.787852</v>
      </c>
    </row>
    <row r="59" spans="1:30" ht="15.75" customHeight="1">
      <c r="A59" s="87"/>
      <c r="B59" s="118" t="s">
        <v>88</v>
      </c>
      <c r="C59" s="77" t="s">
        <v>89</v>
      </c>
      <c r="D59" s="88">
        <v>0</v>
      </c>
      <c r="E59" s="64">
        <v>0</v>
      </c>
      <c r="F59" s="88">
        <v>0.1232</v>
      </c>
      <c r="G59" s="64">
        <v>8765.7563000000009</v>
      </c>
      <c r="H59" s="65">
        <v>0.124</v>
      </c>
      <c r="I59" s="65">
        <v>3290.27</v>
      </c>
      <c r="J59" s="65">
        <v>7.7960000000000002E-2</v>
      </c>
      <c r="K59" s="65">
        <v>1834.229992</v>
      </c>
      <c r="L59" s="65">
        <v>6.5319999999999989E-2</v>
      </c>
      <c r="M59" s="65">
        <v>904.31620799999996</v>
      </c>
      <c r="N59" s="65">
        <v>0</v>
      </c>
      <c r="O59" s="65">
        <v>0</v>
      </c>
      <c r="P59" s="65">
        <v>19.01031</v>
      </c>
      <c r="Q59" s="65">
        <v>172645.14484800003</v>
      </c>
      <c r="R59" s="65">
        <v>0.13063</v>
      </c>
      <c r="S59" s="65">
        <v>1856.151423</v>
      </c>
      <c r="T59" s="64">
        <v>0.20932000000000001</v>
      </c>
      <c r="U59" s="64">
        <v>5461.1245079999999</v>
      </c>
      <c r="V59" s="65">
        <v>18.975000000000001</v>
      </c>
      <c r="W59" s="65">
        <v>160095.87</v>
      </c>
      <c r="X59" s="65">
        <v>0</v>
      </c>
      <c r="Y59" s="65">
        <v>0</v>
      </c>
      <c r="Z59" s="65">
        <v>19.425000000000001</v>
      </c>
      <c r="AA59" s="65">
        <v>165654.27000000002</v>
      </c>
      <c r="AB59" s="65">
        <f t="shared" si="16"/>
        <v>58.140740000000008</v>
      </c>
      <c r="AC59" s="65">
        <f t="shared" si="16"/>
        <v>520507.13327900006</v>
      </c>
    </row>
    <row r="60" spans="1:30" ht="16.5" customHeight="1">
      <c r="A60" s="87"/>
      <c r="B60" s="118" t="s">
        <v>90</v>
      </c>
      <c r="C60" s="165" t="s">
        <v>91</v>
      </c>
      <c r="D60" s="88">
        <v>1.3195699999999999</v>
      </c>
      <c r="E60" s="64">
        <v>17166.324596999999</v>
      </c>
      <c r="F60" s="88">
        <v>9.2179299999999991</v>
      </c>
      <c r="G60" s="64">
        <v>152605.43717999998</v>
      </c>
      <c r="H60" s="65">
        <v>2.6239999999999997</v>
      </c>
      <c r="I60" s="65">
        <v>49971.249828</v>
      </c>
      <c r="J60" s="65">
        <v>9.0813000000000024</v>
      </c>
      <c r="K60" s="65">
        <v>87930.486698999986</v>
      </c>
      <c r="L60" s="65">
        <v>2.6390499999999997</v>
      </c>
      <c r="M60" s="65">
        <v>29971.938062000001</v>
      </c>
      <c r="N60" s="65">
        <v>11.42</v>
      </c>
      <c r="O60" s="65">
        <v>117591.19279999999</v>
      </c>
      <c r="P60" s="65">
        <v>4.1680499999999991</v>
      </c>
      <c r="Q60" s="65">
        <v>59237.437088999999</v>
      </c>
      <c r="R60" s="65">
        <v>4.7850699999999993</v>
      </c>
      <c r="S60" s="65">
        <v>65994.484670000005</v>
      </c>
      <c r="T60" s="64">
        <v>5.7028199999999991</v>
      </c>
      <c r="U60" s="64">
        <v>73247.827823</v>
      </c>
      <c r="V60" s="65">
        <v>2.7204299999999999</v>
      </c>
      <c r="W60" s="65">
        <v>47761.841315999998</v>
      </c>
      <c r="X60" s="65">
        <v>1.2383300000000002</v>
      </c>
      <c r="Y60" s="65">
        <v>20391.224537999999</v>
      </c>
      <c r="Z60" s="65">
        <v>3.3045599999999995</v>
      </c>
      <c r="AA60" s="65">
        <v>78549.922166999997</v>
      </c>
      <c r="AB60" s="65">
        <f t="shared" si="16"/>
        <v>58.221110000000003</v>
      </c>
      <c r="AC60" s="65">
        <f t="shared" si="16"/>
        <v>800419.36676899996</v>
      </c>
    </row>
    <row r="61" spans="1:30" s="2" customFormat="1" ht="14.25" customHeight="1">
      <c r="A61" s="87"/>
      <c r="B61" s="118" t="s">
        <v>92</v>
      </c>
      <c r="C61" s="165" t="s">
        <v>93</v>
      </c>
      <c r="D61" s="64">
        <v>24.887119999999982</v>
      </c>
      <c r="E61" s="64">
        <v>206399.99357399993</v>
      </c>
      <c r="F61" s="64">
        <v>48.889229999999998</v>
      </c>
      <c r="G61" s="64">
        <v>513419.39242999983</v>
      </c>
      <c r="H61" s="64">
        <v>14.567260000000001</v>
      </c>
      <c r="I61" s="64">
        <v>241819.44315999997</v>
      </c>
      <c r="J61" s="64">
        <v>31.556870000000007</v>
      </c>
      <c r="K61" s="64">
        <v>251265.19986099994</v>
      </c>
      <c r="L61" s="64">
        <v>52.843040000000045</v>
      </c>
      <c r="M61" s="64">
        <v>557057.18648399995</v>
      </c>
      <c r="N61" s="64">
        <v>22.948909999999994</v>
      </c>
      <c r="O61" s="64">
        <v>271709.70767700003</v>
      </c>
      <c r="P61" s="64">
        <v>12.500800000000002</v>
      </c>
      <c r="Q61" s="64">
        <v>256647.29809999999</v>
      </c>
      <c r="R61" s="64">
        <v>7.3642799999999982</v>
      </c>
      <c r="S61" s="64">
        <v>113263.35831799998</v>
      </c>
      <c r="T61" s="64">
        <v>29.32377</v>
      </c>
      <c r="U61" s="64">
        <v>452883.25031099969</v>
      </c>
      <c r="V61" s="64">
        <v>8.1356999999999982</v>
      </c>
      <c r="W61" s="64">
        <v>100992.512649</v>
      </c>
      <c r="X61" s="64">
        <v>13.901250000000001</v>
      </c>
      <c r="Y61" s="64">
        <v>258999.54011900001</v>
      </c>
      <c r="Z61" s="64">
        <v>23.839700000000004</v>
      </c>
      <c r="AA61" s="64">
        <v>403712.31663100002</v>
      </c>
      <c r="AB61" s="64">
        <f t="shared" si="16"/>
        <v>290.75792999999999</v>
      </c>
      <c r="AC61" s="64">
        <f t="shared" si="16"/>
        <v>3628169.1993139996</v>
      </c>
    </row>
    <row r="62" spans="1:30" ht="3" customHeight="1">
      <c r="A62" s="90"/>
      <c r="B62" s="90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0"/>
      <c r="AB62" s="90"/>
      <c r="AC62" s="90"/>
    </row>
    <row r="63" spans="1:30" ht="20.25" customHeight="1">
      <c r="A63" s="91"/>
      <c r="B63" s="91"/>
      <c r="C63" s="91"/>
      <c r="D63" s="92"/>
      <c r="E63" s="92"/>
      <c r="F63" s="92"/>
      <c r="G63" s="92"/>
      <c r="H63" s="92"/>
      <c r="I63" s="92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58"/>
      <c r="AC63" s="97" t="s">
        <v>94</v>
      </c>
    </row>
    <row r="64" spans="1:30">
      <c r="A64" s="91"/>
      <c r="B64" s="91"/>
      <c r="C64" s="91"/>
      <c r="D64" s="92"/>
      <c r="E64" s="92"/>
      <c r="F64" s="92"/>
      <c r="G64" s="92"/>
      <c r="H64" s="92"/>
      <c r="I64" s="92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58"/>
      <c r="AC64" s="97"/>
    </row>
    <row r="65" spans="1:31">
      <c r="A65" s="91"/>
      <c r="B65" s="91"/>
      <c r="C65" s="91"/>
      <c r="D65" s="92"/>
      <c r="E65" s="92"/>
      <c r="F65" s="92"/>
      <c r="G65" s="92"/>
      <c r="H65" s="92"/>
      <c r="I65" s="92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58"/>
      <c r="AC65" s="97"/>
    </row>
    <row r="66" spans="1:31">
      <c r="A66" s="91"/>
      <c r="B66" s="91"/>
      <c r="C66" s="91"/>
      <c r="D66" s="92"/>
      <c r="E66" s="92"/>
      <c r="F66" s="92"/>
      <c r="G66" s="92"/>
      <c r="H66" s="92"/>
      <c r="I66" s="92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58"/>
      <c r="AC66" s="97"/>
    </row>
    <row r="67" spans="1:31">
      <c r="A67" s="238" t="s">
        <v>288</v>
      </c>
      <c r="B67" s="238"/>
      <c r="C67" s="238"/>
      <c r="D67" s="238"/>
      <c r="E67" s="238"/>
      <c r="F67" s="238"/>
      <c r="G67" s="238"/>
      <c r="H67" s="238"/>
      <c r="I67" s="238"/>
      <c r="J67" s="238"/>
      <c r="K67" s="238"/>
      <c r="L67" s="238"/>
      <c r="M67" s="238"/>
      <c r="N67" s="238"/>
      <c r="O67" s="238"/>
      <c r="P67" s="238"/>
      <c r="Q67" s="238"/>
      <c r="R67" s="238"/>
      <c r="S67" s="238"/>
      <c r="T67" s="238"/>
      <c r="U67" s="238"/>
      <c r="V67" s="238"/>
      <c r="W67" s="238"/>
      <c r="X67" s="238"/>
      <c r="Y67" s="238"/>
      <c r="Z67" s="238"/>
      <c r="AA67" s="238"/>
      <c r="AB67" s="238"/>
      <c r="AC67" s="238"/>
    </row>
    <row r="68" spans="1:31" ht="14.25" customHeight="1">
      <c r="A68" s="252" t="s">
        <v>2</v>
      </c>
      <c r="B68" s="252"/>
      <c r="C68" s="252"/>
      <c r="D68" s="252"/>
      <c r="E68" s="252"/>
      <c r="F68" s="252"/>
      <c r="G68" s="252"/>
      <c r="H68" s="252"/>
      <c r="I68" s="252"/>
      <c r="J68" s="252"/>
      <c r="K68" s="252"/>
      <c r="L68" s="252"/>
      <c r="M68" s="252"/>
      <c r="N68" s="252"/>
      <c r="O68" s="252"/>
      <c r="P68" s="252"/>
      <c r="Q68" s="252"/>
      <c r="R68" s="252"/>
      <c r="S68" s="252"/>
      <c r="T68" s="252"/>
      <c r="U68" s="252"/>
      <c r="V68" s="252"/>
      <c r="W68" s="252"/>
      <c r="X68" s="252"/>
      <c r="Y68" s="252"/>
      <c r="Z68" s="252"/>
      <c r="AA68" s="252"/>
      <c r="AB68" s="252"/>
      <c r="AC68" s="252"/>
    </row>
    <row r="69" spans="1:31" ht="9" customHeight="1">
      <c r="A69" s="98"/>
      <c r="B69" s="98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  <c r="AA69" s="98"/>
      <c r="AB69" s="112"/>
      <c r="AC69" s="112"/>
    </row>
    <row r="70" spans="1:31">
      <c r="A70" s="241" t="s">
        <v>3</v>
      </c>
      <c r="B70" s="262" t="s">
        <v>4</v>
      </c>
      <c r="C70" s="253" t="s">
        <v>95</v>
      </c>
      <c r="D70" s="240" t="s">
        <v>6</v>
      </c>
      <c r="E70" s="240"/>
      <c r="F70" s="240" t="s">
        <v>7</v>
      </c>
      <c r="G70" s="240"/>
      <c r="H70" s="240" t="s">
        <v>8</v>
      </c>
      <c r="I70" s="240"/>
      <c r="J70" s="240" t="s">
        <v>9</v>
      </c>
      <c r="K70" s="240"/>
      <c r="L70" s="240" t="s">
        <v>10</v>
      </c>
      <c r="M70" s="240"/>
      <c r="N70" s="240" t="s">
        <v>11</v>
      </c>
      <c r="O70" s="240"/>
      <c r="P70" s="240" t="s">
        <v>12</v>
      </c>
      <c r="Q70" s="240"/>
      <c r="R70" s="240" t="s">
        <v>13</v>
      </c>
      <c r="S70" s="240"/>
      <c r="T70" s="240" t="s">
        <v>14</v>
      </c>
      <c r="U70" s="240"/>
      <c r="V70" s="240" t="s">
        <v>15</v>
      </c>
      <c r="W70" s="240"/>
      <c r="X70" s="240" t="s">
        <v>16</v>
      </c>
      <c r="Y70" s="240"/>
      <c r="Z70" s="240" t="s">
        <v>17</v>
      </c>
      <c r="AA70" s="240"/>
      <c r="AB70" s="240" t="s">
        <v>18</v>
      </c>
      <c r="AC70" s="243"/>
    </row>
    <row r="71" spans="1:31" ht="12" customHeight="1">
      <c r="A71" s="242"/>
      <c r="B71" s="263"/>
      <c r="C71" s="254"/>
      <c r="D71" s="53" t="s">
        <v>19</v>
      </c>
      <c r="E71" s="53" t="s">
        <v>20</v>
      </c>
      <c r="F71" s="53" t="s">
        <v>19</v>
      </c>
      <c r="G71" s="53" t="s">
        <v>20</v>
      </c>
      <c r="H71" s="53" t="s">
        <v>19</v>
      </c>
      <c r="I71" s="53" t="s">
        <v>20</v>
      </c>
      <c r="J71" s="53" t="s">
        <v>19</v>
      </c>
      <c r="K71" s="53" t="s">
        <v>20</v>
      </c>
      <c r="L71" s="53" t="s">
        <v>19</v>
      </c>
      <c r="M71" s="53" t="s">
        <v>20</v>
      </c>
      <c r="N71" s="53" t="s">
        <v>19</v>
      </c>
      <c r="O71" s="53" t="s">
        <v>20</v>
      </c>
      <c r="P71" s="53" t="s">
        <v>19</v>
      </c>
      <c r="Q71" s="53" t="s">
        <v>20</v>
      </c>
      <c r="R71" s="53" t="s">
        <v>19</v>
      </c>
      <c r="S71" s="53" t="s">
        <v>20</v>
      </c>
      <c r="T71" s="53" t="s">
        <v>19</v>
      </c>
      <c r="U71" s="53" t="s">
        <v>20</v>
      </c>
      <c r="V71" s="53" t="s">
        <v>19</v>
      </c>
      <c r="W71" s="53" t="s">
        <v>20</v>
      </c>
      <c r="X71" s="53" t="s">
        <v>19</v>
      </c>
      <c r="Y71" s="53" t="s">
        <v>20</v>
      </c>
      <c r="Z71" s="53" t="s">
        <v>19</v>
      </c>
      <c r="AA71" s="53" t="s">
        <v>20</v>
      </c>
      <c r="AB71" s="53" t="s">
        <v>19</v>
      </c>
      <c r="AC71" s="94" t="s">
        <v>20</v>
      </c>
    </row>
    <row r="72" spans="1:31" ht="12" customHeight="1">
      <c r="A72" s="87"/>
      <c r="B72" s="174" t="s">
        <v>97</v>
      </c>
      <c r="C72" s="173" t="s">
        <v>98</v>
      </c>
      <c r="D72" s="75">
        <v>1.6609799999999999</v>
      </c>
      <c r="E72" s="99">
        <v>21002.187905999999</v>
      </c>
      <c r="F72" s="99">
        <v>2.5564299999999998</v>
      </c>
      <c r="G72" s="99">
        <v>42136.994460000002</v>
      </c>
      <c r="H72" s="65">
        <v>3.4857800000000001</v>
      </c>
      <c r="I72" s="65">
        <v>66633.046910999998</v>
      </c>
      <c r="J72" s="65">
        <v>5.4840599999999995</v>
      </c>
      <c r="K72" s="65">
        <v>72647.512612000006</v>
      </c>
      <c r="L72" s="65">
        <v>5.527169999999999</v>
      </c>
      <c r="M72" s="65">
        <v>100954.50324999999</v>
      </c>
      <c r="N72" s="65">
        <v>1.17238</v>
      </c>
      <c r="O72" s="65">
        <v>20785.687131999999</v>
      </c>
      <c r="P72" s="65">
        <v>0.46888000000000002</v>
      </c>
      <c r="Q72" s="65">
        <v>27117.807199999999</v>
      </c>
      <c r="R72" s="65">
        <v>2.5274700000000001</v>
      </c>
      <c r="S72" s="65">
        <v>35302.846577999997</v>
      </c>
      <c r="T72" s="65">
        <v>5.5701499999999999</v>
      </c>
      <c r="U72" s="65">
        <v>113766.463476</v>
      </c>
      <c r="V72" s="65">
        <v>1.43316</v>
      </c>
      <c r="W72" s="65">
        <v>12915.380111999999</v>
      </c>
      <c r="X72" s="65">
        <v>2.8488899999999999</v>
      </c>
      <c r="Y72" s="65">
        <v>69041.782878999991</v>
      </c>
      <c r="Z72" s="65">
        <v>0.97506999999999988</v>
      </c>
      <c r="AA72" s="65">
        <v>40974.334530999993</v>
      </c>
      <c r="AB72" s="65">
        <f t="shared" ref="AB72:AC78" si="17">D72+F72+H72+J72+L72+N72+P72+R72+T72+V72+X72+Z72</f>
        <v>33.710419999999999</v>
      </c>
      <c r="AC72" s="65">
        <f t="shared" si="17"/>
        <v>623278.54704699991</v>
      </c>
    </row>
    <row r="73" spans="1:31" ht="12" customHeight="1">
      <c r="A73" s="87"/>
      <c r="B73" s="118" t="s">
        <v>99</v>
      </c>
      <c r="C73" s="77" t="s">
        <v>100</v>
      </c>
      <c r="D73" s="65">
        <v>1.08792</v>
      </c>
      <c r="E73" s="64">
        <v>1348.7684400000001</v>
      </c>
      <c r="F73" s="88">
        <v>0</v>
      </c>
      <c r="G73" s="88">
        <v>0</v>
      </c>
      <c r="H73" s="65">
        <v>0.28674999999999995</v>
      </c>
      <c r="I73" s="65">
        <v>2737.7828500000001</v>
      </c>
      <c r="J73" s="65">
        <v>0</v>
      </c>
      <c r="K73" s="65">
        <v>0</v>
      </c>
      <c r="L73" s="65">
        <v>1.4209200000000002</v>
      </c>
      <c r="M73" s="65">
        <v>5771.7996839999996</v>
      </c>
      <c r="N73" s="65">
        <v>0.96768999999999994</v>
      </c>
      <c r="O73" s="65">
        <v>1659.7519570000002</v>
      </c>
      <c r="P73" s="65">
        <v>5.7500000000000002E-2</v>
      </c>
      <c r="Q73" s="65">
        <v>614.77975000000004</v>
      </c>
      <c r="R73" s="65">
        <v>20.898439999999997</v>
      </c>
      <c r="S73" s="65">
        <v>16877.580144</v>
      </c>
      <c r="T73" s="65">
        <v>0.28876000000000002</v>
      </c>
      <c r="U73" s="65">
        <v>2921.2869500000002</v>
      </c>
      <c r="V73" s="65">
        <v>2.9207000000000001</v>
      </c>
      <c r="W73" s="65">
        <v>4557.4233199999999</v>
      </c>
      <c r="X73" s="65">
        <v>0</v>
      </c>
      <c r="Y73" s="65">
        <v>0</v>
      </c>
      <c r="Z73" s="65">
        <v>0.05</v>
      </c>
      <c r="AA73" s="65">
        <v>980.88499999999999</v>
      </c>
      <c r="AB73" s="65">
        <f>D73+F73+H73+J73+L73+N73+P73+R73+T73+V73+X73+Z73</f>
        <v>27.978679999999997</v>
      </c>
      <c r="AC73" s="65">
        <f t="shared" si="17"/>
        <v>37470.058095000008</v>
      </c>
    </row>
    <row r="74" spans="1:31" ht="12" customHeight="1">
      <c r="A74" s="211">
        <v>17</v>
      </c>
      <c r="B74" s="255" t="s">
        <v>101</v>
      </c>
      <c r="C74" s="255"/>
      <c r="D74" s="70">
        <f>SUM(D75:D78)</f>
        <v>2744.6042599999992</v>
      </c>
      <c r="E74" s="70">
        <f t="shared" ref="E74:G74" si="18">SUM(E75:E78)</f>
        <v>4608159.1954909973</v>
      </c>
      <c r="F74" s="70">
        <f t="shared" si="18"/>
        <v>3544.5844100000008</v>
      </c>
      <c r="G74" s="70">
        <f t="shared" si="18"/>
        <v>6230277.8321770066</v>
      </c>
      <c r="H74" s="95">
        <f t="shared" ref="H74:Z74" si="19">+H75+H76+H77+H78</f>
        <v>3869.1604300000035</v>
      </c>
      <c r="I74" s="95">
        <f t="shared" si="19"/>
        <v>6130466.0442359969</v>
      </c>
      <c r="J74" s="95">
        <f t="shared" si="19"/>
        <v>3479.4534200000003</v>
      </c>
      <c r="K74" s="95">
        <f t="shared" si="19"/>
        <v>6269824.380277005</v>
      </c>
      <c r="L74" s="95">
        <f t="shared" si="19"/>
        <v>3364.6719100000005</v>
      </c>
      <c r="M74" s="95">
        <f t="shared" si="19"/>
        <v>6811824.5400689989</v>
      </c>
      <c r="N74" s="95">
        <f t="shared" si="19"/>
        <v>4622.0122200000078</v>
      </c>
      <c r="O74" s="95">
        <f t="shared" si="19"/>
        <v>7277944.4247849993</v>
      </c>
      <c r="P74" s="95">
        <f t="shared" si="19"/>
        <v>18125.35273000001</v>
      </c>
      <c r="Q74" s="95">
        <f t="shared" si="19"/>
        <v>12585778.142950002</v>
      </c>
      <c r="R74" s="95">
        <f t="shared" si="19"/>
        <v>15455.024320000004</v>
      </c>
      <c r="S74" s="95">
        <f t="shared" si="19"/>
        <v>11429604.576434996</v>
      </c>
      <c r="T74" s="95">
        <f t="shared" si="19"/>
        <v>10281.314709999999</v>
      </c>
      <c r="U74" s="95">
        <f t="shared" si="19"/>
        <v>11291313.190908026</v>
      </c>
      <c r="V74" s="95">
        <f t="shared" si="19"/>
        <v>24161.33827</v>
      </c>
      <c r="W74" s="95">
        <f t="shared" si="19"/>
        <v>16330119.478145003</v>
      </c>
      <c r="X74" s="95">
        <f t="shared" si="19"/>
        <v>4863.7394599999989</v>
      </c>
      <c r="Y74" s="95">
        <f t="shared" si="19"/>
        <v>6648771.9518900011</v>
      </c>
      <c r="Z74" s="95">
        <f t="shared" si="19"/>
        <v>3532.5857899999974</v>
      </c>
      <c r="AA74" s="95">
        <f>+AA75+AA76+AA77+AA78</f>
        <v>6547166.7452409854</v>
      </c>
      <c r="AB74" s="95">
        <f>D74+F74+H74+J74+L74+N74+P74+R74+T74+V74+X74+Z74</f>
        <v>98043.841930000024</v>
      </c>
      <c r="AC74" s="95">
        <f>E74+G74+I74+K74+M74+O74+Q74+S74+U74+W74+Y74+AA74</f>
        <v>102161250.50260402</v>
      </c>
      <c r="AD74" s="224"/>
    </row>
    <row r="75" spans="1:31" ht="12" customHeight="1">
      <c r="A75" s="87"/>
      <c r="B75" s="118" t="s">
        <v>102</v>
      </c>
      <c r="C75" s="165" t="s">
        <v>103</v>
      </c>
      <c r="D75" s="64">
        <v>764.30838000000006</v>
      </c>
      <c r="E75" s="64">
        <v>488320.95084100007</v>
      </c>
      <c r="F75" s="64">
        <v>969.61925000000019</v>
      </c>
      <c r="G75" s="64">
        <v>639169.34981499997</v>
      </c>
      <c r="H75" s="65">
        <v>1507.0825599999998</v>
      </c>
      <c r="I75" s="65">
        <v>973886.59188099985</v>
      </c>
      <c r="J75" s="65">
        <v>1322.9674300000001</v>
      </c>
      <c r="K75" s="65">
        <v>804666.86885500012</v>
      </c>
      <c r="L75" s="65">
        <v>879.09078</v>
      </c>
      <c r="M75" s="65">
        <v>629694.78990000009</v>
      </c>
      <c r="N75" s="65">
        <v>1654.0881900000002</v>
      </c>
      <c r="O75" s="65">
        <v>1030444.139124</v>
      </c>
      <c r="P75" s="65">
        <v>14601.913990000001</v>
      </c>
      <c r="Q75" s="65">
        <v>5783337.5504740011</v>
      </c>
      <c r="R75" s="65">
        <v>12403.5036</v>
      </c>
      <c r="S75" s="65">
        <v>4993973.1071239989</v>
      </c>
      <c r="T75" s="65">
        <v>6449.4192000000012</v>
      </c>
      <c r="U75" s="65">
        <v>2928858.9363929997</v>
      </c>
      <c r="V75" s="65">
        <v>20435.915769999996</v>
      </c>
      <c r="W75" s="65">
        <v>8421454.7094690017</v>
      </c>
      <c r="X75" s="65">
        <v>2156.4358200000001</v>
      </c>
      <c r="Y75" s="65">
        <v>987763.76122700004</v>
      </c>
      <c r="Z75" s="65">
        <v>470.5104</v>
      </c>
      <c r="AA75" s="65">
        <v>253073.54152299999</v>
      </c>
      <c r="AB75" s="65">
        <f t="shared" si="17"/>
        <v>63614.85536999999</v>
      </c>
      <c r="AC75" s="65">
        <f t="shared" si="17"/>
        <v>27934644.296626002</v>
      </c>
    </row>
    <row r="76" spans="1:31" ht="12" customHeight="1">
      <c r="A76" s="87"/>
      <c r="B76" s="118">
        <v>17.02</v>
      </c>
      <c r="C76" s="77" t="s">
        <v>104</v>
      </c>
      <c r="D76" s="64">
        <v>627.62629999999956</v>
      </c>
      <c r="E76" s="64">
        <v>728757.37458499998</v>
      </c>
      <c r="F76" s="64">
        <v>493.19640999999996</v>
      </c>
      <c r="G76" s="64">
        <v>514372.20379700005</v>
      </c>
      <c r="H76" s="100">
        <v>697.11140000000012</v>
      </c>
      <c r="I76" s="100">
        <v>677455.08156200033</v>
      </c>
      <c r="J76" s="100">
        <v>454.4053500000004</v>
      </c>
      <c r="K76" s="100">
        <v>644043.71420600044</v>
      </c>
      <c r="L76" s="100">
        <v>572.22157999999979</v>
      </c>
      <c r="M76" s="100">
        <v>848865.63126700034</v>
      </c>
      <c r="N76" s="100">
        <v>573.18149000000005</v>
      </c>
      <c r="O76" s="100">
        <v>725347.30564200017</v>
      </c>
      <c r="P76" s="100">
        <v>951.98828999999989</v>
      </c>
      <c r="Q76" s="100">
        <v>1135987.4519510004</v>
      </c>
      <c r="R76" s="100">
        <v>828.22256000000016</v>
      </c>
      <c r="S76" s="100">
        <v>1127982.9291699999</v>
      </c>
      <c r="T76" s="100">
        <v>926.2117800000002</v>
      </c>
      <c r="U76" s="100">
        <v>987001.5619820006</v>
      </c>
      <c r="V76" s="100">
        <v>973.80032999999992</v>
      </c>
      <c r="W76" s="100">
        <v>1037160.0529670004</v>
      </c>
      <c r="X76" s="100">
        <v>682.52580999999964</v>
      </c>
      <c r="Y76" s="100">
        <v>704714.29707100021</v>
      </c>
      <c r="Z76" s="100">
        <v>927.02998999999977</v>
      </c>
      <c r="AA76" s="100">
        <v>1032125.8270840001</v>
      </c>
      <c r="AB76" s="65">
        <f t="shared" si="17"/>
        <v>8707.5212899999988</v>
      </c>
      <c r="AC76" s="65">
        <f t="shared" si="17"/>
        <v>10163813.431284003</v>
      </c>
      <c r="AD76" s="150"/>
      <c r="AE76" s="150"/>
    </row>
    <row r="77" spans="1:31" ht="12" customHeight="1">
      <c r="A77" s="87"/>
      <c r="B77" s="118">
        <v>17.03</v>
      </c>
      <c r="C77" s="165" t="s">
        <v>105</v>
      </c>
      <c r="D77" s="64">
        <v>2.2679999999999998</v>
      </c>
      <c r="E77" s="64">
        <v>7850.0015999999996</v>
      </c>
      <c r="F77" s="64">
        <v>0</v>
      </c>
      <c r="G77" s="64">
        <v>0</v>
      </c>
      <c r="H77" s="65">
        <v>0</v>
      </c>
      <c r="I77" s="65">
        <v>0</v>
      </c>
      <c r="J77" s="65">
        <v>0</v>
      </c>
      <c r="K77" s="65">
        <v>0</v>
      </c>
      <c r="L77" s="65">
        <v>0</v>
      </c>
      <c r="M77" s="65">
        <v>0</v>
      </c>
      <c r="N77" s="65">
        <v>1.17936</v>
      </c>
      <c r="O77" s="65">
        <v>4082.0008320000002</v>
      </c>
      <c r="P77" s="65">
        <v>1.17936</v>
      </c>
      <c r="Q77" s="65">
        <v>4082.0008320000002</v>
      </c>
      <c r="R77" s="65">
        <v>0</v>
      </c>
      <c r="S77" s="65">
        <v>0</v>
      </c>
      <c r="T77" s="65">
        <v>0.90720000000000001</v>
      </c>
      <c r="U77" s="65">
        <v>3140.0006400000002</v>
      </c>
      <c r="V77" s="65">
        <v>2.0411999999999999</v>
      </c>
      <c r="W77" s="65">
        <v>7065.00144</v>
      </c>
      <c r="X77" s="65">
        <v>0</v>
      </c>
      <c r="Y77" s="65">
        <v>0</v>
      </c>
      <c r="Z77" s="65">
        <v>2.0411999999999999</v>
      </c>
      <c r="AA77" s="65">
        <v>7065.00144</v>
      </c>
      <c r="AB77" s="65">
        <f t="shared" si="17"/>
        <v>9.61632</v>
      </c>
      <c r="AC77" s="65">
        <f t="shared" si="17"/>
        <v>33284.006783999997</v>
      </c>
    </row>
    <row r="78" spans="1:31" ht="12" customHeight="1">
      <c r="A78" s="87"/>
      <c r="B78" s="118">
        <v>1704</v>
      </c>
      <c r="C78" s="77" t="s">
        <v>106</v>
      </c>
      <c r="D78" s="64">
        <v>1350.4015799999997</v>
      </c>
      <c r="E78" s="64">
        <v>3383230.868464997</v>
      </c>
      <c r="F78" s="64">
        <v>2081.7687500000006</v>
      </c>
      <c r="G78" s="64">
        <v>5076736.2785650063</v>
      </c>
      <c r="H78" s="100">
        <v>1664.9664700000033</v>
      </c>
      <c r="I78" s="100">
        <v>4479124.3707929971</v>
      </c>
      <c r="J78" s="100">
        <v>1702.0806399999997</v>
      </c>
      <c r="K78" s="100">
        <v>4821113.7972160047</v>
      </c>
      <c r="L78" s="100">
        <v>1913.3595500000006</v>
      </c>
      <c r="M78" s="100">
        <v>5333264.1189019987</v>
      </c>
      <c r="N78" s="100">
        <v>2393.5631800000069</v>
      </c>
      <c r="O78" s="100">
        <v>5518070.9791869987</v>
      </c>
      <c r="P78" s="100">
        <v>2570.2710900000084</v>
      </c>
      <c r="Q78" s="100">
        <v>5662371.1396930013</v>
      </c>
      <c r="R78" s="100">
        <v>2223.2981600000035</v>
      </c>
      <c r="S78" s="100">
        <v>5307648.5401409985</v>
      </c>
      <c r="T78" s="100">
        <v>2904.7765299999969</v>
      </c>
      <c r="U78" s="100">
        <v>7372312.6918930253</v>
      </c>
      <c r="V78" s="100">
        <v>2749.5809700000059</v>
      </c>
      <c r="W78" s="100">
        <v>6864439.714269002</v>
      </c>
      <c r="X78" s="100">
        <v>2024.7778299999995</v>
      </c>
      <c r="Y78" s="100">
        <v>4956293.8935920009</v>
      </c>
      <c r="Z78" s="100">
        <v>2133.004199999998</v>
      </c>
      <c r="AA78" s="100">
        <v>5254902.3751939852</v>
      </c>
      <c r="AB78" s="65">
        <f t="shared" si="17"/>
        <v>25711.848950000025</v>
      </c>
      <c r="AC78" s="65">
        <f t="shared" si="17"/>
        <v>64029508.767910019</v>
      </c>
    </row>
    <row r="79" spans="1:31" ht="12" customHeight="1">
      <c r="A79" s="131"/>
      <c r="B79" s="79"/>
      <c r="C79" s="132" t="s">
        <v>107</v>
      </c>
      <c r="D79" s="133"/>
      <c r="E79" s="133"/>
      <c r="F79" s="133"/>
      <c r="G79" s="133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</row>
    <row r="80" spans="1:31" ht="12" customHeight="1">
      <c r="A80" s="101"/>
      <c r="B80" s="62">
        <v>801.11</v>
      </c>
      <c r="C80" s="63" t="s">
        <v>108</v>
      </c>
      <c r="D80" s="65">
        <v>607.36500000000001</v>
      </c>
      <c r="E80" s="65">
        <v>480577.74099999992</v>
      </c>
      <c r="F80" s="65">
        <v>1041.4800000000002</v>
      </c>
      <c r="G80" s="65">
        <v>955762.53399999987</v>
      </c>
      <c r="H80" s="65">
        <v>977.94100000000026</v>
      </c>
      <c r="I80" s="65">
        <v>829775.9711000002</v>
      </c>
      <c r="J80" s="65">
        <v>1657.9400000000005</v>
      </c>
      <c r="K80" s="65">
        <v>1565253.5564999999</v>
      </c>
      <c r="L80" s="65">
        <v>3067.8170000000005</v>
      </c>
      <c r="M80" s="65">
        <v>2845198.4959999998</v>
      </c>
      <c r="N80" s="65">
        <v>1285.7</v>
      </c>
      <c r="O80" s="65">
        <v>1073170.0899999999</v>
      </c>
      <c r="P80" s="65">
        <v>4027.2499999999995</v>
      </c>
      <c r="Q80" s="65">
        <v>4065290.0790000004</v>
      </c>
      <c r="R80" s="65">
        <v>2717.915</v>
      </c>
      <c r="S80" s="65">
        <v>2580902.0175000001</v>
      </c>
      <c r="T80" s="65">
        <v>1722.56</v>
      </c>
      <c r="U80" s="65">
        <v>1772838.5925999999</v>
      </c>
      <c r="V80" s="65">
        <v>1355.663</v>
      </c>
      <c r="W80" s="65">
        <v>1544147.1690000002</v>
      </c>
      <c r="X80" s="141">
        <v>1325.6769999999999</v>
      </c>
      <c r="Y80" s="89">
        <v>1269378.5211</v>
      </c>
      <c r="Z80" s="89">
        <v>1167.7810000000002</v>
      </c>
      <c r="AA80" s="64">
        <v>1241020.3184999998</v>
      </c>
      <c r="AB80" s="65">
        <f>D80+F80+H80+J80+L80+N80+P80+R80+T80+V80+X80+Z80</f>
        <v>20955.089000000004</v>
      </c>
      <c r="AC80" s="65">
        <f>E80+G80+I80+K80+M80+O80+Q80+S80+U80+W80+Y80+AA80</f>
        <v>20223315.086300001</v>
      </c>
    </row>
    <row r="81" spans="1:33" s="2" customFormat="1" ht="12" customHeight="1">
      <c r="A81" s="159"/>
      <c r="B81" s="62" t="s">
        <v>109</v>
      </c>
      <c r="C81" s="63" t="s">
        <v>110</v>
      </c>
      <c r="D81" s="64">
        <v>180.91086999999999</v>
      </c>
      <c r="E81" s="64">
        <v>760709.79861300043</v>
      </c>
      <c r="F81" s="64">
        <v>122.83317000000001</v>
      </c>
      <c r="G81" s="64">
        <v>505829.70906399988</v>
      </c>
      <c r="H81" s="64">
        <v>145.81587999999999</v>
      </c>
      <c r="I81" s="64">
        <v>616602.40385100001</v>
      </c>
      <c r="J81" s="64">
        <v>167.12794</v>
      </c>
      <c r="K81" s="64">
        <v>664356.23683900002</v>
      </c>
      <c r="L81" s="64">
        <v>107.93839999999999</v>
      </c>
      <c r="M81" s="64">
        <v>491872.46028900001</v>
      </c>
      <c r="N81" s="64">
        <v>150.99337000000003</v>
      </c>
      <c r="O81" s="64">
        <v>749413.2719670001</v>
      </c>
      <c r="P81" s="64">
        <v>165.59537000000006</v>
      </c>
      <c r="Q81" s="64">
        <v>738290.12919699971</v>
      </c>
      <c r="R81" s="64">
        <v>124.64294</v>
      </c>
      <c r="S81" s="64">
        <v>538127.26244500012</v>
      </c>
      <c r="T81" s="65">
        <v>238.21007000000006</v>
      </c>
      <c r="U81" s="65">
        <v>1062819.6791110002</v>
      </c>
      <c r="V81" s="64">
        <v>115.90488999999995</v>
      </c>
      <c r="W81" s="64">
        <v>525243.66335299984</v>
      </c>
      <c r="X81" s="65">
        <v>66.803020000000004</v>
      </c>
      <c r="Y81" s="65">
        <v>295949.99827100005</v>
      </c>
      <c r="Z81" s="65">
        <v>163.13596999999996</v>
      </c>
      <c r="AA81" s="64">
        <v>703681.07818100008</v>
      </c>
      <c r="AB81" s="64">
        <f>D81+F81+H81+J81+L81+N81+P81+R81+T81+V81+X81+Z81</f>
        <v>1749.9118900000003</v>
      </c>
      <c r="AC81" s="64">
        <f>E81+G81+I81+K81+M81+O81+Q81+S81+U81+W81+Y81+AA81</f>
        <v>7652895.6911810003</v>
      </c>
    </row>
    <row r="82" spans="1:33" ht="12" customHeight="1">
      <c r="A82" s="57" t="s">
        <v>111</v>
      </c>
      <c r="B82" s="102"/>
      <c r="C82" s="103" t="s">
        <v>112</v>
      </c>
      <c r="D82" s="80"/>
      <c r="E82" s="80"/>
      <c r="F82" s="104"/>
      <c r="G82" s="104"/>
      <c r="H82" s="75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65"/>
      <c r="AC82" s="65"/>
      <c r="AF82" s="51"/>
    </row>
    <row r="83" spans="1:33" ht="12" customHeight="1">
      <c r="A83" s="256" t="s">
        <v>284</v>
      </c>
      <c r="B83" s="256"/>
      <c r="C83" s="155" t="s">
        <v>113</v>
      </c>
      <c r="D83" s="70">
        <f>SUM(D84:D87)</f>
        <v>10908.308789999997</v>
      </c>
      <c r="E83" s="70">
        <f t="shared" ref="E83:G83" si="20">SUM(E84:E87)</f>
        <v>12189726.224892002</v>
      </c>
      <c r="F83" s="70">
        <f t="shared" si="20"/>
        <v>7717.5600999999988</v>
      </c>
      <c r="G83" s="70">
        <f t="shared" si="20"/>
        <v>8626649.6103000026</v>
      </c>
      <c r="H83" s="95">
        <f t="shared" ref="H83:AA83" si="21">+H84+H85+H86+H87</f>
        <v>8492.9114699999973</v>
      </c>
      <c r="I83" s="95">
        <f t="shared" si="21"/>
        <v>9445907.8749009985</v>
      </c>
      <c r="J83" s="95">
        <f t="shared" si="21"/>
        <v>6990.1598999999997</v>
      </c>
      <c r="K83" s="95">
        <f t="shared" si="21"/>
        <v>8402478.5353530012</v>
      </c>
      <c r="L83" s="95">
        <f t="shared" si="21"/>
        <v>6519.5746500000005</v>
      </c>
      <c r="M83" s="95">
        <f t="shared" si="21"/>
        <v>7550883.8810259998</v>
      </c>
      <c r="N83" s="95">
        <f t="shared" si="21"/>
        <v>3585.28629</v>
      </c>
      <c r="O83" s="95">
        <f t="shared" si="21"/>
        <v>4218225.4251060002</v>
      </c>
      <c r="P83" s="196">
        <f t="shared" si="21"/>
        <v>7418.6976999999988</v>
      </c>
      <c r="Q83" s="196">
        <f t="shared" si="21"/>
        <v>8109790.247163998</v>
      </c>
      <c r="R83" s="196">
        <f t="shared" si="21"/>
        <v>7639.5568899999962</v>
      </c>
      <c r="S83" s="196">
        <f t="shared" si="21"/>
        <v>8321138.0864260001</v>
      </c>
      <c r="T83" s="196">
        <f t="shared" si="21"/>
        <v>6908.2624000000005</v>
      </c>
      <c r="U83" s="196">
        <f t="shared" si="21"/>
        <v>6516052.0474340003</v>
      </c>
      <c r="V83" s="196">
        <f t="shared" si="21"/>
        <v>2426.9904499999998</v>
      </c>
      <c r="W83" s="196">
        <f t="shared" si="21"/>
        <v>2709199.9607849997</v>
      </c>
      <c r="X83" s="196">
        <f t="shared" si="21"/>
        <v>4461.9579799999983</v>
      </c>
      <c r="Y83" s="196">
        <f t="shared" si="21"/>
        <v>5127950.9544039993</v>
      </c>
      <c r="Z83" s="196">
        <f t="shared" si="21"/>
        <v>6003.0507199999984</v>
      </c>
      <c r="AA83" s="196">
        <f t="shared" si="21"/>
        <v>6566877.2339709988</v>
      </c>
      <c r="AB83" s="95">
        <f>D83+F83+H83+J83+L83+N83+P83+R83+T83+V83+X83+Z83</f>
        <v>79072.317339999994</v>
      </c>
      <c r="AC83" s="95">
        <f>E83+G83+I83+K83+M83+O83+Q83+S83+U83+W83+Y83+AA83</f>
        <v>87784880.081761986</v>
      </c>
      <c r="AD83" s="122"/>
      <c r="AE83" s="48"/>
      <c r="AF83" s="48"/>
      <c r="AG83" s="48"/>
    </row>
    <row r="84" spans="1:33" ht="12" customHeight="1">
      <c r="A84" s="76"/>
      <c r="B84" s="76"/>
      <c r="C84" s="77" t="s">
        <v>114</v>
      </c>
      <c r="D84" s="65">
        <v>7401.2681299999967</v>
      </c>
      <c r="E84" s="65">
        <v>7867079.9743180005</v>
      </c>
      <c r="F84" s="65">
        <v>5329.837199999999</v>
      </c>
      <c r="G84" s="65">
        <v>5920769.4243600015</v>
      </c>
      <c r="H84" s="65">
        <v>5548.3346599999986</v>
      </c>
      <c r="I84" s="65">
        <v>6314423.196407998</v>
      </c>
      <c r="J84" s="65">
        <v>4841.8515099999995</v>
      </c>
      <c r="K84" s="65">
        <v>6062503.3508800007</v>
      </c>
      <c r="L84" s="100">
        <v>4446.6581900000001</v>
      </c>
      <c r="M84" s="100">
        <v>5265614.6852059998</v>
      </c>
      <c r="N84" s="100">
        <v>1944.62058</v>
      </c>
      <c r="O84" s="100">
        <v>2428650.6546740001</v>
      </c>
      <c r="P84" s="75">
        <v>3116.3941199999986</v>
      </c>
      <c r="Q84" s="75">
        <v>3834428.1587919989</v>
      </c>
      <c r="R84" s="75">
        <v>4306.0979599999973</v>
      </c>
      <c r="S84" s="75">
        <v>4953624.8554199999</v>
      </c>
      <c r="T84" s="75">
        <v>2965.7002899999998</v>
      </c>
      <c r="U84" s="75">
        <v>3104371.8996800003</v>
      </c>
      <c r="V84" s="75">
        <v>1588.3447999999999</v>
      </c>
      <c r="W84" s="75">
        <v>1951117.3743199995</v>
      </c>
      <c r="X84" s="75">
        <v>3268.8623199999988</v>
      </c>
      <c r="Y84" s="75">
        <v>4026598.3274120004</v>
      </c>
      <c r="Z84" s="75">
        <v>4033.4206299999987</v>
      </c>
      <c r="AA84" s="75">
        <v>4829022.0072629992</v>
      </c>
      <c r="AB84" s="65">
        <f t="shared" ref="AB84" si="22">D84+F84+H84+J84+L84+N84+P84+R84+T84+V84+X84+Z84</f>
        <v>48791.390389999986</v>
      </c>
      <c r="AC84" s="65">
        <f t="shared" ref="AC84:AC92" si="23">E84+G84+I84+K84+M84+O84+Q84+S84+U84+W84+Y84+AA84</f>
        <v>56558203.908733003</v>
      </c>
      <c r="AD84" s="122"/>
      <c r="AE84" s="225"/>
      <c r="AF84" s="48"/>
      <c r="AG84" s="48"/>
    </row>
    <row r="85" spans="1:33" ht="12" customHeight="1">
      <c r="A85" s="76"/>
      <c r="B85" s="76">
        <v>713.1</v>
      </c>
      <c r="C85" s="77" t="s">
        <v>115</v>
      </c>
      <c r="D85" s="65">
        <v>2833.5518699999993</v>
      </c>
      <c r="E85" s="65">
        <v>3440274.7458150005</v>
      </c>
      <c r="F85" s="65">
        <v>1837.5084999999999</v>
      </c>
      <c r="G85" s="65">
        <v>1971627.5251200001</v>
      </c>
      <c r="H85" s="65">
        <v>2733.4086600000001</v>
      </c>
      <c r="I85" s="65">
        <v>2866623.0441970006</v>
      </c>
      <c r="J85" s="65">
        <v>1907.16633</v>
      </c>
      <c r="K85" s="65">
        <v>1999158.4735869998</v>
      </c>
      <c r="L85" s="65">
        <v>1728.92392</v>
      </c>
      <c r="M85" s="65">
        <v>1812236.5328319999</v>
      </c>
      <c r="N85" s="65">
        <v>1491.43265</v>
      </c>
      <c r="O85" s="65">
        <v>1630225.8454059998</v>
      </c>
      <c r="P85" s="75">
        <v>4166.6770600000009</v>
      </c>
      <c r="Q85" s="75">
        <v>4073737.9099199991</v>
      </c>
      <c r="R85" s="75">
        <v>3147.0998899999995</v>
      </c>
      <c r="S85" s="75">
        <v>3130737.0791979996</v>
      </c>
      <c r="T85" s="75">
        <v>3847.2662000000005</v>
      </c>
      <c r="U85" s="75">
        <v>3248093.128422</v>
      </c>
      <c r="V85" s="75">
        <v>813.68</v>
      </c>
      <c r="W85" s="75">
        <v>719094.40700000012</v>
      </c>
      <c r="X85" s="75">
        <v>1135.7797599999999</v>
      </c>
      <c r="Y85" s="75">
        <v>1028544.754048</v>
      </c>
      <c r="Z85" s="75">
        <v>1837.1800899999998</v>
      </c>
      <c r="AA85" s="75">
        <v>1597618.3217079993</v>
      </c>
      <c r="AB85" s="65">
        <f t="shared" ref="AB85:AB93" si="24">D85+F85+H85+J85+L85+N85+P85+R85+T85+V85+X85+Z85</f>
        <v>27479.674930000008</v>
      </c>
      <c r="AC85" s="65">
        <f t="shared" si="23"/>
        <v>27517971.767253004</v>
      </c>
      <c r="AD85" s="122"/>
      <c r="AE85" s="48"/>
      <c r="AF85" s="48"/>
      <c r="AG85" s="48"/>
    </row>
    <row r="86" spans="1:33" ht="12" customHeight="1">
      <c r="A86" s="76"/>
      <c r="B86" s="76"/>
      <c r="C86" s="77" t="s">
        <v>116</v>
      </c>
      <c r="D86" s="65">
        <v>637.51380000000006</v>
      </c>
      <c r="E86" s="65">
        <v>811403.9841</v>
      </c>
      <c r="F86" s="65">
        <v>546.95940000000007</v>
      </c>
      <c r="G86" s="65">
        <v>717644.67431999999</v>
      </c>
      <c r="H86" s="65">
        <v>202.75906000000001</v>
      </c>
      <c r="I86" s="65">
        <v>245050.20831200003</v>
      </c>
      <c r="J86" s="65">
        <v>200.03675999999999</v>
      </c>
      <c r="K86" s="65">
        <v>249089.44859600003</v>
      </c>
      <c r="L86" s="65">
        <v>314.798</v>
      </c>
      <c r="M86" s="65">
        <v>410759.85139999999</v>
      </c>
      <c r="N86" s="65">
        <v>149.23305999999999</v>
      </c>
      <c r="O86" s="65">
        <v>159348.92502600001</v>
      </c>
      <c r="P86" s="75">
        <v>21.31906</v>
      </c>
      <c r="Q86" s="75">
        <v>21150.639426000002</v>
      </c>
      <c r="R86" s="75">
        <v>181.44</v>
      </c>
      <c r="S86" s="75">
        <v>227797.92</v>
      </c>
      <c r="T86" s="75">
        <v>20.864999999999998</v>
      </c>
      <c r="U86" s="75">
        <v>20090.908500000001</v>
      </c>
      <c r="V86" s="75">
        <v>0</v>
      </c>
      <c r="W86" s="75">
        <v>0</v>
      </c>
      <c r="X86" s="75">
        <v>42.637999999999998</v>
      </c>
      <c r="Y86" s="75">
        <v>42821.343399999998</v>
      </c>
      <c r="Z86" s="75">
        <v>132.44999999999999</v>
      </c>
      <c r="AA86" s="75">
        <v>140236.905</v>
      </c>
      <c r="AB86" s="65">
        <f t="shared" si="24"/>
        <v>2450.0121399999994</v>
      </c>
      <c r="AC86" s="65">
        <f>E86+G86+I86+K86+M86+O86+Q86+S86+U86+W86+Y86+AA86</f>
        <v>3045394.8080799994</v>
      </c>
      <c r="AD86" s="122"/>
      <c r="AE86" s="122"/>
    </row>
    <row r="87" spans="1:33" ht="12" customHeight="1">
      <c r="A87" s="76"/>
      <c r="B87" s="76"/>
      <c r="C87" s="77" t="s">
        <v>117</v>
      </c>
      <c r="D87" s="65">
        <v>35.974990000000005</v>
      </c>
      <c r="E87" s="65">
        <v>70967.520659000016</v>
      </c>
      <c r="F87" s="65">
        <v>3.2549999999999999</v>
      </c>
      <c r="G87" s="65">
        <v>16607.986499999999</v>
      </c>
      <c r="H87" s="65">
        <v>8.4090900000000008</v>
      </c>
      <c r="I87" s="65">
        <v>19811.425983999998</v>
      </c>
      <c r="J87" s="65">
        <v>41.1053</v>
      </c>
      <c r="K87" s="65">
        <v>91727.262289999984</v>
      </c>
      <c r="L87" s="65">
        <v>29.194539999999996</v>
      </c>
      <c r="M87" s="65">
        <v>62272.811587999997</v>
      </c>
      <c r="N87" s="65">
        <v>0</v>
      </c>
      <c r="O87" s="65">
        <v>0</v>
      </c>
      <c r="P87" s="75">
        <v>114.30745999999999</v>
      </c>
      <c r="Q87" s="75">
        <v>180473.53902599998</v>
      </c>
      <c r="R87" s="75">
        <v>4.9190399999999999</v>
      </c>
      <c r="S87" s="75">
        <v>8978.2318080000005</v>
      </c>
      <c r="T87" s="75">
        <v>74.430909999999997</v>
      </c>
      <c r="U87" s="75">
        <v>143496.11083200001</v>
      </c>
      <c r="V87" s="75">
        <v>24.965649999999997</v>
      </c>
      <c r="W87" s="75">
        <v>38988.179465000001</v>
      </c>
      <c r="X87" s="75">
        <v>14.677900000000001</v>
      </c>
      <c r="Y87" s="75">
        <v>29986.529543999997</v>
      </c>
      <c r="Z87" s="75">
        <v>0</v>
      </c>
      <c r="AA87" s="75">
        <v>0</v>
      </c>
      <c r="AB87" s="65">
        <f t="shared" si="24"/>
        <v>351.23987999999997</v>
      </c>
      <c r="AC87" s="65">
        <f>E87+G87+I87+K87+M87+O87+Q87+S87+U87+W87+Y87+AA87</f>
        <v>663309.59769600013</v>
      </c>
      <c r="AD87" s="122"/>
      <c r="AE87" s="122"/>
    </row>
    <row r="88" spans="1:33" ht="12" customHeight="1">
      <c r="A88" s="257" t="s">
        <v>118</v>
      </c>
      <c r="B88" s="257"/>
      <c r="C88" s="77" t="s">
        <v>119</v>
      </c>
      <c r="D88" s="65">
        <v>46.446639999999995</v>
      </c>
      <c r="E88" s="65">
        <v>47673.44193999999</v>
      </c>
      <c r="F88" s="65">
        <v>129.41398000000001</v>
      </c>
      <c r="G88" s="65">
        <v>132260.005538</v>
      </c>
      <c r="H88" s="65">
        <v>376.97045999999995</v>
      </c>
      <c r="I88" s="65">
        <v>256390.38514999996</v>
      </c>
      <c r="J88" s="65">
        <v>177.31614000000002</v>
      </c>
      <c r="K88" s="65">
        <v>151332.56950499999</v>
      </c>
      <c r="L88" s="65">
        <v>207.57687000000001</v>
      </c>
      <c r="M88" s="65">
        <v>179806.40010100001</v>
      </c>
      <c r="N88" s="75">
        <v>161.48699999999999</v>
      </c>
      <c r="O88" s="75">
        <v>134852.86829999997</v>
      </c>
      <c r="P88" s="75">
        <v>104.85500000000002</v>
      </c>
      <c r="Q88" s="75">
        <v>108907.8037</v>
      </c>
      <c r="R88" s="75">
        <v>56.134819999999998</v>
      </c>
      <c r="S88" s="75">
        <v>67132.386148999998</v>
      </c>
      <c r="T88" s="75">
        <v>69.29825000000001</v>
      </c>
      <c r="U88" s="75">
        <v>106787.37880599998</v>
      </c>
      <c r="V88" s="75">
        <v>32.550379999999997</v>
      </c>
      <c r="W88" s="75">
        <v>24969.573948000001</v>
      </c>
      <c r="X88" s="75">
        <v>34.418509999999998</v>
      </c>
      <c r="Y88" s="75">
        <v>33651.529634999999</v>
      </c>
      <c r="Z88" s="75">
        <v>83.400530000000003</v>
      </c>
      <c r="AA88" s="75">
        <v>98487.427561999997</v>
      </c>
      <c r="AB88" s="65">
        <f t="shared" si="24"/>
        <v>1479.8685799999998</v>
      </c>
      <c r="AC88" s="65">
        <f>E88+G88+I88+K88+M88+O88+Q88+S88+U88+W88+Y88+AA88</f>
        <v>1342251.770334</v>
      </c>
      <c r="AD88" s="48"/>
      <c r="AF88" s="122"/>
      <c r="AG88" s="122"/>
    </row>
    <row r="89" spans="1:33" ht="12" customHeight="1">
      <c r="A89" s="257" t="s">
        <v>120</v>
      </c>
      <c r="B89" s="257"/>
      <c r="C89" s="77" t="s">
        <v>121</v>
      </c>
      <c r="D89" s="65">
        <v>0</v>
      </c>
      <c r="E89" s="65">
        <v>0</v>
      </c>
      <c r="F89" s="65">
        <v>11.631</v>
      </c>
      <c r="G89" s="65">
        <v>17300.223000000002</v>
      </c>
      <c r="H89" s="65">
        <v>0.89412999999999998</v>
      </c>
      <c r="I89" s="65">
        <v>1947.772792</v>
      </c>
      <c r="J89" s="65">
        <v>0</v>
      </c>
      <c r="K89" s="65">
        <v>0</v>
      </c>
      <c r="L89" s="75">
        <v>0.72996000000000005</v>
      </c>
      <c r="M89" s="75">
        <v>1803.512172</v>
      </c>
      <c r="N89" s="75">
        <v>1.5370699999999999</v>
      </c>
      <c r="O89" s="75">
        <v>3114.3251</v>
      </c>
      <c r="P89" s="75">
        <v>0</v>
      </c>
      <c r="Q89" s="75">
        <v>0</v>
      </c>
      <c r="R89" s="75">
        <v>0</v>
      </c>
      <c r="S89" s="75">
        <v>0</v>
      </c>
      <c r="T89" s="75">
        <v>7.0451999999999995</v>
      </c>
      <c r="U89" s="75">
        <v>8699.4129599999997</v>
      </c>
      <c r="V89" s="75">
        <v>0</v>
      </c>
      <c r="W89" s="75">
        <v>0</v>
      </c>
      <c r="X89" s="75">
        <v>0.74257000000000006</v>
      </c>
      <c r="Y89" s="75">
        <v>1803.4797590000001</v>
      </c>
      <c r="Z89" s="75">
        <v>9.0899999999999991E-3</v>
      </c>
      <c r="AA89" s="75">
        <v>27.999927</v>
      </c>
      <c r="AB89" s="65">
        <f t="shared" si="24"/>
        <v>22.589020000000001</v>
      </c>
      <c r="AC89" s="65">
        <f>E89+G89+I89+K89+M89+O89+Q89+S89+U89+W89+Y89+AA89</f>
        <v>34696.725709999999</v>
      </c>
      <c r="AD89" s="48"/>
      <c r="AE89" s="224"/>
    </row>
    <row r="90" spans="1:33" ht="12" customHeight="1">
      <c r="A90" s="258"/>
      <c r="B90" s="258"/>
      <c r="C90" s="209" t="s">
        <v>122</v>
      </c>
      <c r="D90" s="210">
        <f>SUM(D91:D93)</f>
        <v>400.83364</v>
      </c>
      <c r="E90" s="210">
        <f t="shared" ref="E90:H90" si="25">SUM(E91:E93)</f>
        <v>705584.017398</v>
      </c>
      <c r="F90" s="210">
        <f t="shared" si="25"/>
        <v>488.16140999999999</v>
      </c>
      <c r="G90" s="210">
        <f t="shared" si="25"/>
        <v>959150.84586699994</v>
      </c>
      <c r="H90" s="78">
        <f t="shared" si="25"/>
        <v>772.95479999999998</v>
      </c>
      <c r="I90" s="65">
        <f t="shared" ref="I90:AA90" si="26">SUM(I91:I93)</f>
        <v>1274682.0404400001</v>
      </c>
      <c r="J90" s="65">
        <f t="shared" si="26"/>
        <v>240.26779999999999</v>
      </c>
      <c r="K90" s="65">
        <f t="shared" si="26"/>
        <v>328491.75390000001</v>
      </c>
      <c r="L90" s="65">
        <f t="shared" si="26"/>
        <v>631.0324700000001</v>
      </c>
      <c r="M90" s="65">
        <f t="shared" si="26"/>
        <v>835312.93379599997</v>
      </c>
      <c r="N90" s="65">
        <f t="shared" si="26"/>
        <v>520.73635999999999</v>
      </c>
      <c r="O90" s="65">
        <f t="shared" si="26"/>
        <v>609616.29559200001</v>
      </c>
      <c r="P90" s="65">
        <f t="shared" si="26"/>
        <v>217.10943999999998</v>
      </c>
      <c r="Q90" s="65">
        <f t="shared" si="26"/>
        <v>264207.45680400002</v>
      </c>
      <c r="R90" s="65">
        <f t="shared" si="26"/>
        <v>249.96073999999996</v>
      </c>
      <c r="S90" s="65">
        <f t="shared" si="26"/>
        <v>409748.32303399994</v>
      </c>
      <c r="T90" s="65">
        <f t="shared" si="26"/>
        <v>2610.7386300000003</v>
      </c>
      <c r="U90" s="65">
        <f t="shared" si="26"/>
        <v>4734400.3309279988</v>
      </c>
      <c r="V90" s="65">
        <f t="shared" si="26"/>
        <v>1199.0190799999998</v>
      </c>
      <c r="W90" s="65">
        <f t="shared" si="26"/>
        <v>2086566.3329940003</v>
      </c>
      <c r="X90" s="65">
        <f t="shared" si="26"/>
        <v>1602.9256300000004</v>
      </c>
      <c r="Y90" s="65">
        <f t="shared" si="26"/>
        <v>2853984.7048750012</v>
      </c>
      <c r="Z90" s="65">
        <f t="shared" si="26"/>
        <v>1030.1184899999998</v>
      </c>
      <c r="AA90" s="65">
        <f t="shared" si="26"/>
        <v>1876120.6675230002</v>
      </c>
      <c r="AB90" s="65">
        <f t="shared" si="24"/>
        <v>9963.8584899999987</v>
      </c>
      <c r="AC90" s="65">
        <f>E90+G90+I90+K90+M90+O90+Q90+S90+U90+W90+Y90+AA90</f>
        <v>16937865.703150999</v>
      </c>
      <c r="AD90" s="48"/>
      <c r="AE90" s="122"/>
    </row>
    <row r="91" spans="1:33" ht="12" customHeight="1">
      <c r="A91" s="76"/>
      <c r="B91" s="76" t="s">
        <v>123</v>
      </c>
      <c r="C91" s="77" t="s">
        <v>124</v>
      </c>
      <c r="D91" s="65">
        <v>0</v>
      </c>
      <c r="E91" s="65">
        <v>0</v>
      </c>
      <c r="F91" s="65">
        <v>0</v>
      </c>
      <c r="G91" s="65">
        <v>0</v>
      </c>
      <c r="H91" s="65">
        <v>0</v>
      </c>
      <c r="I91" s="65">
        <v>0</v>
      </c>
      <c r="J91" s="65">
        <v>7.1839999999999993</v>
      </c>
      <c r="K91" s="65">
        <v>19326.928899999999</v>
      </c>
      <c r="L91" s="65">
        <v>3.8658699999999997</v>
      </c>
      <c r="M91" s="65">
        <v>10286.306896</v>
      </c>
      <c r="N91" s="65">
        <v>0</v>
      </c>
      <c r="O91" s="65">
        <v>0</v>
      </c>
      <c r="P91" s="65">
        <v>27.754000000000001</v>
      </c>
      <c r="Q91" s="65">
        <v>46804.5573</v>
      </c>
      <c r="R91" s="65">
        <v>0</v>
      </c>
      <c r="S91" s="65">
        <v>0</v>
      </c>
      <c r="T91" s="65">
        <v>0</v>
      </c>
      <c r="U91" s="65">
        <v>0</v>
      </c>
      <c r="V91" s="65">
        <v>0</v>
      </c>
      <c r="W91" s="65">
        <v>0</v>
      </c>
      <c r="X91" s="65">
        <v>3.9190399999999999</v>
      </c>
      <c r="Y91" s="65">
        <v>10580.232287999999</v>
      </c>
      <c r="Z91" s="65">
        <v>3.9190399999999999</v>
      </c>
      <c r="AA91" s="65">
        <v>13276.531808</v>
      </c>
      <c r="AB91" s="65">
        <f t="shared" si="24"/>
        <v>46.641950000000008</v>
      </c>
      <c r="AC91" s="65">
        <f t="shared" si="23"/>
        <v>100274.55719200001</v>
      </c>
      <c r="AD91" s="226"/>
      <c r="AE91" s="122"/>
    </row>
    <row r="92" spans="1:33" ht="12" customHeight="1">
      <c r="A92" s="76"/>
      <c r="B92" s="76" t="s">
        <v>125</v>
      </c>
      <c r="C92" s="77" t="s">
        <v>126</v>
      </c>
      <c r="D92" s="64">
        <v>161.95022</v>
      </c>
      <c r="E92" s="64">
        <v>342096.39083000005</v>
      </c>
      <c r="F92" s="64">
        <v>415.48140999999998</v>
      </c>
      <c r="G92" s="64">
        <v>880353.06186699995</v>
      </c>
      <c r="H92" s="65">
        <v>485.69479999999999</v>
      </c>
      <c r="I92" s="65">
        <v>953387.10644000012</v>
      </c>
      <c r="J92" s="65">
        <v>57.138800000000003</v>
      </c>
      <c r="K92" s="65">
        <v>88771.091</v>
      </c>
      <c r="L92" s="65">
        <v>339.03360000000004</v>
      </c>
      <c r="M92" s="65">
        <v>559545.60959999997</v>
      </c>
      <c r="N92" s="65">
        <v>156.691</v>
      </c>
      <c r="O92" s="65">
        <v>237634.574536</v>
      </c>
      <c r="P92" s="65">
        <v>165.35999999999999</v>
      </c>
      <c r="Q92" s="65">
        <v>185090.63999999998</v>
      </c>
      <c r="R92" s="65">
        <v>246.36073999999996</v>
      </c>
      <c r="S92" s="65">
        <v>402468.40303399996</v>
      </c>
      <c r="T92" s="65">
        <v>2202.6343900000002</v>
      </c>
      <c r="U92" s="65">
        <v>4418567.4690559991</v>
      </c>
      <c r="V92" s="65">
        <v>1079.0290799999998</v>
      </c>
      <c r="W92" s="65">
        <v>1983556.4399940004</v>
      </c>
      <c r="X92" s="65">
        <v>1573.6055900000003</v>
      </c>
      <c r="Y92" s="65">
        <v>2821813.622587001</v>
      </c>
      <c r="Z92" s="65">
        <v>975.84944999999993</v>
      </c>
      <c r="AA92" s="65">
        <v>1804493.5207150001</v>
      </c>
      <c r="AB92" s="65">
        <f t="shared" si="24"/>
        <v>7858.8290800000004</v>
      </c>
      <c r="AC92" s="65">
        <f t="shared" si="23"/>
        <v>14677777.929659002</v>
      </c>
      <c r="AD92" s="48"/>
    </row>
    <row r="93" spans="1:33" ht="12" customHeight="1">
      <c r="A93" s="76"/>
      <c r="B93" s="76" t="s">
        <v>127</v>
      </c>
      <c r="C93" s="77" t="s">
        <v>128</v>
      </c>
      <c r="D93" s="64">
        <v>238.88342</v>
      </c>
      <c r="E93" s="64">
        <v>363487.62656800001</v>
      </c>
      <c r="F93" s="64">
        <v>72.680000000000007</v>
      </c>
      <c r="G93" s="64">
        <v>78797.784</v>
      </c>
      <c r="H93" s="65">
        <v>287.26</v>
      </c>
      <c r="I93" s="65">
        <v>321294.93400000001</v>
      </c>
      <c r="J93" s="65">
        <v>175.94499999999999</v>
      </c>
      <c r="K93" s="65">
        <v>220393.734</v>
      </c>
      <c r="L93" s="65">
        <v>288.13300000000004</v>
      </c>
      <c r="M93" s="65">
        <v>265481.01730000001</v>
      </c>
      <c r="N93" s="65">
        <v>364.04536000000002</v>
      </c>
      <c r="O93" s="65">
        <v>371981.72105599998</v>
      </c>
      <c r="P93" s="65">
        <v>23.995439999999999</v>
      </c>
      <c r="Q93" s="65">
        <v>32312.259504000001</v>
      </c>
      <c r="R93" s="65">
        <v>3.6</v>
      </c>
      <c r="S93" s="65">
        <v>7279.92</v>
      </c>
      <c r="T93" s="65">
        <v>408.10424</v>
      </c>
      <c r="U93" s="65">
        <v>315832.86187199998</v>
      </c>
      <c r="V93" s="65">
        <v>119.99</v>
      </c>
      <c r="W93" s="65">
        <v>103009.893</v>
      </c>
      <c r="X93" s="65">
        <v>25.401</v>
      </c>
      <c r="Y93" s="65">
        <v>21590.85</v>
      </c>
      <c r="Z93" s="65">
        <v>50.35</v>
      </c>
      <c r="AA93" s="65">
        <v>58350.614999999998</v>
      </c>
      <c r="AB93" s="65">
        <f t="shared" si="24"/>
        <v>2058.3874599999999</v>
      </c>
      <c r="AC93" s="65">
        <f>E93+G93+I93+K93+M93+O93+Q93+S93+U93+W93+Y93+AA93</f>
        <v>2159813.2162999995</v>
      </c>
      <c r="AD93" s="48"/>
    </row>
    <row r="94" spans="1:33" ht="12" customHeight="1">
      <c r="A94" s="134" t="s">
        <v>111</v>
      </c>
      <c r="B94" s="169"/>
      <c r="C94" s="170" t="s">
        <v>129</v>
      </c>
      <c r="D94" s="78"/>
      <c r="E94" s="78"/>
      <c r="F94" s="78"/>
      <c r="G94" s="78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</row>
    <row r="95" spans="1:33" ht="12" customHeight="1">
      <c r="A95" s="207"/>
      <c r="B95" s="230" t="s">
        <v>130</v>
      </c>
      <c r="C95" s="231" t="s">
        <v>131</v>
      </c>
      <c r="D95" s="95">
        <v>208.75257999999999</v>
      </c>
      <c r="E95" s="95">
        <v>145652.36738399998</v>
      </c>
      <c r="F95" s="95">
        <v>208.70711</v>
      </c>
      <c r="G95" s="95">
        <v>74484.568190000005</v>
      </c>
      <c r="H95" s="95">
        <v>291.56099999999998</v>
      </c>
      <c r="I95" s="95">
        <v>165494.71</v>
      </c>
      <c r="J95" s="95">
        <v>179.78535000000002</v>
      </c>
      <c r="K95" s="95">
        <v>126863.923865</v>
      </c>
      <c r="L95" s="95">
        <v>142.07058000000001</v>
      </c>
      <c r="M95" s="95">
        <v>105869.968276</v>
      </c>
      <c r="N95" s="95">
        <v>408.71282000000008</v>
      </c>
      <c r="O95" s="95">
        <v>124756.21494400001</v>
      </c>
      <c r="P95" s="95">
        <v>319.24200000000002</v>
      </c>
      <c r="Q95" s="95">
        <v>130313.58999999997</v>
      </c>
      <c r="R95" s="95">
        <v>163.02181999999999</v>
      </c>
      <c r="S95" s="95">
        <v>121368.99188599999</v>
      </c>
      <c r="T95" s="95">
        <v>167.55781999999999</v>
      </c>
      <c r="U95" s="95">
        <v>135522.42832000001</v>
      </c>
      <c r="V95" s="95">
        <v>228.82682000000003</v>
      </c>
      <c r="W95" s="95">
        <v>180914.49927199999</v>
      </c>
      <c r="X95" s="95">
        <v>755.31981999999994</v>
      </c>
      <c r="Y95" s="95">
        <v>177535.32185400001</v>
      </c>
      <c r="Z95" s="95">
        <v>311.91881999999998</v>
      </c>
      <c r="AA95" s="95">
        <v>245663.96185400002</v>
      </c>
      <c r="AB95" s="95">
        <f t="shared" ref="AB95:AB101" si="27">D95+F95+H95+J95+L95+N95+P95+R95+T95+V95+X95+Z95</f>
        <v>3385.4765399999997</v>
      </c>
      <c r="AC95" s="95">
        <f t="shared" ref="AC95:AC101" si="28">E95+G95+I95+K95+M95+O95+Q95+S95+U95+W95+Y95+AA95</f>
        <v>1734440.5458450001</v>
      </c>
      <c r="AD95" s="227"/>
    </row>
    <row r="96" spans="1:33" ht="12" customHeight="1">
      <c r="A96" s="207"/>
      <c r="B96" s="76" t="s">
        <v>132</v>
      </c>
      <c r="C96" s="105" t="s">
        <v>133</v>
      </c>
      <c r="D96" s="95">
        <v>3155.9891600000028</v>
      </c>
      <c r="E96" s="95">
        <v>1628972.6325820007</v>
      </c>
      <c r="F96" s="95">
        <v>534.45945999999981</v>
      </c>
      <c r="G96" s="95">
        <v>271518.53885600023</v>
      </c>
      <c r="H96" s="65">
        <v>513.73168999999984</v>
      </c>
      <c r="I96" s="65">
        <v>200444.55735700016</v>
      </c>
      <c r="J96" s="65">
        <v>480.92616000000015</v>
      </c>
      <c r="K96" s="65">
        <v>200712.23302000004</v>
      </c>
      <c r="L96" s="65">
        <v>746.14254000000062</v>
      </c>
      <c r="M96" s="65">
        <v>379503.92938800016</v>
      </c>
      <c r="N96" s="65">
        <v>2040.4947200000006</v>
      </c>
      <c r="O96" s="65">
        <v>860208.95967999904</v>
      </c>
      <c r="P96" s="65">
        <v>1993.1839899999984</v>
      </c>
      <c r="Q96" s="65">
        <v>777794.35970399971</v>
      </c>
      <c r="R96" s="65">
        <v>862.60267000000022</v>
      </c>
      <c r="S96" s="65">
        <v>366232.98045999993</v>
      </c>
      <c r="T96" s="65">
        <v>6289.7788200000014</v>
      </c>
      <c r="U96" s="65">
        <v>3000316.6579259993</v>
      </c>
      <c r="V96" s="65">
        <v>4510.4410800000014</v>
      </c>
      <c r="W96" s="65">
        <v>2066635.1966719991</v>
      </c>
      <c r="X96" s="65">
        <v>6502.807600000001</v>
      </c>
      <c r="Y96" s="65">
        <v>2759629.9793429943</v>
      </c>
      <c r="Z96" s="65">
        <v>7383.0202899999986</v>
      </c>
      <c r="AA96" s="65">
        <v>3384888.6307989983</v>
      </c>
      <c r="AB96" s="65">
        <f t="shared" si="27"/>
        <v>35013.578180000004</v>
      </c>
      <c r="AC96" s="65">
        <f t="shared" si="28"/>
        <v>15896858.655786991</v>
      </c>
      <c r="AD96" s="122"/>
    </row>
    <row r="97" spans="1:31" ht="12" customHeight="1">
      <c r="A97" s="257"/>
      <c r="B97" s="257"/>
      <c r="C97" s="155" t="s">
        <v>134</v>
      </c>
      <c r="D97" s="100">
        <f>D98+D99+D100</f>
        <v>566.43740000000003</v>
      </c>
      <c r="E97" s="100">
        <f t="shared" ref="E97:M97" si="29">E98+E99+E100</f>
        <v>954729.36562899989</v>
      </c>
      <c r="F97" s="100">
        <f t="shared" si="29"/>
        <v>512.42619999999999</v>
      </c>
      <c r="G97" s="100">
        <f t="shared" si="29"/>
        <v>871332.76136000012</v>
      </c>
      <c r="H97" s="100">
        <f t="shared" si="29"/>
        <v>720.58870000000002</v>
      </c>
      <c r="I97" s="100">
        <f t="shared" si="29"/>
        <v>1308756.4294680001</v>
      </c>
      <c r="J97" s="100">
        <f t="shared" si="29"/>
        <v>1157.6311500000002</v>
      </c>
      <c r="K97" s="100">
        <f>K98+K99+K100</f>
        <v>1915419.9494699996</v>
      </c>
      <c r="L97" s="100">
        <f t="shared" si="29"/>
        <v>1772.9635700000001</v>
      </c>
      <c r="M97" s="100">
        <f t="shared" si="29"/>
        <v>3008058.6560989991</v>
      </c>
      <c r="N97" s="100">
        <f>N98+N99+N100</f>
        <v>1338.05888</v>
      </c>
      <c r="O97" s="100">
        <f t="shared" ref="O97:AA97" si="30">O98+O99+O100</f>
        <v>1986312.3801040002</v>
      </c>
      <c r="P97" s="70">
        <f t="shared" si="30"/>
        <v>1998.2506200000003</v>
      </c>
      <c r="Q97" s="70">
        <f t="shared" si="30"/>
        <v>2295875.5194170005</v>
      </c>
      <c r="R97" s="70">
        <f t="shared" si="30"/>
        <v>1082.51441</v>
      </c>
      <c r="S97" s="70">
        <f t="shared" si="30"/>
        <v>1341966.3910189997</v>
      </c>
      <c r="T97" s="70">
        <f t="shared" si="30"/>
        <v>2202.8976000000002</v>
      </c>
      <c r="U97" s="70">
        <f t="shared" si="30"/>
        <v>2489935.2482400001</v>
      </c>
      <c r="V97" s="70">
        <f t="shared" si="30"/>
        <v>1608.8172</v>
      </c>
      <c r="W97" s="70">
        <f t="shared" si="30"/>
        <v>1961913.6838780004</v>
      </c>
      <c r="X97" s="70">
        <f t="shared" si="30"/>
        <v>330.15059000000002</v>
      </c>
      <c r="Y97" s="70">
        <f t="shared" si="30"/>
        <v>487443.69652200001</v>
      </c>
      <c r="Z97" s="70">
        <f>Z98+Z99+Z100</f>
        <v>1482.9554900000001</v>
      </c>
      <c r="AA97" s="70">
        <f t="shared" si="30"/>
        <v>1856959.9812699999</v>
      </c>
      <c r="AB97" s="95">
        <f>D97+F97+H97+J97+L97+N97+P97+R97+T97+V97+X97+Z97</f>
        <v>14773.69181</v>
      </c>
      <c r="AC97" s="95">
        <f t="shared" si="28"/>
        <v>20478704.062476002</v>
      </c>
      <c r="AE97" s="48"/>
    </row>
    <row r="98" spans="1:31" ht="12" customHeight="1">
      <c r="A98" s="76"/>
      <c r="B98" s="76"/>
      <c r="C98" s="155" t="s">
        <v>135</v>
      </c>
      <c r="D98" s="70">
        <v>0</v>
      </c>
      <c r="E98" s="70">
        <v>0</v>
      </c>
      <c r="F98" s="70">
        <v>0</v>
      </c>
      <c r="G98" s="70">
        <v>0</v>
      </c>
      <c r="H98" s="65">
        <v>0</v>
      </c>
      <c r="I98" s="65">
        <v>0</v>
      </c>
      <c r="J98" s="65">
        <v>0</v>
      </c>
      <c r="K98" s="65">
        <v>0</v>
      </c>
      <c r="L98" s="65">
        <v>0</v>
      </c>
      <c r="M98" s="65">
        <v>0</v>
      </c>
      <c r="N98" s="65">
        <v>0</v>
      </c>
      <c r="O98" s="65">
        <v>0</v>
      </c>
      <c r="P98" s="65">
        <v>0</v>
      </c>
      <c r="Q98" s="65">
        <v>0</v>
      </c>
      <c r="R98" s="65">
        <v>0</v>
      </c>
      <c r="S98" s="65">
        <v>0</v>
      </c>
      <c r="T98" s="65">
        <v>0</v>
      </c>
      <c r="U98" s="65">
        <v>0</v>
      </c>
      <c r="V98" s="65">
        <v>24.08</v>
      </c>
      <c r="W98" s="65">
        <v>64999.144</v>
      </c>
      <c r="X98" s="65">
        <v>0</v>
      </c>
      <c r="Y98" s="65">
        <v>0</v>
      </c>
      <c r="Z98" s="65">
        <v>0</v>
      </c>
      <c r="AA98" s="65">
        <v>0</v>
      </c>
      <c r="AB98" s="65">
        <f t="shared" si="27"/>
        <v>24.08</v>
      </c>
      <c r="AC98" s="65">
        <f t="shared" si="28"/>
        <v>64999.144</v>
      </c>
      <c r="AD98" s="122"/>
    </row>
    <row r="99" spans="1:31" ht="13.5" customHeight="1">
      <c r="A99" s="76"/>
      <c r="B99" s="76" t="s">
        <v>136</v>
      </c>
      <c r="C99" s="77" t="s">
        <v>137</v>
      </c>
      <c r="D99" s="65">
        <v>465.23918000000003</v>
      </c>
      <c r="E99" s="65">
        <v>748250.31131199992</v>
      </c>
      <c r="F99" s="65">
        <v>384.88</v>
      </c>
      <c r="G99" s="65">
        <v>592769.66800000006</v>
      </c>
      <c r="H99" s="65">
        <v>631.94000000000005</v>
      </c>
      <c r="I99" s="65">
        <v>986118.9360000001</v>
      </c>
      <c r="J99" s="65">
        <v>1032.2740000000001</v>
      </c>
      <c r="K99" s="65">
        <v>1661184.8141999997</v>
      </c>
      <c r="L99" s="65">
        <v>1579.9080000000001</v>
      </c>
      <c r="M99" s="65">
        <v>2381265.9079999994</v>
      </c>
      <c r="N99" s="65">
        <v>1167.722</v>
      </c>
      <c r="O99" s="65">
        <v>1620655.9966000002</v>
      </c>
      <c r="P99" s="65">
        <v>1904.2240000000002</v>
      </c>
      <c r="Q99" s="65">
        <v>2084043.0472000006</v>
      </c>
      <c r="R99" s="65">
        <v>928.31000000000006</v>
      </c>
      <c r="S99" s="65">
        <v>969536.73699999985</v>
      </c>
      <c r="T99" s="65">
        <v>1976.3150000000001</v>
      </c>
      <c r="U99" s="65">
        <v>2038839.6074999999</v>
      </c>
      <c r="V99" s="65">
        <v>1355.94</v>
      </c>
      <c r="W99" s="65">
        <v>1468071.7050000003</v>
      </c>
      <c r="X99" s="65">
        <v>254</v>
      </c>
      <c r="Y99" s="65">
        <v>281038.7</v>
      </c>
      <c r="Z99" s="65">
        <v>1356.0700000000002</v>
      </c>
      <c r="AA99" s="65">
        <v>1574134.446</v>
      </c>
      <c r="AB99" s="65">
        <f t="shared" si="27"/>
        <v>13036.822180000001</v>
      </c>
      <c r="AC99" s="65">
        <f t="shared" si="28"/>
        <v>16405909.876811998</v>
      </c>
      <c r="AD99" s="122"/>
    </row>
    <row r="100" spans="1:31" ht="12" customHeight="1">
      <c r="A100" s="76"/>
      <c r="B100" s="76" t="s">
        <v>138</v>
      </c>
      <c r="C100" s="77" t="s">
        <v>139</v>
      </c>
      <c r="D100" s="65">
        <v>101.19821999999999</v>
      </c>
      <c r="E100" s="65">
        <v>206479.054317</v>
      </c>
      <c r="F100" s="65">
        <v>127.5462</v>
      </c>
      <c r="G100" s="65">
        <v>278563.09336000006</v>
      </c>
      <c r="H100" s="65">
        <v>88.648700000000019</v>
      </c>
      <c r="I100" s="65">
        <v>322637.49346800003</v>
      </c>
      <c r="J100" s="65">
        <v>125.35715</v>
      </c>
      <c r="K100" s="65">
        <v>254235.13527000003</v>
      </c>
      <c r="L100" s="65">
        <v>193.05556999999999</v>
      </c>
      <c r="M100" s="65">
        <v>626792.74809899996</v>
      </c>
      <c r="N100" s="65">
        <v>170.33688000000001</v>
      </c>
      <c r="O100" s="65">
        <v>365656.38350399997</v>
      </c>
      <c r="P100" s="65">
        <v>94.026620000000008</v>
      </c>
      <c r="Q100" s="65">
        <v>211832.472217</v>
      </c>
      <c r="R100" s="65">
        <v>154.20440999999997</v>
      </c>
      <c r="S100" s="65">
        <v>372429.65401900001</v>
      </c>
      <c r="T100" s="65">
        <v>226.58260000000004</v>
      </c>
      <c r="U100" s="65">
        <v>451095.64074</v>
      </c>
      <c r="V100" s="65">
        <v>228.7972</v>
      </c>
      <c r="W100" s="65">
        <v>428842.83487800002</v>
      </c>
      <c r="X100" s="65">
        <v>76.150590000000008</v>
      </c>
      <c r="Y100" s="65">
        <v>206404.996522</v>
      </c>
      <c r="Z100" s="65">
        <v>126.88548999999999</v>
      </c>
      <c r="AA100" s="65">
        <v>282825.53526999999</v>
      </c>
      <c r="AB100" s="65">
        <f t="shared" si="27"/>
        <v>1712.7896299999998</v>
      </c>
      <c r="AC100" s="65">
        <f t="shared" si="28"/>
        <v>4007795.0416640001</v>
      </c>
    </row>
    <row r="101" spans="1:31" ht="15" customHeight="1">
      <c r="A101" s="76"/>
      <c r="B101" s="76" t="s">
        <v>140</v>
      </c>
      <c r="C101" s="155" t="s">
        <v>141</v>
      </c>
      <c r="D101" s="70">
        <v>0.40733000000000003</v>
      </c>
      <c r="E101" s="70">
        <v>1549.827947</v>
      </c>
      <c r="F101" s="70">
        <v>252.24234000000001</v>
      </c>
      <c r="G101" s="70">
        <v>14120.215266000001</v>
      </c>
      <c r="H101" s="65">
        <v>58.749000000000002</v>
      </c>
      <c r="I101" s="65">
        <v>2937.45</v>
      </c>
      <c r="J101" s="65">
        <v>0.59875000000000012</v>
      </c>
      <c r="K101" s="65">
        <v>1627.758595</v>
      </c>
      <c r="L101" s="65">
        <v>0.41867000000000004</v>
      </c>
      <c r="M101" s="65">
        <v>970.24891200000002</v>
      </c>
      <c r="N101" s="65">
        <v>192.59678000000002</v>
      </c>
      <c r="O101" s="65">
        <v>11022.577911</v>
      </c>
      <c r="P101" s="65">
        <v>58.118000000000002</v>
      </c>
      <c r="Q101" s="65">
        <v>2905.9</v>
      </c>
      <c r="R101" s="65">
        <v>0.56209000000000009</v>
      </c>
      <c r="S101" s="65">
        <v>2134.7509249999998</v>
      </c>
      <c r="T101" s="65">
        <v>0.52117999999999998</v>
      </c>
      <c r="U101" s="65">
        <v>1207.923943</v>
      </c>
      <c r="V101" s="65">
        <v>0.17418</v>
      </c>
      <c r="W101" s="65">
        <v>255.799566</v>
      </c>
      <c r="X101" s="65">
        <v>320.68617000000006</v>
      </c>
      <c r="Y101" s="65">
        <v>17525.481090000001</v>
      </c>
      <c r="Z101" s="65">
        <v>0.36876999999999999</v>
      </c>
      <c r="AA101" s="65">
        <v>1018.794174</v>
      </c>
      <c r="AB101" s="65">
        <f t="shared" si="27"/>
        <v>885.44326000000012</v>
      </c>
      <c r="AC101" s="65">
        <f t="shared" si="28"/>
        <v>57276.728329000005</v>
      </c>
      <c r="AD101" s="122"/>
    </row>
    <row r="102" spans="1:31" ht="12" customHeight="1">
      <c r="A102" s="76"/>
      <c r="B102" s="76" t="s">
        <v>142</v>
      </c>
      <c r="C102" s="77" t="s">
        <v>143</v>
      </c>
      <c r="D102" s="65">
        <v>0.31751999999999997</v>
      </c>
      <c r="E102" s="65">
        <v>631.99180799999999</v>
      </c>
      <c r="F102" s="65">
        <v>3.9920000000000004E-2</v>
      </c>
      <c r="G102" s="65">
        <v>313.77120000000002</v>
      </c>
      <c r="H102" s="65">
        <v>0.40028999999999998</v>
      </c>
      <c r="I102" s="65">
        <v>2869.5064779999998</v>
      </c>
      <c r="J102" s="65">
        <v>0.10885</v>
      </c>
      <c r="K102" s="65">
        <v>178.72773799999999</v>
      </c>
      <c r="L102" s="65">
        <v>0.10884000000000001</v>
      </c>
      <c r="M102" s="65">
        <v>158.59801999999999</v>
      </c>
      <c r="N102" s="65">
        <v>0.61231000000000002</v>
      </c>
      <c r="O102" s="65">
        <v>1036.1104700000001</v>
      </c>
      <c r="P102" s="65">
        <v>0.50425999999999993</v>
      </c>
      <c r="Q102" s="65">
        <v>2180.9569880000004</v>
      </c>
      <c r="R102" s="65">
        <v>0.42666999999999999</v>
      </c>
      <c r="S102" s="65">
        <v>1525.6578339999999</v>
      </c>
      <c r="T102" s="65">
        <v>51.234549999999992</v>
      </c>
      <c r="U102" s="65">
        <v>78815.823644000018</v>
      </c>
      <c r="V102" s="65">
        <v>21.425720000000005</v>
      </c>
      <c r="W102" s="65">
        <v>31711.878879</v>
      </c>
      <c r="X102" s="65">
        <v>0.75317000000000001</v>
      </c>
      <c r="Y102" s="65">
        <v>4877.2409559999996</v>
      </c>
      <c r="Z102" s="65">
        <v>1.1817800000000001</v>
      </c>
      <c r="AA102" s="65">
        <v>4754.0811549999999</v>
      </c>
      <c r="AB102" s="65">
        <f t="shared" ref="AB102:AC102" si="31">D102+F102+H102+J102+L102+N102+P102+R102+T102+V102+X102+Z102</f>
        <v>77.113879999999995</v>
      </c>
      <c r="AC102" s="65">
        <f t="shared" si="31"/>
        <v>129054.34517000002</v>
      </c>
      <c r="AD102" s="122"/>
    </row>
    <row r="103" spans="1:31" ht="12" customHeight="1">
      <c r="A103" s="76"/>
      <c r="B103" s="76" t="s">
        <v>144</v>
      </c>
      <c r="C103" s="77" t="s">
        <v>145</v>
      </c>
      <c r="D103" s="65">
        <v>16.352519999999995</v>
      </c>
      <c r="E103" s="65">
        <v>62849.144542000009</v>
      </c>
      <c r="F103" s="65">
        <v>15.917639999999995</v>
      </c>
      <c r="G103" s="65">
        <v>55021.782962999954</v>
      </c>
      <c r="H103" s="65">
        <v>21.019800000000004</v>
      </c>
      <c r="I103" s="65">
        <v>74208.322827999931</v>
      </c>
      <c r="J103" s="65">
        <v>18.740820000000003</v>
      </c>
      <c r="K103" s="65">
        <v>65788.507275999975</v>
      </c>
      <c r="L103" s="65">
        <v>22.251919999999995</v>
      </c>
      <c r="M103" s="65">
        <v>78430.317132999975</v>
      </c>
      <c r="N103" s="65">
        <v>18.168490000000006</v>
      </c>
      <c r="O103" s="65">
        <v>62750.51187699991</v>
      </c>
      <c r="P103" s="65">
        <v>18.979559999999996</v>
      </c>
      <c r="Q103" s="65">
        <v>69279.852045999913</v>
      </c>
      <c r="R103" s="65">
        <v>21.898929999999996</v>
      </c>
      <c r="S103" s="65">
        <v>75733.178645000007</v>
      </c>
      <c r="T103" s="65">
        <v>22.698899999999988</v>
      </c>
      <c r="U103" s="65">
        <v>79616.04482999997</v>
      </c>
      <c r="V103" s="65">
        <v>22.053279999999994</v>
      </c>
      <c r="W103" s="65">
        <v>91436.613371999993</v>
      </c>
      <c r="X103" s="65">
        <v>15.970260000000001</v>
      </c>
      <c r="Y103" s="65">
        <v>70970.424023999978</v>
      </c>
      <c r="Z103" s="65">
        <v>26.874149999999993</v>
      </c>
      <c r="AA103" s="65">
        <v>103248.68842899997</v>
      </c>
      <c r="AB103" s="65">
        <f t="shared" ref="AB103:AC106" si="32">D103+F103+H103+J103+L103+N103+P103+R103+T103+V103+X103+Z103</f>
        <v>240.92626999999996</v>
      </c>
      <c r="AC103" s="65">
        <f t="shared" si="32"/>
        <v>889333.38796499954</v>
      </c>
    </row>
    <row r="104" spans="1:31" ht="12" customHeight="1">
      <c r="A104" s="105"/>
      <c r="B104" s="76" t="s">
        <v>146</v>
      </c>
      <c r="C104" s="77" t="s">
        <v>147</v>
      </c>
      <c r="D104" s="65">
        <v>1.4309400000000001</v>
      </c>
      <c r="E104" s="65">
        <v>6476.3815579999991</v>
      </c>
      <c r="F104" s="65">
        <v>0.70896999999999999</v>
      </c>
      <c r="G104" s="65">
        <v>4340.1965150000005</v>
      </c>
      <c r="H104" s="65">
        <v>0.25497999999999998</v>
      </c>
      <c r="I104" s="65">
        <v>1098.6305600000001</v>
      </c>
      <c r="J104" s="110">
        <v>8.1509999999999999E-2</v>
      </c>
      <c r="K104" s="65">
        <v>376.51585900000003</v>
      </c>
      <c r="L104" s="65">
        <v>0.49973000000000006</v>
      </c>
      <c r="M104" s="65">
        <v>2395.5731589999996</v>
      </c>
      <c r="N104" s="65">
        <v>0.25947000000000003</v>
      </c>
      <c r="O104" s="65">
        <v>1508.5949000000001</v>
      </c>
      <c r="P104" s="65">
        <v>0.87330000000000008</v>
      </c>
      <c r="Q104" s="65">
        <v>4807.8966</v>
      </c>
      <c r="R104" s="65">
        <v>0.35110000000000008</v>
      </c>
      <c r="S104" s="65">
        <v>2417.6707589999996</v>
      </c>
      <c r="T104" s="65">
        <v>0.41487999999999997</v>
      </c>
      <c r="U104" s="65">
        <v>3480.2075999999997</v>
      </c>
      <c r="V104" s="65">
        <v>0.77891999999999995</v>
      </c>
      <c r="W104" s="65">
        <v>4763.9733590000005</v>
      </c>
      <c r="X104" s="65">
        <v>0.93443999999999994</v>
      </c>
      <c r="Y104" s="65">
        <v>4235.6108540000005</v>
      </c>
      <c r="Z104" s="65">
        <v>1.05284</v>
      </c>
      <c r="AA104" s="65">
        <v>5934.7869540000002</v>
      </c>
      <c r="AB104" s="65">
        <f t="shared" si="32"/>
        <v>7.6410800000000005</v>
      </c>
      <c r="AC104" s="96">
        <f t="shared" si="32"/>
        <v>41836.038677000004</v>
      </c>
    </row>
    <row r="105" spans="1:31" ht="12" customHeight="1">
      <c r="A105" s="105"/>
      <c r="B105" s="76">
        <v>705</v>
      </c>
      <c r="C105" s="77" t="s">
        <v>148</v>
      </c>
      <c r="D105" s="65">
        <v>28.858029999999953</v>
      </c>
      <c r="E105" s="65">
        <v>112828.53744200016</v>
      </c>
      <c r="F105" s="65">
        <v>24.771169999999962</v>
      </c>
      <c r="G105" s="65">
        <v>91168.33727900013</v>
      </c>
      <c r="H105" s="65">
        <v>24.774959999999975</v>
      </c>
      <c r="I105" s="65">
        <v>105871.17025800019</v>
      </c>
      <c r="J105" s="65">
        <v>22.706759999999999</v>
      </c>
      <c r="K105" s="65">
        <v>100403.50843700007</v>
      </c>
      <c r="L105" s="65">
        <v>29.701969999999967</v>
      </c>
      <c r="M105" s="65">
        <v>128208.62930700013</v>
      </c>
      <c r="N105" s="65">
        <v>27.392239999999976</v>
      </c>
      <c r="O105" s="65">
        <v>114002.7775570001</v>
      </c>
      <c r="P105" s="65">
        <v>23.774489999999979</v>
      </c>
      <c r="Q105" s="65">
        <v>112070.9525020001</v>
      </c>
      <c r="R105" s="65">
        <v>31.046809999999994</v>
      </c>
      <c r="S105" s="65">
        <v>131697.28143800021</v>
      </c>
      <c r="T105" s="65">
        <v>29.621439999999982</v>
      </c>
      <c r="U105" s="65">
        <v>141293.33436999997</v>
      </c>
      <c r="V105" s="65">
        <v>34.030550000000012</v>
      </c>
      <c r="W105" s="65">
        <v>178080.94160299996</v>
      </c>
      <c r="X105" s="65">
        <v>19.943040000000003</v>
      </c>
      <c r="Y105" s="65">
        <v>117671.22791600005</v>
      </c>
      <c r="Z105" s="65">
        <v>39.575320000000012</v>
      </c>
      <c r="AA105" s="65">
        <v>188673.46724999993</v>
      </c>
      <c r="AB105" s="65">
        <f t="shared" si="32"/>
        <v>336.19677999999988</v>
      </c>
      <c r="AC105" s="65">
        <f t="shared" si="32"/>
        <v>1521970.1653590009</v>
      </c>
    </row>
    <row r="106" spans="1:31" ht="12" customHeight="1">
      <c r="A106" s="105"/>
      <c r="B106" s="76" t="s">
        <v>149</v>
      </c>
      <c r="C106" s="77" t="s">
        <v>150</v>
      </c>
      <c r="D106" s="65">
        <v>2.2684400000000009</v>
      </c>
      <c r="E106" s="65">
        <v>8805.6239889999997</v>
      </c>
      <c r="F106" s="65">
        <v>0.87725000000000053</v>
      </c>
      <c r="G106" s="65">
        <v>2682.8347320000003</v>
      </c>
      <c r="H106" s="70">
        <v>1.1693600000000006</v>
      </c>
      <c r="I106" s="70">
        <v>3865.0693290000017</v>
      </c>
      <c r="J106" s="111">
        <v>1.3929900000000002</v>
      </c>
      <c r="K106" s="70">
        <v>4440.0075059999999</v>
      </c>
      <c r="L106" s="70">
        <v>1.7594600000000007</v>
      </c>
      <c r="M106" s="70">
        <v>5949.6197950000014</v>
      </c>
      <c r="N106" s="70">
        <v>1.3099900000000004</v>
      </c>
      <c r="O106" s="70">
        <v>4227.5218510000004</v>
      </c>
      <c r="P106" s="70">
        <v>1.1246400000000005</v>
      </c>
      <c r="Q106" s="70">
        <v>4131.1980779999994</v>
      </c>
      <c r="R106" s="70">
        <v>1.8788400000000001</v>
      </c>
      <c r="S106" s="70">
        <v>6687.8290720000005</v>
      </c>
      <c r="T106" s="70">
        <v>1.6765999999999999</v>
      </c>
      <c r="U106" s="70">
        <v>5659.5695180000002</v>
      </c>
      <c r="V106" s="70">
        <v>1.7491499999999998</v>
      </c>
      <c r="W106" s="70">
        <v>5662.0862320000015</v>
      </c>
      <c r="X106" s="70">
        <v>1.5567799999999998</v>
      </c>
      <c r="Y106" s="70">
        <v>4986.8011999999999</v>
      </c>
      <c r="Z106" s="70">
        <v>2.7817799999999995</v>
      </c>
      <c r="AA106" s="70">
        <v>9707.211612000001</v>
      </c>
      <c r="AB106" s="95">
        <f t="shared" si="32"/>
        <v>19.545280000000005</v>
      </c>
      <c r="AC106" s="95">
        <f t="shared" si="32"/>
        <v>66805.372914000007</v>
      </c>
    </row>
    <row r="107" spans="1:31" ht="5.25" customHeight="1">
      <c r="A107" s="90"/>
      <c r="B107" s="90"/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P107" s="90"/>
      <c r="Q107" s="90"/>
      <c r="R107" s="90"/>
      <c r="S107" s="90"/>
      <c r="T107" s="90"/>
      <c r="U107" s="90"/>
      <c r="V107" s="90"/>
      <c r="W107" s="90"/>
      <c r="X107" s="90"/>
      <c r="Y107" s="90"/>
      <c r="Z107" s="90"/>
      <c r="AA107" s="90"/>
      <c r="AB107" s="90"/>
      <c r="AC107" s="90"/>
    </row>
    <row r="108" spans="1:31" s="2" customFormat="1" ht="14.25" customHeight="1">
      <c r="A108" s="91"/>
      <c r="B108" s="91"/>
      <c r="C108" s="91"/>
      <c r="D108" s="91"/>
      <c r="E108" s="91"/>
      <c r="F108" s="91"/>
      <c r="G108" s="91"/>
      <c r="H108" s="91"/>
      <c r="I108" s="91"/>
      <c r="J108" s="91"/>
      <c r="K108" s="91"/>
      <c r="L108" s="91"/>
      <c r="M108" s="91"/>
      <c r="N108" s="91"/>
      <c r="O108" s="91"/>
      <c r="P108" s="91"/>
      <c r="Q108" s="91"/>
      <c r="R108" s="91"/>
      <c r="S108" s="91"/>
      <c r="T108" s="91"/>
      <c r="U108" s="91"/>
      <c r="V108" s="91"/>
      <c r="W108" s="91"/>
      <c r="X108" s="91"/>
      <c r="Y108" s="91"/>
      <c r="Z108" s="91"/>
      <c r="AA108" s="91"/>
      <c r="AB108" s="91"/>
      <c r="AC108" s="91"/>
    </row>
    <row r="109" spans="1:31" s="2" customFormat="1" ht="21" customHeight="1">
      <c r="A109" s="91"/>
      <c r="B109" s="91"/>
      <c r="C109" s="91"/>
      <c r="D109" s="91"/>
      <c r="E109" s="91"/>
      <c r="F109" s="91"/>
      <c r="G109" s="91"/>
      <c r="H109" s="91"/>
      <c r="I109" s="91"/>
      <c r="J109" s="91"/>
      <c r="K109" s="91"/>
      <c r="L109" s="91"/>
      <c r="M109" s="91"/>
      <c r="N109" s="91"/>
      <c r="O109" s="91"/>
      <c r="P109" s="91"/>
      <c r="Q109" s="91"/>
      <c r="R109" s="91"/>
      <c r="S109" s="91"/>
      <c r="T109" s="91"/>
      <c r="U109" s="91"/>
      <c r="V109" s="91"/>
      <c r="W109" s="91"/>
      <c r="X109" s="91"/>
      <c r="Y109" s="91"/>
      <c r="Z109" s="91"/>
      <c r="AA109" s="91"/>
      <c r="AB109" s="91"/>
      <c r="AC109" s="91"/>
    </row>
    <row r="110" spans="1:31" ht="18.75" customHeight="1">
      <c r="A110" s="91"/>
      <c r="B110" s="91"/>
      <c r="C110" s="91"/>
      <c r="D110" s="106"/>
      <c r="E110" s="106"/>
      <c r="F110" s="86"/>
      <c r="G110" s="86"/>
      <c r="H110" s="86"/>
      <c r="I110" s="86"/>
      <c r="J110" s="86"/>
      <c r="K110" s="86"/>
      <c r="L110" s="86"/>
      <c r="M110" s="86"/>
      <c r="N110" s="86"/>
      <c r="O110" s="86"/>
      <c r="P110" s="86"/>
      <c r="Q110" s="86"/>
      <c r="R110" s="86"/>
      <c r="S110" s="86"/>
      <c r="T110" s="86"/>
      <c r="U110" s="86"/>
      <c r="V110" s="86"/>
      <c r="W110" s="86"/>
      <c r="X110" s="86"/>
      <c r="Y110" s="86"/>
      <c r="Z110" s="86"/>
      <c r="AA110" s="86"/>
      <c r="AB110" s="86"/>
      <c r="AC110" s="86"/>
    </row>
    <row r="111" spans="1:31">
      <c r="A111" s="91"/>
      <c r="B111" s="91"/>
      <c r="C111" s="91"/>
      <c r="D111" s="92"/>
      <c r="E111" s="92"/>
      <c r="F111" s="92"/>
      <c r="G111" s="92"/>
      <c r="H111" s="92"/>
      <c r="I111" s="92"/>
      <c r="J111" s="92"/>
      <c r="K111" s="92"/>
      <c r="L111" s="92"/>
      <c r="M111" s="92"/>
      <c r="N111" s="92"/>
      <c r="O111" s="92"/>
      <c r="P111" s="92"/>
      <c r="Q111" s="92"/>
      <c r="R111" s="92"/>
      <c r="S111" s="92"/>
      <c r="T111" s="92"/>
      <c r="U111" s="92"/>
      <c r="V111" s="92"/>
      <c r="W111" s="92"/>
      <c r="X111" s="92"/>
      <c r="Y111" s="92"/>
      <c r="Z111" s="92"/>
      <c r="AA111" s="92"/>
      <c r="AB111" s="58"/>
      <c r="AC111" s="97" t="s">
        <v>151</v>
      </c>
    </row>
    <row r="112" spans="1:31">
      <c r="A112" s="238" t="s">
        <v>289</v>
      </c>
      <c r="B112" s="238"/>
      <c r="C112" s="238"/>
      <c r="D112" s="238"/>
      <c r="E112" s="238"/>
      <c r="F112" s="238"/>
      <c r="G112" s="238"/>
      <c r="H112" s="238"/>
      <c r="I112" s="238"/>
      <c r="J112" s="238"/>
      <c r="K112" s="238"/>
      <c r="L112" s="238"/>
      <c r="M112" s="238"/>
      <c r="N112" s="238"/>
      <c r="O112" s="238"/>
      <c r="P112" s="238"/>
      <c r="Q112" s="238"/>
      <c r="R112" s="238"/>
      <c r="S112" s="238"/>
      <c r="T112" s="238"/>
      <c r="U112" s="238"/>
      <c r="V112" s="238"/>
      <c r="W112" s="238"/>
      <c r="X112" s="238"/>
      <c r="Y112" s="238"/>
      <c r="Z112" s="238"/>
      <c r="AA112" s="238"/>
      <c r="AB112" s="238"/>
      <c r="AC112" s="238"/>
    </row>
    <row r="113" spans="1:40">
      <c r="A113" s="252" t="s">
        <v>2</v>
      </c>
      <c r="B113" s="252"/>
      <c r="C113" s="252"/>
      <c r="D113" s="252"/>
      <c r="E113" s="252"/>
      <c r="F113" s="252"/>
      <c r="G113" s="252"/>
      <c r="H113" s="252"/>
      <c r="I113" s="252"/>
      <c r="J113" s="252"/>
      <c r="K113" s="252"/>
      <c r="L113" s="252"/>
      <c r="M113" s="252"/>
      <c r="N113" s="252"/>
      <c r="O113" s="252"/>
      <c r="P113" s="252"/>
      <c r="Q113" s="252"/>
      <c r="R113" s="252"/>
      <c r="S113" s="252"/>
      <c r="T113" s="252"/>
      <c r="U113" s="252"/>
      <c r="V113" s="252"/>
      <c r="W113" s="252"/>
      <c r="X113" s="252"/>
      <c r="Y113" s="252"/>
      <c r="Z113" s="252"/>
      <c r="AA113" s="252"/>
      <c r="AB113" s="252"/>
      <c r="AC113" s="252"/>
    </row>
    <row r="114" spans="1:40" ht="4.5" customHeight="1">
      <c r="A114" s="98"/>
      <c r="B114" s="98"/>
      <c r="C114" s="98"/>
      <c r="D114" s="98"/>
      <c r="E114" s="98"/>
      <c r="F114" s="98"/>
      <c r="G114" s="98"/>
      <c r="H114" s="98"/>
      <c r="I114" s="98"/>
      <c r="J114" s="98"/>
      <c r="K114" s="98"/>
      <c r="L114" s="98"/>
      <c r="M114" s="98"/>
      <c r="N114" s="98"/>
      <c r="O114" s="98"/>
      <c r="P114" s="98"/>
      <c r="Q114" s="98"/>
      <c r="R114" s="98"/>
      <c r="S114" s="98"/>
      <c r="T114" s="98"/>
      <c r="U114" s="98"/>
      <c r="V114" s="98"/>
      <c r="W114" s="98"/>
      <c r="X114" s="98"/>
      <c r="Y114" s="98"/>
      <c r="Z114" s="98"/>
      <c r="AA114" s="98"/>
      <c r="AB114" s="112"/>
      <c r="AC114" s="112"/>
    </row>
    <row r="115" spans="1:40">
      <c r="A115" s="241" t="s">
        <v>152</v>
      </c>
      <c r="B115" s="262" t="s">
        <v>4</v>
      </c>
      <c r="C115" s="253" t="s">
        <v>95</v>
      </c>
      <c r="D115" s="240" t="s">
        <v>6</v>
      </c>
      <c r="E115" s="240"/>
      <c r="F115" s="240" t="s">
        <v>7</v>
      </c>
      <c r="G115" s="240"/>
      <c r="H115" s="240" t="s">
        <v>8</v>
      </c>
      <c r="I115" s="240"/>
      <c r="J115" s="240" t="s">
        <v>9</v>
      </c>
      <c r="K115" s="240"/>
      <c r="L115" s="240" t="s">
        <v>10</v>
      </c>
      <c r="M115" s="240"/>
      <c r="N115" s="240" t="s">
        <v>11</v>
      </c>
      <c r="O115" s="240"/>
      <c r="P115" s="240" t="s">
        <v>12</v>
      </c>
      <c r="Q115" s="240"/>
      <c r="R115" s="240" t="s">
        <v>13</v>
      </c>
      <c r="S115" s="240"/>
      <c r="T115" s="240" t="s">
        <v>14</v>
      </c>
      <c r="U115" s="240"/>
      <c r="V115" s="240" t="s">
        <v>15</v>
      </c>
      <c r="W115" s="240"/>
      <c r="X115" s="240" t="s">
        <v>16</v>
      </c>
      <c r="Y115" s="240"/>
      <c r="Z115" s="240" t="s">
        <v>17</v>
      </c>
      <c r="AA115" s="240"/>
      <c r="AB115" s="240" t="s">
        <v>18</v>
      </c>
      <c r="AC115" s="243"/>
    </row>
    <row r="116" spans="1:40" s="2" customFormat="1">
      <c r="A116" s="242"/>
      <c r="B116" s="263"/>
      <c r="C116" s="254"/>
      <c r="D116" s="53" t="s">
        <v>19</v>
      </c>
      <c r="E116" s="53" t="s">
        <v>20</v>
      </c>
      <c r="F116" s="53" t="s">
        <v>19</v>
      </c>
      <c r="G116" s="53" t="s">
        <v>20</v>
      </c>
      <c r="H116" s="53" t="s">
        <v>19</v>
      </c>
      <c r="I116" s="53" t="s">
        <v>20</v>
      </c>
      <c r="J116" s="53" t="s">
        <v>19</v>
      </c>
      <c r="K116" s="53" t="s">
        <v>20</v>
      </c>
      <c r="L116" s="53" t="s">
        <v>19</v>
      </c>
      <c r="M116" s="53" t="s">
        <v>20</v>
      </c>
      <c r="N116" s="53" t="s">
        <v>19</v>
      </c>
      <c r="O116" s="53" t="s">
        <v>20</v>
      </c>
      <c r="P116" s="53" t="s">
        <v>19</v>
      </c>
      <c r="Q116" s="53" t="s">
        <v>20</v>
      </c>
      <c r="R116" s="53" t="s">
        <v>19</v>
      </c>
      <c r="S116" s="53" t="s">
        <v>20</v>
      </c>
      <c r="T116" s="53" t="s">
        <v>19</v>
      </c>
      <c r="U116" s="53" t="s">
        <v>20</v>
      </c>
      <c r="V116" s="53" t="s">
        <v>19</v>
      </c>
      <c r="W116" s="53" t="s">
        <v>20</v>
      </c>
      <c r="X116" s="53" t="s">
        <v>19</v>
      </c>
      <c r="Y116" s="53" t="s">
        <v>20</v>
      </c>
      <c r="Z116" s="53" t="s">
        <v>19</v>
      </c>
      <c r="AA116" s="53" t="s">
        <v>20</v>
      </c>
      <c r="AB116" s="53" t="s">
        <v>19</v>
      </c>
      <c r="AC116" s="94" t="s">
        <v>20</v>
      </c>
    </row>
    <row r="117" spans="1:40" s="2" customFormat="1" ht="12" customHeight="1">
      <c r="A117" s="107"/>
      <c r="B117" s="108"/>
      <c r="C117" s="107"/>
      <c r="D117" s="109"/>
      <c r="E117" s="109"/>
      <c r="F117" s="109"/>
      <c r="G117" s="109"/>
      <c r="H117" s="109"/>
      <c r="I117" s="109"/>
      <c r="J117" s="109"/>
      <c r="K117" s="109"/>
      <c r="L117" s="109"/>
      <c r="M117" s="109"/>
      <c r="N117" s="109"/>
      <c r="O117" s="109"/>
      <c r="P117" s="109"/>
      <c r="Q117" s="109"/>
      <c r="R117" s="109"/>
      <c r="S117" s="109"/>
      <c r="T117" s="109"/>
      <c r="U117" s="109"/>
      <c r="V117" s="109"/>
      <c r="W117" s="109"/>
      <c r="X117" s="109"/>
      <c r="Y117" s="109"/>
      <c r="Z117" s="109"/>
      <c r="AA117" s="109"/>
      <c r="AB117" s="109"/>
      <c r="AC117" s="109"/>
    </row>
    <row r="118" spans="1:40" s="201" customFormat="1" ht="12" customHeight="1">
      <c r="A118" s="198"/>
      <c r="B118" s="199" t="s">
        <v>153</v>
      </c>
      <c r="C118" s="200" t="s">
        <v>154</v>
      </c>
      <c r="D118" s="137">
        <v>0</v>
      </c>
      <c r="E118" s="137">
        <v>0</v>
      </c>
      <c r="F118" s="137">
        <v>4.4679999999999997E-2</v>
      </c>
      <c r="G118" s="137">
        <v>674.86095599999999</v>
      </c>
      <c r="H118" s="137">
        <v>0</v>
      </c>
      <c r="I118" s="137">
        <v>0</v>
      </c>
      <c r="J118" s="137">
        <v>0.31093999999999999</v>
      </c>
      <c r="K118" s="137">
        <v>515.09350200000006</v>
      </c>
      <c r="L118" s="137">
        <v>6.1240000000000003E-2</v>
      </c>
      <c r="M118" s="137">
        <v>63.456887999999999</v>
      </c>
      <c r="N118" s="137">
        <v>4.4999999999999998E-2</v>
      </c>
      <c r="O118" s="137">
        <v>152.50049999999999</v>
      </c>
      <c r="P118" s="137">
        <v>0</v>
      </c>
      <c r="Q118" s="137">
        <v>0</v>
      </c>
      <c r="R118" s="137">
        <v>0</v>
      </c>
      <c r="S118" s="137">
        <v>0</v>
      </c>
      <c r="T118" s="137">
        <v>0</v>
      </c>
      <c r="U118" s="137">
        <v>0</v>
      </c>
      <c r="V118" s="137">
        <v>0</v>
      </c>
      <c r="W118" s="137">
        <v>0</v>
      </c>
      <c r="X118" s="137">
        <v>0.252</v>
      </c>
      <c r="Y118" s="137">
        <v>868.5684</v>
      </c>
      <c r="Z118" s="137">
        <v>6.8000000000000005E-2</v>
      </c>
      <c r="AA118" s="137">
        <v>505.08</v>
      </c>
      <c r="AB118" s="137">
        <f t="shared" ref="AB118:AC124" si="33">D118+F118+H118+J118+L118+N118+P118+R118+T118+V118+X118+Z118</f>
        <v>0.78186</v>
      </c>
      <c r="AC118" s="137">
        <f t="shared" si="33"/>
        <v>2779.560246</v>
      </c>
      <c r="AD118" s="228"/>
      <c r="AE118" s="229"/>
      <c r="AF118" s="229"/>
      <c r="AG118" s="229"/>
      <c r="AH118" s="229"/>
      <c r="AI118" s="229"/>
      <c r="AJ118" s="229"/>
      <c r="AK118" s="229"/>
      <c r="AL118" s="229"/>
      <c r="AM118" s="229"/>
      <c r="AN118" s="229"/>
    </row>
    <row r="119" spans="1:40" ht="12" customHeight="1">
      <c r="A119" s="105"/>
      <c r="B119" s="76" t="s">
        <v>155</v>
      </c>
      <c r="C119" s="77" t="s">
        <v>156</v>
      </c>
      <c r="D119" s="137">
        <v>0</v>
      </c>
      <c r="E119" s="137">
        <v>0</v>
      </c>
      <c r="F119" s="137">
        <v>0</v>
      </c>
      <c r="G119" s="137">
        <v>0</v>
      </c>
      <c r="H119" s="137">
        <v>0</v>
      </c>
      <c r="I119" s="137">
        <v>0</v>
      </c>
      <c r="J119" s="137">
        <v>0</v>
      </c>
      <c r="K119" s="137">
        <v>0</v>
      </c>
      <c r="L119" s="137">
        <v>0</v>
      </c>
      <c r="M119" s="137">
        <v>0</v>
      </c>
      <c r="N119" s="137">
        <v>0</v>
      </c>
      <c r="O119" s="137">
        <v>0</v>
      </c>
      <c r="P119" s="65">
        <v>0</v>
      </c>
      <c r="Q119" s="65">
        <v>0</v>
      </c>
      <c r="R119" s="65">
        <v>0</v>
      </c>
      <c r="S119" s="65">
        <v>0</v>
      </c>
      <c r="T119" s="65">
        <v>0</v>
      </c>
      <c r="U119" s="65">
        <v>0</v>
      </c>
      <c r="V119" s="65">
        <v>0</v>
      </c>
      <c r="W119" s="65">
        <v>0</v>
      </c>
      <c r="X119" s="65">
        <v>0</v>
      </c>
      <c r="Y119" s="65">
        <v>0</v>
      </c>
      <c r="Z119" s="65">
        <v>0</v>
      </c>
      <c r="AA119" s="65">
        <v>0</v>
      </c>
      <c r="AB119" s="65">
        <f t="shared" si="33"/>
        <v>0</v>
      </c>
      <c r="AC119" s="65">
        <f t="shared" si="33"/>
        <v>0</v>
      </c>
    </row>
    <row r="120" spans="1:40" ht="12" customHeight="1">
      <c r="A120" s="105"/>
      <c r="B120" s="76" t="s">
        <v>157</v>
      </c>
      <c r="C120" s="77" t="s">
        <v>158</v>
      </c>
      <c r="D120" s="65">
        <v>13.682599999999999</v>
      </c>
      <c r="E120" s="65">
        <v>34309.907134000008</v>
      </c>
      <c r="F120" s="65">
        <v>12.673209999999996</v>
      </c>
      <c r="G120" s="65">
        <v>25718.042692000003</v>
      </c>
      <c r="H120" s="65">
        <v>16.292980000000004</v>
      </c>
      <c r="I120" s="65">
        <v>34801.731373000002</v>
      </c>
      <c r="J120" s="65">
        <v>13.669620000000004</v>
      </c>
      <c r="K120" s="65">
        <v>30561.617600999987</v>
      </c>
      <c r="L120" s="65">
        <v>16.44686999999999</v>
      </c>
      <c r="M120" s="65">
        <v>35070.570242000002</v>
      </c>
      <c r="N120" s="65">
        <v>17.31833</v>
      </c>
      <c r="O120" s="65">
        <v>34044.319831000001</v>
      </c>
      <c r="P120" s="65">
        <v>17.755869999999991</v>
      </c>
      <c r="Q120" s="65">
        <v>32515.105839000018</v>
      </c>
      <c r="R120" s="65">
        <v>15.747339999999994</v>
      </c>
      <c r="S120" s="65">
        <v>33232.994984000026</v>
      </c>
      <c r="T120" s="65">
        <v>16.655090000000001</v>
      </c>
      <c r="U120" s="65">
        <v>39282.137147000001</v>
      </c>
      <c r="V120" s="65">
        <v>15.967749999999995</v>
      </c>
      <c r="W120" s="65">
        <v>41071.549300000013</v>
      </c>
      <c r="X120" s="65">
        <v>11.069819999999998</v>
      </c>
      <c r="Y120" s="65">
        <v>31751.261699999999</v>
      </c>
      <c r="Z120" s="65">
        <v>24.762599999999999</v>
      </c>
      <c r="AA120" s="65">
        <v>75610.736949999991</v>
      </c>
      <c r="AB120" s="65">
        <f t="shared" si="33"/>
        <v>192.04207999999994</v>
      </c>
      <c r="AC120" s="65">
        <f t="shared" si="33"/>
        <v>447969.97479300003</v>
      </c>
    </row>
    <row r="121" spans="1:40" ht="12" customHeight="1">
      <c r="A121" s="105"/>
      <c r="B121" s="76" t="s">
        <v>159</v>
      </c>
      <c r="C121" s="77" t="s">
        <v>160</v>
      </c>
      <c r="D121" s="65">
        <v>4.6284600000000005</v>
      </c>
      <c r="E121" s="65">
        <v>29566.53082</v>
      </c>
      <c r="F121" s="65">
        <v>4.6826200000000009</v>
      </c>
      <c r="G121" s="65">
        <v>29763.608981000001</v>
      </c>
      <c r="H121" s="65">
        <v>5.5378900000000009</v>
      </c>
      <c r="I121" s="65">
        <v>35442.662245</v>
      </c>
      <c r="J121" s="65">
        <v>4.7826199999999996</v>
      </c>
      <c r="K121" s="65">
        <v>30483.578025999992</v>
      </c>
      <c r="L121" s="65">
        <v>5.4192500000000017</v>
      </c>
      <c r="M121" s="65">
        <v>34062.400267999983</v>
      </c>
      <c r="N121" s="65">
        <v>4.4925800000000002</v>
      </c>
      <c r="O121" s="65">
        <v>28359.43629999999</v>
      </c>
      <c r="P121" s="65">
        <v>4.3020000000000005</v>
      </c>
      <c r="Q121" s="65">
        <v>26937.100353000009</v>
      </c>
      <c r="R121" s="65">
        <v>3.6684799999999997</v>
      </c>
      <c r="S121" s="65">
        <v>23194.422634000013</v>
      </c>
      <c r="T121" s="65">
        <v>5.2033800000000001</v>
      </c>
      <c r="U121" s="65">
        <v>32196.775489</v>
      </c>
      <c r="V121" s="65">
        <v>5.4105099999999995</v>
      </c>
      <c r="W121" s="65">
        <v>34067.971753999998</v>
      </c>
      <c r="X121" s="65">
        <v>3.1162800000000006</v>
      </c>
      <c r="Y121" s="65">
        <v>19852.457925999995</v>
      </c>
      <c r="Z121" s="65">
        <v>3.912069999999999</v>
      </c>
      <c r="AA121" s="65">
        <v>25432.429619999999</v>
      </c>
      <c r="AB121" s="65">
        <f t="shared" si="33"/>
        <v>55.156140000000015</v>
      </c>
      <c r="AC121" s="65">
        <f t="shared" si="33"/>
        <v>349359.37441600004</v>
      </c>
    </row>
    <row r="122" spans="1:40" ht="12" customHeight="1">
      <c r="A122" s="105"/>
      <c r="B122" s="76" t="s">
        <v>161</v>
      </c>
      <c r="C122" s="77" t="s">
        <v>162</v>
      </c>
      <c r="D122" s="65">
        <v>7.3795299999999999</v>
      </c>
      <c r="E122" s="65">
        <v>21185.405574999997</v>
      </c>
      <c r="F122" s="65">
        <v>8.1061500000000013</v>
      </c>
      <c r="G122" s="65">
        <v>21000.527081</v>
      </c>
      <c r="H122" s="70">
        <v>7.5693200000000003</v>
      </c>
      <c r="I122" s="70">
        <v>17286.990140000002</v>
      </c>
      <c r="J122" s="70">
        <v>4.6810400000000003</v>
      </c>
      <c r="K122" s="70">
        <v>13431.937378000001</v>
      </c>
      <c r="L122" s="70">
        <v>1.7339199999999999</v>
      </c>
      <c r="M122" s="70">
        <v>5960.0879000000004</v>
      </c>
      <c r="N122" s="70">
        <v>5.9226700000000001</v>
      </c>
      <c r="O122" s="70">
        <v>14777.970809999999</v>
      </c>
      <c r="P122" s="70">
        <v>3.5549200000000001</v>
      </c>
      <c r="Q122" s="70">
        <v>9394.9672800000008</v>
      </c>
      <c r="R122" s="70">
        <v>6.5408500000000016</v>
      </c>
      <c r="S122" s="70">
        <v>19933.203086000001</v>
      </c>
      <c r="T122" s="70">
        <v>9.5112500000000004</v>
      </c>
      <c r="U122" s="70">
        <v>28657.731051999996</v>
      </c>
      <c r="V122" s="70">
        <v>8.4451599999999978</v>
      </c>
      <c r="W122" s="70">
        <v>23746.888984999998</v>
      </c>
      <c r="X122" s="70">
        <v>1.0295099999999999</v>
      </c>
      <c r="Y122" s="70">
        <v>5248.7559000000001</v>
      </c>
      <c r="Z122" s="70">
        <v>7.2285899999999996</v>
      </c>
      <c r="AA122" s="70">
        <v>21718.400970000002</v>
      </c>
      <c r="AB122" s="95">
        <f t="shared" si="33"/>
        <v>71.702910000000003</v>
      </c>
      <c r="AC122" s="95">
        <f t="shared" si="33"/>
        <v>202342.86615699995</v>
      </c>
    </row>
    <row r="123" spans="1:40" ht="12" customHeight="1">
      <c r="A123" s="105"/>
      <c r="B123" s="76" t="s">
        <v>163</v>
      </c>
      <c r="C123" s="77" t="s">
        <v>164</v>
      </c>
      <c r="D123" s="65">
        <v>0</v>
      </c>
      <c r="E123" s="65">
        <v>0</v>
      </c>
      <c r="F123" s="65">
        <v>0</v>
      </c>
      <c r="G123" s="65">
        <v>0</v>
      </c>
      <c r="H123" s="65">
        <v>0</v>
      </c>
      <c r="I123" s="65">
        <v>0</v>
      </c>
      <c r="J123" s="65">
        <v>0</v>
      </c>
      <c r="K123" s="65">
        <v>0</v>
      </c>
      <c r="L123" s="65">
        <v>0</v>
      </c>
      <c r="M123" s="65">
        <v>0</v>
      </c>
      <c r="N123" s="65">
        <v>0</v>
      </c>
      <c r="O123" s="65">
        <v>0</v>
      </c>
      <c r="P123" s="65">
        <v>0</v>
      </c>
      <c r="Q123" s="65">
        <v>0</v>
      </c>
      <c r="R123" s="65">
        <v>0</v>
      </c>
      <c r="S123" s="65">
        <v>0</v>
      </c>
      <c r="T123" s="65">
        <v>0</v>
      </c>
      <c r="U123" s="65">
        <v>0</v>
      </c>
      <c r="V123" s="65">
        <v>0</v>
      </c>
      <c r="W123" s="65">
        <v>0</v>
      </c>
      <c r="X123" s="65">
        <v>0</v>
      </c>
      <c r="Y123" s="65">
        <v>0</v>
      </c>
      <c r="Z123" s="65">
        <v>0</v>
      </c>
      <c r="AA123" s="65">
        <v>0</v>
      </c>
      <c r="AB123" s="65">
        <f t="shared" si="33"/>
        <v>0</v>
      </c>
      <c r="AC123" s="65">
        <f t="shared" si="33"/>
        <v>0</v>
      </c>
    </row>
    <row r="124" spans="1:40" ht="12" customHeight="1">
      <c r="A124" s="202"/>
      <c r="B124" s="76" t="s">
        <v>165</v>
      </c>
      <c r="C124" s="155" t="s">
        <v>166</v>
      </c>
      <c r="D124" s="135">
        <v>5.9884199999999961</v>
      </c>
      <c r="E124" s="135">
        <v>16738.165254999996</v>
      </c>
      <c r="F124" s="135">
        <v>3.7354099999999963</v>
      </c>
      <c r="G124" s="135">
        <v>11391.385019999985</v>
      </c>
      <c r="H124" s="135">
        <v>9.5778599999999976</v>
      </c>
      <c r="I124" s="135">
        <v>24329.197848000058</v>
      </c>
      <c r="J124" s="135">
        <v>7.6760499999999956</v>
      </c>
      <c r="K124" s="135">
        <v>20635.174280999971</v>
      </c>
      <c r="L124" s="135">
        <v>10.630469999999997</v>
      </c>
      <c r="M124" s="135">
        <v>29217.449792999963</v>
      </c>
      <c r="N124" s="135">
        <v>53.870100000000065</v>
      </c>
      <c r="O124" s="135">
        <v>64200.829976999994</v>
      </c>
      <c r="P124" s="135">
        <v>140.95424000000011</v>
      </c>
      <c r="Q124" s="135">
        <v>97313.915440999874</v>
      </c>
      <c r="R124" s="135">
        <v>221.31049999999962</v>
      </c>
      <c r="S124" s="135">
        <v>183675.77422200044</v>
      </c>
      <c r="T124" s="135">
        <v>7.9319199999999981</v>
      </c>
      <c r="U124" s="135">
        <v>20148.758374999983</v>
      </c>
      <c r="V124" s="135">
        <v>5.180089999999999</v>
      </c>
      <c r="W124" s="135">
        <v>15209.195956</v>
      </c>
      <c r="X124" s="135">
        <v>322.92655999999999</v>
      </c>
      <c r="Y124" s="135">
        <v>157000.66398399998</v>
      </c>
      <c r="Z124" s="135">
        <v>1199.67254</v>
      </c>
      <c r="AA124" s="135">
        <v>524131.73279200017</v>
      </c>
      <c r="AB124" s="136">
        <f t="shared" si="33"/>
        <v>1989.4541599999998</v>
      </c>
      <c r="AC124" s="136">
        <f t="shared" si="33"/>
        <v>1163992.2429440003</v>
      </c>
      <c r="AD124" s="122"/>
    </row>
    <row r="125" spans="1:40" ht="12" customHeight="1">
      <c r="A125" s="134" t="s">
        <v>111</v>
      </c>
      <c r="B125" s="169"/>
      <c r="C125" s="170" t="s">
        <v>167</v>
      </c>
      <c r="D125" s="78"/>
      <c r="E125" s="78"/>
      <c r="F125" s="169"/>
      <c r="G125" s="169"/>
      <c r="H125" s="65"/>
      <c r="I125" s="65"/>
      <c r="J125" s="65"/>
      <c r="K125" s="65"/>
      <c r="L125" s="65"/>
      <c r="M125" s="65"/>
      <c r="N125" s="65"/>
      <c r="O125" s="65"/>
      <c r="P125" s="65"/>
      <c r="Q125" s="65"/>
      <c r="R125" s="65"/>
      <c r="S125" s="65"/>
      <c r="T125" s="65"/>
      <c r="U125" s="65"/>
      <c r="V125" s="65"/>
      <c r="W125" s="65"/>
      <c r="X125" s="65"/>
      <c r="Y125" s="65"/>
      <c r="Z125" s="65"/>
      <c r="AA125" s="65"/>
      <c r="AB125" s="95"/>
      <c r="AC125" s="65"/>
    </row>
    <row r="126" spans="1:40" ht="12" customHeight="1">
      <c r="A126" s="257"/>
      <c r="B126" s="257"/>
      <c r="C126" s="192" t="s">
        <v>168</v>
      </c>
      <c r="D126" s="95">
        <f>SUM(D127:D131)</f>
        <v>5139.7229399999997</v>
      </c>
      <c r="E126" s="95">
        <f t="shared" ref="E126:F126" si="34">SUM(E127:E131)</f>
        <v>4661151.5213210005</v>
      </c>
      <c r="F126" s="95">
        <f t="shared" si="34"/>
        <v>7239.8681199999992</v>
      </c>
      <c r="G126" s="95">
        <f t="shared" ref="G126:L126" si="35">SUM(G127:G131)</f>
        <v>6294859.2296220008</v>
      </c>
      <c r="H126" s="203">
        <f t="shared" si="35"/>
        <v>7836.4651799999956</v>
      </c>
      <c r="I126" s="203">
        <f t="shared" si="35"/>
        <v>7100254.1522690067</v>
      </c>
      <c r="J126" s="203">
        <f t="shared" si="35"/>
        <v>5308.2053100000003</v>
      </c>
      <c r="K126" s="203">
        <f t="shared" si="35"/>
        <v>5337824.3727419982</v>
      </c>
      <c r="L126" s="203">
        <f t="shared" si="35"/>
        <v>4613.8718299999973</v>
      </c>
      <c r="M126" s="203">
        <f t="shared" ref="M126:Z126" si="36">SUM(M127:M131)</f>
        <v>4947691.2059170008</v>
      </c>
      <c r="N126" s="203">
        <f t="shared" si="36"/>
        <v>3003.0702899999997</v>
      </c>
      <c r="O126" s="203">
        <f t="shared" si="36"/>
        <v>3466807.8661219999</v>
      </c>
      <c r="P126" s="203">
        <f>SUM(P127:P131)</f>
        <v>5528.8168499999992</v>
      </c>
      <c r="Q126" s="203">
        <f>SUM(Q127:Q131)</f>
        <v>5834275.0364920003</v>
      </c>
      <c r="R126" s="203">
        <f t="shared" si="36"/>
        <v>5952.1824899999983</v>
      </c>
      <c r="S126" s="203">
        <f t="shared" si="36"/>
        <v>5938352.275077004</v>
      </c>
      <c r="T126" s="203">
        <f t="shared" si="36"/>
        <v>5862.8471699999973</v>
      </c>
      <c r="U126" s="203">
        <f t="shared" si="36"/>
        <v>5817941.9886239981</v>
      </c>
      <c r="V126" s="203">
        <f t="shared" si="36"/>
        <v>5622.8504499999981</v>
      </c>
      <c r="W126" s="203">
        <f t="shared" si="36"/>
        <v>5557991.905693002</v>
      </c>
      <c r="X126" s="203">
        <f t="shared" si="36"/>
        <v>8759.0245199999954</v>
      </c>
      <c r="Y126" s="203">
        <f t="shared" si="36"/>
        <v>7290940.3625359982</v>
      </c>
      <c r="Z126" s="203">
        <f t="shared" si="36"/>
        <v>11747.019389999998</v>
      </c>
      <c r="AA126" s="203">
        <f>SUM(AA127:AA131)</f>
        <v>7317439.0362340026</v>
      </c>
      <c r="AB126" s="95">
        <f>D126+F126+H126+J126+L126+N126+P126+R126+T126+V126+X126+Z126</f>
        <v>76613.944539999982</v>
      </c>
      <c r="AC126" s="95">
        <f>E126+G126+I126+K126+M126+O126+Q126+S126+U126+W126+Y126+AA126</f>
        <v>69565528.952649012</v>
      </c>
    </row>
    <row r="127" spans="1:40" ht="12" customHeight="1">
      <c r="A127" s="76"/>
      <c r="B127" s="76">
        <v>701.1</v>
      </c>
      <c r="C127" s="77" t="s">
        <v>169</v>
      </c>
      <c r="D127" s="100">
        <v>300</v>
      </c>
      <c r="E127" s="100">
        <v>247500</v>
      </c>
      <c r="F127" s="100">
        <v>225</v>
      </c>
      <c r="G127" s="100">
        <v>190290</v>
      </c>
      <c r="H127" s="65">
        <v>907.27499999999998</v>
      </c>
      <c r="I127" s="65">
        <v>788002.17500000005</v>
      </c>
      <c r="J127" s="65">
        <v>75</v>
      </c>
      <c r="K127" s="65">
        <v>86002.5</v>
      </c>
      <c r="L127" s="65">
        <v>0</v>
      </c>
      <c r="M127" s="65">
        <v>0</v>
      </c>
      <c r="N127" s="65">
        <v>0</v>
      </c>
      <c r="O127" s="65">
        <v>0</v>
      </c>
      <c r="P127" s="65">
        <v>0</v>
      </c>
      <c r="Q127" s="65">
        <v>0</v>
      </c>
      <c r="R127" s="65">
        <v>0</v>
      </c>
      <c r="S127" s="65">
        <v>0</v>
      </c>
      <c r="T127" s="65">
        <v>375</v>
      </c>
      <c r="U127" s="65">
        <v>299625</v>
      </c>
      <c r="V127" s="74">
        <v>450</v>
      </c>
      <c r="W127" s="74">
        <v>367822.5</v>
      </c>
      <c r="X127" s="74">
        <v>1022.5</v>
      </c>
      <c r="Y127" s="74">
        <v>1004186.5</v>
      </c>
      <c r="Z127" s="74">
        <v>507.5</v>
      </c>
      <c r="AA127" s="74">
        <v>442133</v>
      </c>
      <c r="AB127" s="65">
        <f t="shared" ref="AB127:AB132" si="37">D127+F127+H127+J127+L127+N127+P127+R127+T127+V127+X127+Z127</f>
        <v>3862.2750000000001</v>
      </c>
      <c r="AC127" s="65">
        <f t="shared" ref="AC127:AC133" si="38">E127+G127+I127+K127+M127+O127+Q127+S127+U127+W127+Y127+AA127</f>
        <v>3425561.6749999998</v>
      </c>
    </row>
    <row r="128" spans="1:40" ht="12" customHeight="1">
      <c r="A128" s="76"/>
      <c r="B128" s="76" t="s">
        <v>170</v>
      </c>
      <c r="C128" s="77" t="s">
        <v>171</v>
      </c>
      <c r="D128" s="65">
        <v>1882.1809100000009</v>
      </c>
      <c r="E128" s="65">
        <v>939635.51318900054</v>
      </c>
      <c r="F128" s="65">
        <v>2168.7748700000011</v>
      </c>
      <c r="G128" s="65">
        <v>1055622.0944920005</v>
      </c>
      <c r="H128" s="65">
        <v>2673.7927600000012</v>
      </c>
      <c r="I128" s="65">
        <v>1414722.5614990001</v>
      </c>
      <c r="J128" s="65">
        <v>1833.3552900000009</v>
      </c>
      <c r="K128" s="65">
        <v>1365666.1702669994</v>
      </c>
      <c r="L128" s="65">
        <v>722.1656200000001</v>
      </c>
      <c r="M128" s="65">
        <v>527218.84102500032</v>
      </c>
      <c r="N128" s="65">
        <v>488.25016999999986</v>
      </c>
      <c r="O128" s="65">
        <v>325777.30921499996</v>
      </c>
      <c r="P128" s="65">
        <v>954.39024999999992</v>
      </c>
      <c r="Q128" s="65">
        <v>751404.59516000003</v>
      </c>
      <c r="R128" s="65">
        <v>1722.680890000001</v>
      </c>
      <c r="S128" s="65">
        <v>1236741.2221140005</v>
      </c>
      <c r="T128" s="65">
        <v>1195.7888800000001</v>
      </c>
      <c r="U128" s="65">
        <v>888611.64860500011</v>
      </c>
      <c r="V128" s="75">
        <v>2053.1057999999998</v>
      </c>
      <c r="W128" s="75">
        <v>1495180.94814</v>
      </c>
      <c r="X128" s="75">
        <v>3899.6190900000011</v>
      </c>
      <c r="Y128" s="75">
        <v>1576047.3501459998</v>
      </c>
      <c r="Z128" s="75">
        <v>8067.2454299999972</v>
      </c>
      <c r="AA128" s="75">
        <v>3364633.0739310002</v>
      </c>
      <c r="AB128" s="65">
        <f t="shared" si="37"/>
        <v>27661.34996</v>
      </c>
      <c r="AC128" s="65">
        <f t="shared" si="38"/>
        <v>14941261.327783003</v>
      </c>
      <c r="AD128" s="122"/>
    </row>
    <row r="129" spans="1:32" ht="12" customHeight="1">
      <c r="A129" s="76"/>
      <c r="B129" s="76" t="s">
        <v>172</v>
      </c>
      <c r="C129" s="77" t="s">
        <v>173</v>
      </c>
      <c r="D129" s="204">
        <v>2.92842</v>
      </c>
      <c r="E129" s="65">
        <v>9864.7823189999999</v>
      </c>
      <c r="F129" s="65">
        <v>5.7139399999999991</v>
      </c>
      <c r="G129" s="65">
        <v>19574.177339999998</v>
      </c>
      <c r="H129" s="65">
        <v>10.283339999999999</v>
      </c>
      <c r="I129" s="65">
        <v>36763.414837999997</v>
      </c>
      <c r="J129" s="65">
        <v>1.0015400000000001</v>
      </c>
      <c r="K129" s="65">
        <v>4003.4745439999997</v>
      </c>
      <c r="L129" s="65">
        <v>7.9143600000000003</v>
      </c>
      <c r="M129" s="65">
        <v>29136.608860999997</v>
      </c>
      <c r="N129" s="65">
        <v>5.2526599999999997</v>
      </c>
      <c r="O129" s="65">
        <v>18971.44988</v>
      </c>
      <c r="P129" s="65">
        <v>6.4403700000000006</v>
      </c>
      <c r="Q129" s="65">
        <v>22746.429088000001</v>
      </c>
      <c r="R129" s="65">
        <v>3.7651299999999996</v>
      </c>
      <c r="S129" s="65">
        <v>12109.800119</v>
      </c>
      <c r="T129" s="65">
        <v>1.4968699999999999</v>
      </c>
      <c r="U129" s="65">
        <v>5241.4840249999997</v>
      </c>
      <c r="V129" s="75">
        <v>0</v>
      </c>
      <c r="W129" s="75">
        <v>0</v>
      </c>
      <c r="X129" s="75">
        <v>2.2960000000000001E-2</v>
      </c>
      <c r="Y129" s="75">
        <v>104.01109599999999</v>
      </c>
      <c r="Z129" s="75">
        <v>4.5920000000000002E-2</v>
      </c>
      <c r="AA129" s="75">
        <v>208.02219199999999</v>
      </c>
      <c r="AB129" s="65">
        <f t="shared" si="37"/>
        <v>44.86551</v>
      </c>
      <c r="AC129" s="65">
        <f>E129+G129+I129+K129+M129+O129+Q129+S129+U129+W129+Y129+AA129</f>
        <v>158723.65430200001</v>
      </c>
    </row>
    <row r="130" spans="1:32" ht="12" customHeight="1">
      <c r="A130" s="76"/>
      <c r="B130" s="76" t="s">
        <v>174</v>
      </c>
      <c r="C130" s="77" t="s">
        <v>175</v>
      </c>
      <c r="D130" s="65">
        <v>241</v>
      </c>
      <c r="E130" s="65">
        <v>245293</v>
      </c>
      <c r="F130" s="65">
        <v>299.5</v>
      </c>
      <c r="G130" s="65">
        <v>282178.5</v>
      </c>
      <c r="H130" s="65">
        <v>184.10875000000001</v>
      </c>
      <c r="I130" s="65">
        <v>178360.771718</v>
      </c>
      <c r="J130" s="65">
        <v>160</v>
      </c>
      <c r="K130" s="65">
        <v>172127</v>
      </c>
      <c r="L130" s="65">
        <v>90.75</v>
      </c>
      <c r="M130" s="65">
        <v>97466.15</v>
      </c>
      <c r="N130" s="65">
        <v>307.52346</v>
      </c>
      <c r="O130" s="65">
        <v>330942.00094599999</v>
      </c>
      <c r="P130" s="65">
        <v>176.5</v>
      </c>
      <c r="Q130" s="65">
        <v>187942.39999999999</v>
      </c>
      <c r="R130" s="65">
        <v>185.875</v>
      </c>
      <c r="S130" s="65">
        <v>195796.5</v>
      </c>
      <c r="T130" s="65">
        <v>198.97499999999999</v>
      </c>
      <c r="U130" s="65">
        <v>214101.1275</v>
      </c>
      <c r="V130" s="75">
        <v>249.97685999999999</v>
      </c>
      <c r="W130" s="75">
        <v>264785.55860400002</v>
      </c>
      <c r="X130" s="75">
        <v>157.71000000000004</v>
      </c>
      <c r="Y130" s="75">
        <v>161480.48699999999</v>
      </c>
      <c r="Z130" s="75">
        <v>140</v>
      </c>
      <c r="AA130" s="75">
        <v>147561.25</v>
      </c>
      <c r="AB130" s="65">
        <f t="shared" si="37"/>
        <v>2391.9190699999999</v>
      </c>
      <c r="AC130" s="65">
        <f>E130+G130+I130+K130+M130+O130+Q130+S130+U130+W130+Y130+AA130</f>
        <v>2478034.7457680004</v>
      </c>
      <c r="AD130" s="122"/>
    </row>
    <row r="131" spans="1:32" ht="12" customHeight="1">
      <c r="A131" s="76"/>
      <c r="B131" s="76" t="s">
        <v>176</v>
      </c>
      <c r="C131" s="77" t="s">
        <v>177</v>
      </c>
      <c r="D131" s="65">
        <v>2713.6136099999981</v>
      </c>
      <c r="E131" s="65">
        <v>3218858.225813</v>
      </c>
      <c r="F131" s="65">
        <v>4540.8793099999975</v>
      </c>
      <c r="G131" s="65">
        <v>4747194.4577900004</v>
      </c>
      <c r="H131" s="65">
        <v>4061.0053299999945</v>
      </c>
      <c r="I131" s="65">
        <v>4682405.2292140061</v>
      </c>
      <c r="J131" s="65">
        <v>3238.8484799999997</v>
      </c>
      <c r="K131" s="65">
        <v>3710025.2279309989</v>
      </c>
      <c r="L131" s="65">
        <v>3793.0418499999973</v>
      </c>
      <c r="M131" s="65">
        <v>4293869.6060310006</v>
      </c>
      <c r="N131" s="65">
        <v>2202.0439999999999</v>
      </c>
      <c r="O131" s="65">
        <v>2791117.1060810001</v>
      </c>
      <c r="P131" s="65">
        <v>4391.4862299999995</v>
      </c>
      <c r="Q131" s="65">
        <v>4872181.6122440007</v>
      </c>
      <c r="R131" s="65">
        <v>4039.8614699999976</v>
      </c>
      <c r="S131" s="65">
        <v>4493704.752844004</v>
      </c>
      <c r="T131" s="65">
        <v>4091.5864199999978</v>
      </c>
      <c r="U131" s="65">
        <v>4410362.7284939978</v>
      </c>
      <c r="V131" s="75">
        <v>2869.7677899999985</v>
      </c>
      <c r="W131" s="75">
        <v>3430202.8989490024</v>
      </c>
      <c r="X131" s="75">
        <v>3679.1724699999941</v>
      </c>
      <c r="Y131" s="75">
        <v>4549122.0142939985</v>
      </c>
      <c r="Z131" s="75">
        <v>3032.2280399999991</v>
      </c>
      <c r="AA131" s="75">
        <v>3362903.690111002</v>
      </c>
      <c r="AB131" s="65">
        <f t="shared" si="37"/>
        <v>42653.534999999974</v>
      </c>
      <c r="AC131" s="65">
        <f>E131+G131+I131+K131+M131+O131+Q131+S131+U131+W131+Y131+AA131</f>
        <v>48561947.549796015</v>
      </c>
      <c r="AD131" s="122"/>
    </row>
    <row r="132" spans="1:32" ht="12" customHeight="1">
      <c r="A132" s="76"/>
      <c r="B132" s="76" t="s">
        <v>178</v>
      </c>
      <c r="C132" s="77" t="s">
        <v>179</v>
      </c>
      <c r="D132" s="65">
        <v>0</v>
      </c>
      <c r="E132" s="65">
        <v>0</v>
      </c>
      <c r="F132" s="65">
        <v>0</v>
      </c>
      <c r="G132" s="65">
        <v>0</v>
      </c>
      <c r="H132" s="205">
        <v>0</v>
      </c>
      <c r="I132" s="65">
        <v>0</v>
      </c>
      <c r="J132" s="65">
        <v>0</v>
      </c>
      <c r="K132" s="65">
        <v>0</v>
      </c>
      <c r="L132" s="206">
        <v>0</v>
      </c>
      <c r="M132" s="75">
        <v>0</v>
      </c>
      <c r="N132" s="75">
        <v>0</v>
      </c>
      <c r="O132" s="75">
        <v>0</v>
      </c>
      <c r="P132" s="75">
        <v>5.0905000000000005</v>
      </c>
      <c r="Q132" s="75">
        <v>3374.4924499999997</v>
      </c>
      <c r="R132" s="75">
        <v>0</v>
      </c>
      <c r="S132" s="75">
        <v>0</v>
      </c>
      <c r="T132" s="75">
        <v>0</v>
      </c>
      <c r="U132" s="75">
        <v>0</v>
      </c>
      <c r="V132" s="75">
        <v>0</v>
      </c>
      <c r="W132" s="75">
        <v>0</v>
      </c>
      <c r="X132" s="75">
        <v>0</v>
      </c>
      <c r="Y132" s="75">
        <v>0</v>
      </c>
      <c r="Z132" s="75">
        <v>0</v>
      </c>
      <c r="AA132" s="75">
        <v>0</v>
      </c>
      <c r="AB132" s="65">
        <f t="shared" si="37"/>
        <v>5.0905000000000005</v>
      </c>
      <c r="AC132" s="65">
        <f>E132+G132+I132+K132+M132+O132+Q132+S132+U132+W132+Y132+AA132</f>
        <v>3374.4924499999997</v>
      </c>
      <c r="AD132" s="122"/>
    </row>
    <row r="133" spans="1:32" ht="12" customHeight="1">
      <c r="A133" s="105"/>
      <c r="B133" s="76" t="s">
        <v>180</v>
      </c>
      <c r="C133" s="77" t="s">
        <v>181</v>
      </c>
      <c r="D133" s="65">
        <v>4.8797899999999998</v>
      </c>
      <c r="E133" s="65">
        <v>5611.9785490000004</v>
      </c>
      <c r="F133" s="65">
        <v>6.1017799999999998</v>
      </c>
      <c r="G133" s="65">
        <v>7026.8098479999999</v>
      </c>
      <c r="H133" s="65">
        <v>9.1653599999999997</v>
      </c>
      <c r="I133" s="65">
        <v>10751.810394</v>
      </c>
      <c r="J133" s="65">
        <v>6.584859999999999</v>
      </c>
      <c r="K133" s="65">
        <v>7650.9655160000011</v>
      </c>
      <c r="L133" s="75">
        <v>7.2325800000000005</v>
      </c>
      <c r="M133" s="75">
        <v>8238.5678360000002</v>
      </c>
      <c r="N133" s="75">
        <v>2.0527299999999999</v>
      </c>
      <c r="O133" s="75">
        <v>2517.5889880000004</v>
      </c>
      <c r="P133" s="75">
        <v>59.930359999999993</v>
      </c>
      <c r="Q133" s="75">
        <v>41083.249647999997</v>
      </c>
      <c r="R133" s="75">
        <v>12.076899999999998</v>
      </c>
      <c r="S133" s="75">
        <v>10760.060528</v>
      </c>
      <c r="T133" s="75">
        <v>7.401460000000001</v>
      </c>
      <c r="U133" s="75">
        <v>8647.059088</v>
      </c>
      <c r="V133" s="75">
        <v>23.34309</v>
      </c>
      <c r="W133" s="75">
        <v>23395.818395999999</v>
      </c>
      <c r="X133" s="75">
        <v>20.502299999999998</v>
      </c>
      <c r="Y133" s="75">
        <v>22254.104909999998</v>
      </c>
      <c r="Z133" s="75">
        <v>28.381269999999997</v>
      </c>
      <c r="AA133" s="75">
        <v>32612.069210000001</v>
      </c>
      <c r="AB133" s="65">
        <f t="shared" ref="AB133" si="39">D133+F133+H133+J133+L133+N133+P133+R133+T133+V133+X133+Z133</f>
        <v>187.65247999999997</v>
      </c>
      <c r="AC133" s="65">
        <f t="shared" si="38"/>
        <v>180550.082911</v>
      </c>
      <c r="AD133" s="122"/>
    </row>
    <row r="134" spans="1:32" ht="12" customHeight="1">
      <c r="A134" s="127"/>
      <c r="B134" s="127"/>
      <c r="C134" s="170" t="s">
        <v>182</v>
      </c>
      <c r="D134" s="78"/>
      <c r="E134" s="78"/>
      <c r="F134" s="78"/>
      <c r="G134" s="78"/>
      <c r="H134" s="65"/>
      <c r="I134" s="65"/>
      <c r="J134" s="65"/>
      <c r="K134" s="65"/>
      <c r="L134" s="65"/>
      <c r="M134" s="6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65"/>
      <c r="AC134" s="65"/>
    </row>
    <row r="135" spans="1:32" ht="15" customHeight="1">
      <c r="A135" s="76"/>
      <c r="B135" s="76" t="s">
        <v>183</v>
      </c>
      <c r="C135" s="77" t="s">
        <v>184</v>
      </c>
      <c r="D135" s="65">
        <v>0</v>
      </c>
      <c r="E135" s="65">
        <v>0</v>
      </c>
      <c r="F135" s="65">
        <v>0</v>
      </c>
      <c r="G135" s="65">
        <v>0</v>
      </c>
      <c r="H135" s="65">
        <v>0</v>
      </c>
      <c r="I135" s="65">
        <v>0</v>
      </c>
      <c r="J135" s="65">
        <v>0</v>
      </c>
      <c r="K135" s="65">
        <v>0</v>
      </c>
      <c r="L135" s="65">
        <v>0</v>
      </c>
      <c r="M135" s="65">
        <v>0</v>
      </c>
      <c r="N135" s="65">
        <v>0</v>
      </c>
      <c r="O135" s="65">
        <v>0</v>
      </c>
      <c r="P135" s="65">
        <v>0</v>
      </c>
      <c r="Q135" s="65">
        <v>0</v>
      </c>
      <c r="R135" s="65">
        <v>0</v>
      </c>
      <c r="S135" s="65">
        <v>0</v>
      </c>
      <c r="T135" s="65">
        <v>0</v>
      </c>
      <c r="U135" s="65">
        <v>0</v>
      </c>
      <c r="V135" s="65">
        <v>0</v>
      </c>
      <c r="W135" s="65">
        <v>0</v>
      </c>
      <c r="X135" s="65">
        <v>0</v>
      </c>
      <c r="Y135" s="65">
        <v>0</v>
      </c>
      <c r="Z135" s="65">
        <v>0</v>
      </c>
      <c r="AA135" s="65">
        <v>0</v>
      </c>
      <c r="AB135" s="65">
        <f t="shared" ref="AB135:AC137" si="40">D135+F135+H135+J135+L135+N135+P135+R135+T135+V135+X135+Z135</f>
        <v>0</v>
      </c>
      <c r="AC135" s="65">
        <f t="shared" si="40"/>
        <v>0</v>
      </c>
    </row>
    <row r="136" spans="1:32" ht="12" customHeight="1">
      <c r="A136" s="76"/>
      <c r="B136" s="76" t="s">
        <v>185</v>
      </c>
      <c r="C136" s="77" t="s">
        <v>186</v>
      </c>
      <c r="D136" s="65">
        <v>0</v>
      </c>
      <c r="E136" s="65">
        <v>0</v>
      </c>
      <c r="F136" s="65">
        <v>0</v>
      </c>
      <c r="G136" s="65">
        <v>0</v>
      </c>
      <c r="H136" s="65">
        <v>0</v>
      </c>
      <c r="I136" s="65">
        <v>0</v>
      </c>
      <c r="J136" s="65">
        <v>0</v>
      </c>
      <c r="K136" s="65">
        <v>0</v>
      </c>
      <c r="L136" s="65">
        <v>0</v>
      </c>
      <c r="M136" s="65">
        <v>0</v>
      </c>
      <c r="N136" s="65">
        <v>0</v>
      </c>
      <c r="O136" s="65">
        <v>0</v>
      </c>
      <c r="P136" s="65">
        <v>0</v>
      </c>
      <c r="Q136" s="65">
        <v>0</v>
      </c>
      <c r="R136" s="65">
        <v>0</v>
      </c>
      <c r="S136" s="65">
        <v>0</v>
      </c>
      <c r="T136" s="65">
        <v>0</v>
      </c>
      <c r="U136" s="65">
        <v>0</v>
      </c>
      <c r="V136" s="65">
        <v>0</v>
      </c>
      <c r="W136" s="65">
        <v>0</v>
      </c>
      <c r="X136" s="65">
        <v>0</v>
      </c>
      <c r="Y136" s="65">
        <v>0</v>
      </c>
      <c r="Z136" s="65">
        <v>0</v>
      </c>
      <c r="AA136" s="65">
        <v>0</v>
      </c>
      <c r="AB136" s="65">
        <f t="shared" si="40"/>
        <v>0</v>
      </c>
      <c r="AC136" s="65">
        <f t="shared" si="40"/>
        <v>0</v>
      </c>
    </row>
    <row r="137" spans="1:32" ht="12" customHeight="1">
      <c r="A137" s="76"/>
      <c r="B137" s="76" t="s">
        <v>187</v>
      </c>
      <c r="C137" s="77" t="s">
        <v>188</v>
      </c>
      <c r="D137" s="65">
        <v>0</v>
      </c>
      <c r="E137" s="65">
        <v>0</v>
      </c>
      <c r="F137" s="65">
        <v>0</v>
      </c>
      <c r="G137" s="65">
        <v>0</v>
      </c>
      <c r="H137" s="65">
        <v>0</v>
      </c>
      <c r="I137" s="65">
        <v>0</v>
      </c>
      <c r="J137" s="65">
        <v>0</v>
      </c>
      <c r="K137" s="65">
        <v>0</v>
      </c>
      <c r="L137" s="65">
        <v>0</v>
      </c>
      <c r="M137" s="65">
        <v>0</v>
      </c>
      <c r="N137" s="65">
        <v>0</v>
      </c>
      <c r="O137" s="65">
        <v>0</v>
      </c>
      <c r="P137" s="65">
        <v>0</v>
      </c>
      <c r="Q137" s="65">
        <v>0</v>
      </c>
      <c r="R137" s="65">
        <v>0</v>
      </c>
      <c r="S137" s="65">
        <v>0</v>
      </c>
      <c r="T137" s="65">
        <v>0</v>
      </c>
      <c r="U137" s="65">
        <v>0</v>
      </c>
      <c r="V137" s="65">
        <v>0</v>
      </c>
      <c r="W137" s="65">
        <v>0</v>
      </c>
      <c r="X137" s="65">
        <v>0</v>
      </c>
      <c r="Y137" s="65">
        <v>0</v>
      </c>
      <c r="Z137" s="65">
        <v>0</v>
      </c>
      <c r="AA137" s="65">
        <v>0</v>
      </c>
      <c r="AB137" s="65">
        <f t="shared" si="40"/>
        <v>0</v>
      </c>
      <c r="AC137" s="65">
        <f t="shared" si="40"/>
        <v>0</v>
      </c>
      <c r="AF137" s="48"/>
    </row>
    <row r="138" spans="1:32" ht="12" customHeight="1">
      <c r="A138" s="134" t="s">
        <v>189</v>
      </c>
      <c r="B138" s="79"/>
      <c r="C138" s="190" t="s">
        <v>190</v>
      </c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E138" s="48"/>
    </row>
    <row r="139" spans="1:32" ht="12" customHeight="1">
      <c r="A139" s="207"/>
      <c r="B139" s="101" t="s">
        <v>286</v>
      </c>
      <c r="C139" s="77" t="s">
        <v>191</v>
      </c>
      <c r="D139" s="65">
        <v>0</v>
      </c>
      <c r="E139" s="65">
        <v>0</v>
      </c>
      <c r="F139" s="65">
        <v>0</v>
      </c>
      <c r="G139" s="65">
        <v>0</v>
      </c>
      <c r="H139" s="65">
        <v>0</v>
      </c>
      <c r="I139" s="65">
        <v>0</v>
      </c>
      <c r="J139" s="65">
        <v>0</v>
      </c>
      <c r="K139" s="65">
        <v>0</v>
      </c>
      <c r="L139" s="65">
        <v>0</v>
      </c>
      <c r="M139" s="65">
        <v>0</v>
      </c>
      <c r="N139" s="65">
        <v>0</v>
      </c>
      <c r="O139" s="65">
        <v>0</v>
      </c>
      <c r="P139" s="65">
        <v>0</v>
      </c>
      <c r="Q139" s="65">
        <v>0</v>
      </c>
      <c r="R139" s="65">
        <v>0</v>
      </c>
      <c r="S139" s="65">
        <v>0</v>
      </c>
      <c r="T139" s="65">
        <v>0</v>
      </c>
      <c r="U139" s="65">
        <v>0</v>
      </c>
      <c r="V139" s="65">
        <v>0</v>
      </c>
      <c r="W139" s="65">
        <v>0</v>
      </c>
      <c r="X139" s="65">
        <v>0</v>
      </c>
      <c r="Y139" s="65">
        <v>0</v>
      </c>
      <c r="Z139" s="65">
        <v>0</v>
      </c>
      <c r="AA139" s="65">
        <v>0</v>
      </c>
      <c r="AB139" s="65">
        <f t="shared" ref="AB139:AB150" si="41">D139+F139+H139+J139+L139+N139+P139+R139+T139+V139+X139+Z139</f>
        <v>0</v>
      </c>
      <c r="AC139" s="65">
        <f t="shared" ref="AC139:AC150" si="42">E139+G139+I139+K139+M139+O139+Q139+S139+U139+W139+Y139+AA139</f>
        <v>0</v>
      </c>
    </row>
    <row r="140" spans="1:32" ht="12" customHeight="1">
      <c r="A140" s="101"/>
      <c r="B140" s="76" t="s">
        <v>192</v>
      </c>
      <c r="C140" s="77" t="s">
        <v>193</v>
      </c>
      <c r="D140" s="65">
        <v>24.135999999999999</v>
      </c>
      <c r="E140" s="65">
        <v>9647.1247999999996</v>
      </c>
      <c r="F140" s="65">
        <v>14.945</v>
      </c>
      <c r="G140" s="65">
        <v>21939.924999999999</v>
      </c>
      <c r="H140" s="65">
        <v>60.013539999999999</v>
      </c>
      <c r="I140" s="65">
        <v>86500.821636000008</v>
      </c>
      <c r="J140" s="65">
        <v>28.970000000000002</v>
      </c>
      <c r="K140" s="65">
        <v>48967.277200000004</v>
      </c>
      <c r="L140" s="65">
        <v>38.4</v>
      </c>
      <c r="M140" s="65">
        <v>38400</v>
      </c>
      <c r="N140" s="65">
        <v>0</v>
      </c>
      <c r="O140" s="65">
        <v>0</v>
      </c>
      <c r="P140" s="65">
        <v>123.65398999999999</v>
      </c>
      <c r="Q140" s="65">
        <v>103705.10741999999</v>
      </c>
      <c r="R140" s="65">
        <v>10.795450000000001</v>
      </c>
      <c r="S140" s="65">
        <v>10449.9956</v>
      </c>
      <c r="T140" s="65">
        <v>0</v>
      </c>
      <c r="U140" s="65">
        <v>0</v>
      </c>
      <c r="V140" s="65">
        <v>50.302770000000002</v>
      </c>
      <c r="W140" s="65">
        <v>21258.099200000001</v>
      </c>
      <c r="X140" s="65">
        <v>41.043379999999992</v>
      </c>
      <c r="Y140" s="65">
        <v>25425.023293000002</v>
      </c>
      <c r="Z140" s="65">
        <v>35.543639999999996</v>
      </c>
      <c r="AA140" s="65">
        <v>37502.163359999999</v>
      </c>
      <c r="AB140" s="65">
        <f t="shared" si="41"/>
        <v>427.80376999999999</v>
      </c>
      <c r="AC140" s="65">
        <f>E140+G140+I140+K140+M140+O140+Q140+S140+U140+W140+Y140+AA140</f>
        <v>403795.53750900005</v>
      </c>
      <c r="AD140" s="48"/>
    </row>
    <row r="141" spans="1:32" ht="12" customHeight="1">
      <c r="A141" s="101"/>
      <c r="B141" s="76" t="s">
        <v>194</v>
      </c>
      <c r="C141" s="77" t="s">
        <v>195</v>
      </c>
      <c r="D141" s="65">
        <v>0</v>
      </c>
      <c r="E141" s="65">
        <v>0</v>
      </c>
      <c r="F141" s="65">
        <v>0</v>
      </c>
      <c r="G141" s="65">
        <v>0</v>
      </c>
      <c r="H141" s="95">
        <v>0</v>
      </c>
      <c r="I141" s="95">
        <v>0</v>
      </c>
      <c r="J141" s="95">
        <v>0</v>
      </c>
      <c r="K141" s="95">
        <v>0</v>
      </c>
      <c r="L141" s="95">
        <v>0</v>
      </c>
      <c r="M141" s="95">
        <v>0</v>
      </c>
      <c r="N141" s="95">
        <v>0</v>
      </c>
      <c r="O141" s="95">
        <v>0</v>
      </c>
      <c r="P141" s="95">
        <v>0</v>
      </c>
      <c r="Q141" s="95">
        <v>0</v>
      </c>
      <c r="R141" s="95">
        <v>0</v>
      </c>
      <c r="S141" s="95">
        <v>0</v>
      </c>
      <c r="T141" s="95">
        <v>0</v>
      </c>
      <c r="U141" s="95">
        <v>0</v>
      </c>
      <c r="V141" s="95">
        <v>0</v>
      </c>
      <c r="W141" s="95">
        <v>0</v>
      </c>
      <c r="X141" s="95">
        <v>5.7438900000000004</v>
      </c>
      <c r="Y141" s="95">
        <v>3682.4078789999999</v>
      </c>
      <c r="Z141" s="95">
        <v>0</v>
      </c>
      <c r="AA141" s="95">
        <v>0</v>
      </c>
      <c r="AB141" s="95">
        <f>D141+F141+H141+J141+L141+N141+P141+R141+T141+V141+X141+Z141</f>
        <v>5.7438900000000004</v>
      </c>
      <c r="AC141" s="95">
        <f t="shared" si="42"/>
        <v>3682.4078789999999</v>
      </c>
    </row>
    <row r="142" spans="1:32" ht="12" customHeight="1">
      <c r="A142" s="101"/>
      <c r="B142" s="76" t="s">
        <v>196</v>
      </c>
      <c r="C142" s="77" t="s">
        <v>197</v>
      </c>
      <c r="D142" s="65">
        <v>51.303000000000004</v>
      </c>
      <c r="E142" s="65">
        <v>65838.393199999991</v>
      </c>
      <c r="F142" s="65">
        <v>30.048000000000002</v>
      </c>
      <c r="G142" s="65">
        <v>34556.664550000001</v>
      </c>
      <c r="H142" s="65">
        <v>19.233000000000001</v>
      </c>
      <c r="I142" s="65">
        <v>21453.512299999999</v>
      </c>
      <c r="J142" s="65">
        <v>29.560000000000002</v>
      </c>
      <c r="K142" s="65">
        <v>45786.988599999997</v>
      </c>
      <c r="L142" s="65">
        <v>41.551499999999997</v>
      </c>
      <c r="M142" s="65">
        <v>65201.469249999995</v>
      </c>
      <c r="N142" s="65">
        <v>48.551749999999998</v>
      </c>
      <c r="O142" s="65">
        <v>66078.076224999997</v>
      </c>
      <c r="P142" s="65">
        <v>17.1008</v>
      </c>
      <c r="Q142" s="65">
        <v>24454.144</v>
      </c>
      <c r="R142" s="65">
        <v>97.516999999999996</v>
      </c>
      <c r="S142" s="65">
        <v>131143.07439999998</v>
      </c>
      <c r="T142" s="65">
        <v>55.524000000000001</v>
      </c>
      <c r="U142" s="65">
        <v>73554.483399999997</v>
      </c>
      <c r="V142" s="65">
        <v>0</v>
      </c>
      <c r="W142" s="65">
        <v>0</v>
      </c>
      <c r="X142" s="65">
        <v>0</v>
      </c>
      <c r="Y142" s="65">
        <v>0</v>
      </c>
      <c r="Z142" s="65">
        <v>70.445000000000007</v>
      </c>
      <c r="AA142" s="65">
        <v>80881.7212</v>
      </c>
      <c r="AB142" s="65">
        <f>D142+F142+H142+J142+L142+N142+P142+R142+T142+V142+X142+Z142</f>
        <v>460.83404999999999</v>
      </c>
      <c r="AC142" s="65">
        <f t="shared" si="42"/>
        <v>608948.52712499991</v>
      </c>
    </row>
    <row r="143" spans="1:32" ht="12" customHeight="1">
      <c r="A143" s="101"/>
      <c r="B143" s="76">
        <v>805.5</v>
      </c>
      <c r="C143" s="208" t="s">
        <v>198</v>
      </c>
      <c r="D143" s="65">
        <v>327.28333999999995</v>
      </c>
      <c r="E143" s="65">
        <v>272075.91810500005</v>
      </c>
      <c r="F143" s="65">
        <v>721.21388999999988</v>
      </c>
      <c r="G143" s="65">
        <v>502502.00521599996</v>
      </c>
      <c r="H143" s="70">
        <v>1406.819300000001</v>
      </c>
      <c r="I143" s="70">
        <v>1187082.9489980002</v>
      </c>
      <c r="J143" s="70">
        <v>1831.162620000001</v>
      </c>
      <c r="K143" s="70">
        <v>1658876.6811369993</v>
      </c>
      <c r="L143" s="70">
        <v>197.49107000000001</v>
      </c>
      <c r="M143" s="70">
        <v>229321.19990099996</v>
      </c>
      <c r="N143" s="70">
        <v>22.717650000000006</v>
      </c>
      <c r="O143" s="70">
        <v>37974.187343999998</v>
      </c>
      <c r="P143" s="70">
        <v>33.336959999999998</v>
      </c>
      <c r="Q143" s="70">
        <v>67313.609528000001</v>
      </c>
      <c r="R143" s="70">
        <v>13.50629</v>
      </c>
      <c r="S143" s="70">
        <v>50671.417191</v>
      </c>
      <c r="T143" s="70">
        <v>26.510369999999995</v>
      </c>
      <c r="U143" s="70">
        <v>56301.547736000015</v>
      </c>
      <c r="V143" s="70">
        <v>219.83727999999994</v>
      </c>
      <c r="W143" s="70">
        <v>239014.06498899998</v>
      </c>
      <c r="X143" s="70">
        <v>696.34547000000032</v>
      </c>
      <c r="Y143" s="70">
        <v>632551.03183600004</v>
      </c>
      <c r="Z143" s="70">
        <v>557.16508999999996</v>
      </c>
      <c r="AA143" s="70">
        <v>586087.55860400002</v>
      </c>
      <c r="AB143" s="95">
        <f t="shared" si="41"/>
        <v>6053.3893300000018</v>
      </c>
      <c r="AC143" s="95">
        <f t="shared" si="42"/>
        <v>5519772.170585</v>
      </c>
    </row>
    <row r="144" spans="1:32" ht="12" customHeight="1">
      <c r="A144" s="101"/>
      <c r="B144" s="76" t="s">
        <v>199</v>
      </c>
      <c r="C144" s="77" t="s">
        <v>200</v>
      </c>
      <c r="D144" s="65">
        <v>0</v>
      </c>
      <c r="E144" s="65">
        <v>0</v>
      </c>
      <c r="F144" s="65">
        <v>0</v>
      </c>
      <c r="G144" s="65">
        <v>0</v>
      </c>
      <c r="H144" s="65">
        <v>0</v>
      </c>
      <c r="I144" s="65">
        <v>0</v>
      </c>
      <c r="J144" s="65">
        <v>0</v>
      </c>
      <c r="K144" s="65">
        <v>0</v>
      </c>
      <c r="L144" s="65">
        <v>0</v>
      </c>
      <c r="M144" s="65">
        <v>0</v>
      </c>
      <c r="N144" s="65">
        <v>0</v>
      </c>
      <c r="O144" s="65">
        <v>0</v>
      </c>
      <c r="P144" s="65">
        <v>0</v>
      </c>
      <c r="Q144" s="65">
        <v>0</v>
      </c>
      <c r="R144" s="65">
        <v>2.3863600000000003</v>
      </c>
      <c r="S144" s="65">
        <v>1784.99728</v>
      </c>
      <c r="T144" s="65">
        <v>0</v>
      </c>
      <c r="U144" s="65">
        <v>0</v>
      </c>
      <c r="V144" s="65">
        <v>0</v>
      </c>
      <c r="W144" s="65">
        <v>0</v>
      </c>
      <c r="X144" s="65">
        <v>10.907999999999999</v>
      </c>
      <c r="Y144" s="65">
        <v>3999.7294000000002</v>
      </c>
      <c r="Z144" s="65">
        <v>0</v>
      </c>
      <c r="AA144" s="65">
        <v>0</v>
      </c>
      <c r="AB144" s="65">
        <f t="shared" si="41"/>
        <v>13.294359999999999</v>
      </c>
      <c r="AC144" s="65">
        <f t="shared" si="42"/>
        <v>5784.7266799999998</v>
      </c>
    </row>
    <row r="145" spans="1:30" ht="12" customHeight="1">
      <c r="A145" s="101"/>
      <c r="B145" s="76" t="s">
        <v>201</v>
      </c>
      <c r="C145" s="77" t="s">
        <v>202</v>
      </c>
      <c r="D145" s="153">
        <v>0</v>
      </c>
      <c r="E145" s="65">
        <v>0</v>
      </c>
      <c r="F145" s="65">
        <v>0</v>
      </c>
      <c r="G145" s="65">
        <v>0</v>
      </c>
      <c r="H145" s="65">
        <v>0</v>
      </c>
      <c r="I145" s="65">
        <v>0</v>
      </c>
      <c r="J145" s="65">
        <v>0</v>
      </c>
      <c r="K145" s="65">
        <v>0</v>
      </c>
      <c r="L145" s="65">
        <v>0</v>
      </c>
      <c r="M145" s="65">
        <v>0</v>
      </c>
      <c r="N145" s="65">
        <v>44.496439999999993</v>
      </c>
      <c r="O145" s="65">
        <v>38262.488755999999</v>
      </c>
      <c r="P145" s="65">
        <v>0</v>
      </c>
      <c r="Q145" s="65">
        <v>0</v>
      </c>
      <c r="R145" s="65">
        <v>0</v>
      </c>
      <c r="S145" s="65">
        <v>0</v>
      </c>
      <c r="T145" s="65">
        <v>0</v>
      </c>
      <c r="U145" s="65">
        <v>0</v>
      </c>
      <c r="V145" s="65">
        <v>0</v>
      </c>
      <c r="W145" s="65">
        <v>0</v>
      </c>
      <c r="X145" s="65">
        <v>0</v>
      </c>
      <c r="Y145" s="65">
        <v>0</v>
      </c>
      <c r="Z145" s="65">
        <v>0</v>
      </c>
      <c r="AA145" s="65">
        <v>0</v>
      </c>
      <c r="AB145" s="65">
        <f t="shared" si="41"/>
        <v>44.496439999999993</v>
      </c>
      <c r="AC145" s="65">
        <f t="shared" si="42"/>
        <v>38262.488755999999</v>
      </c>
    </row>
    <row r="146" spans="1:30" ht="12" customHeight="1">
      <c r="A146" s="101"/>
      <c r="B146" s="76" t="s">
        <v>203</v>
      </c>
      <c r="C146" s="77" t="s">
        <v>204</v>
      </c>
      <c r="D146" s="65">
        <v>167.80555999999999</v>
      </c>
      <c r="E146" s="65">
        <v>250156.49898800001</v>
      </c>
      <c r="F146" s="65">
        <v>100.25942000000001</v>
      </c>
      <c r="G146" s="65">
        <v>157982.77315199998</v>
      </c>
      <c r="H146" s="65">
        <v>454.17945999999972</v>
      </c>
      <c r="I146" s="65">
        <v>666369.46672500018</v>
      </c>
      <c r="J146" s="65">
        <v>659.68351000000007</v>
      </c>
      <c r="K146" s="65">
        <v>805027.81207500002</v>
      </c>
      <c r="L146" s="65">
        <v>1374.7987399999995</v>
      </c>
      <c r="M146" s="65">
        <v>1235355.6042940007</v>
      </c>
      <c r="N146" s="65">
        <v>1343.2806599999997</v>
      </c>
      <c r="O146" s="65">
        <v>1301029.2160570007</v>
      </c>
      <c r="P146" s="65">
        <v>1589.4651499999995</v>
      </c>
      <c r="Q146" s="65">
        <v>1389853.6985710007</v>
      </c>
      <c r="R146" s="65">
        <v>1329.25685</v>
      </c>
      <c r="S146" s="65">
        <v>1007808.5633449998</v>
      </c>
      <c r="T146" s="65">
        <v>1149.2717099999998</v>
      </c>
      <c r="U146" s="65">
        <v>824332.48365499987</v>
      </c>
      <c r="V146" s="65">
        <v>858.1659800000001</v>
      </c>
      <c r="W146" s="65">
        <v>755081.50850999996</v>
      </c>
      <c r="X146" s="65">
        <v>541.10348999999997</v>
      </c>
      <c r="Y146" s="65">
        <v>407628.89257000008</v>
      </c>
      <c r="Z146" s="65">
        <v>323.86340999999999</v>
      </c>
      <c r="AA146" s="65">
        <v>439428.75074499997</v>
      </c>
      <c r="AB146" s="65">
        <f t="shared" si="41"/>
        <v>9891.1339399999979</v>
      </c>
      <c r="AC146" s="65">
        <f t="shared" si="42"/>
        <v>9240055.2686870024</v>
      </c>
    </row>
    <row r="147" spans="1:30" ht="12" customHeight="1">
      <c r="A147" s="101"/>
      <c r="B147" s="194" t="s">
        <v>205</v>
      </c>
      <c r="C147" s="105" t="s">
        <v>206</v>
      </c>
      <c r="D147" s="95">
        <f>D148+D149</f>
        <v>630.10868000000016</v>
      </c>
      <c r="E147" s="95">
        <f>E148+E149</f>
        <v>2050315.5408810002</v>
      </c>
      <c r="F147" s="95">
        <f t="shared" ref="F147:G147" si="43">F148+F149</f>
        <v>605.70828000000029</v>
      </c>
      <c r="G147" s="95">
        <f t="shared" si="43"/>
        <v>1796828.2856569998</v>
      </c>
      <c r="H147" s="95">
        <f>+H148+H149</f>
        <v>946.47973000000013</v>
      </c>
      <c r="I147" s="95">
        <f>+I148+I149</f>
        <v>2708499.075987</v>
      </c>
      <c r="J147" s="95">
        <f>+J148+J149</f>
        <v>1003.9927600000001</v>
      </c>
      <c r="K147" s="95">
        <f>+K148+K149</f>
        <v>3153661.5830330001</v>
      </c>
      <c r="L147" s="95">
        <f t="shared" ref="L147:Z147" si="44">+L148+L149</f>
        <v>1036.26514</v>
      </c>
      <c r="M147" s="95">
        <f t="shared" si="44"/>
        <v>2769624.7536499999</v>
      </c>
      <c r="N147" s="95">
        <f t="shared" si="44"/>
        <v>262.64681999999993</v>
      </c>
      <c r="O147" s="95">
        <f t="shared" si="44"/>
        <v>848957.05496500002</v>
      </c>
      <c r="P147" s="95">
        <f t="shared" si="44"/>
        <v>621.99095000000023</v>
      </c>
      <c r="Q147" s="95">
        <f t="shared" si="44"/>
        <v>2171386.5514779994</v>
      </c>
      <c r="R147" s="95">
        <f t="shared" si="44"/>
        <v>854.10062000000016</v>
      </c>
      <c r="S147" s="95">
        <f t="shared" si="44"/>
        <v>3144667.1343060001</v>
      </c>
      <c r="T147" s="95">
        <f t="shared" si="44"/>
        <v>1044.84583</v>
      </c>
      <c r="U147" s="95">
        <f t="shared" si="44"/>
        <v>3756593.0140069984</v>
      </c>
      <c r="V147" s="95">
        <f t="shared" si="44"/>
        <v>1964.0788399999985</v>
      </c>
      <c r="W147" s="95">
        <f t="shared" si="44"/>
        <v>6348300.582932</v>
      </c>
      <c r="X147" s="95">
        <f t="shared" si="44"/>
        <v>2210.9269099999988</v>
      </c>
      <c r="Y147" s="95">
        <f t="shared" si="44"/>
        <v>6539146.1268239981</v>
      </c>
      <c r="Z147" s="95">
        <f t="shared" si="44"/>
        <v>1542.6928199999995</v>
      </c>
      <c r="AA147" s="95">
        <f>+AA148+AA149</f>
        <v>5025760.4811879955</v>
      </c>
      <c r="AB147" s="95">
        <f t="shared" si="41"/>
        <v>12723.837379999999</v>
      </c>
      <c r="AC147" s="95">
        <f t="shared" si="42"/>
        <v>40313740.184907988</v>
      </c>
    </row>
    <row r="148" spans="1:30" ht="12" customHeight="1">
      <c r="A148" s="101"/>
      <c r="B148" s="76" t="s">
        <v>207</v>
      </c>
      <c r="C148" s="77" t="s">
        <v>208</v>
      </c>
      <c r="D148" s="65">
        <v>499.8941700000002</v>
      </c>
      <c r="E148" s="65">
        <v>1507637.3371200003</v>
      </c>
      <c r="F148" s="65">
        <v>563.62206000000026</v>
      </c>
      <c r="G148" s="65">
        <v>1596043.2395139998</v>
      </c>
      <c r="H148" s="65">
        <v>821.27349000000015</v>
      </c>
      <c r="I148" s="65">
        <v>2118301.1710370001</v>
      </c>
      <c r="J148" s="65">
        <v>844.81249000000003</v>
      </c>
      <c r="K148" s="65">
        <v>2081061.8070560002</v>
      </c>
      <c r="L148" s="65">
        <v>823.22446999999988</v>
      </c>
      <c r="M148" s="65">
        <v>1874644.1974319997</v>
      </c>
      <c r="N148" s="65">
        <v>192.66577999999996</v>
      </c>
      <c r="O148" s="65">
        <v>510976.47432800004</v>
      </c>
      <c r="P148" s="65">
        <v>574.93593000000021</v>
      </c>
      <c r="Q148" s="65">
        <v>2031961.4362019994</v>
      </c>
      <c r="R148" s="65">
        <v>649.66830000000016</v>
      </c>
      <c r="S148" s="65">
        <v>2262984.6984640001</v>
      </c>
      <c r="T148" s="65">
        <v>777.17755</v>
      </c>
      <c r="U148" s="65">
        <v>2591902.2382769985</v>
      </c>
      <c r="V148" s="65">
        <v>1685.8594399999986</v>
      </c>
      <c r="W148" s="65">
        <v>5118860.3790109996</v>
      </c>
      <c r="X148" s="65">
        <v>2166.2302199999986</v>
      </c>
      <c r="Y148" s="65">
        <v>6434997.2969029984</v>
      </c>
      <c r="Z148" s="65">
        <v>1419.5803199999996</v>
      </c>
      <c r="AA148" s="65">
        <v>4456472.2939829957</v>
      </c>
      <c r="AB148" s="65">
        <f t="shared" si="41"/>
        <v>11018.944219999998</v>
      </c>
      <c r="AC148" s="65">
        <f t="shared" si="42"/>
        <v>32585842.569326997</v>
      </c>
    </row>
    <row r="149" spans="1:30" ht="12" customHeight="1">
      <c r="A149" s="113"/>
      <c r="B149" s="114" t="s">
        <v>209</v>
      </c>
      <c r="C149" s="156" t="s">
        <v>210</v>
      </c>
      <c r="D149" s="65">
        <v>130.21450999999999</v>
      </c>
      <c r="E149" s="65">
        <v>542678.20376099995</v>
      </c>
      <c r="F149" s="65">
        <v>42.086219999999997</v>
      </c>
      <c r="G149" s="65">
        <v>200785.04614299999</v>
      </c>
      <c r="H149" s="65">
        <v>125.20624000000002</v>
      </c>
      <c r="I149" s="65">
        <v>590197.90494999988</v>
      </c>
      <c r="J149" s="65">
        <v>159.18027000000001</v>
      </c>
      <c r="K149" s="65">
        <v>1072599.7759770001</v>
      </c>
      <c r="L149" s="65">
        <v>213.04066999999998</v>
      </c>
      <c r="M149" s="65">
        <v>894980.55621800013</v>
      </c>
      <c r="N149" s="65">
        <v>69.981039999999993</v>
      </c>
      <c r="O149" s="65">
        <v>337980.58063699998</v>
      </c>
      <c r="P149" s="65">
        <v>47.055020000000006</v>
      </c>
      <c r="Q149" s="65">
        <v>139425.11527599997</v>
      </c>
      <c r="R149" s="65">
        <v>204.43231999999998</v>
      </c>
      <c r="S149" s="65">
        <v>881682.43584200006</v>
      </c>
      <c r="T149" s="65">
        <v>267.66827999999998</v>
      </c>
      <c r="U149" s="65">
        <v>1164690.7757299999</v>
      </c>
      <c r="V149" s="65">
        <v>278.21939999999995</v>
      </c>
      <c r="W149" s="65">
        <v>1229440.2039210002</v>
      </c>
      <c r="X149" s="65">
        <v>44.696690000000004</v>
      </c>
      <c r="Y149" s="65">
        <v>104148.829921</v>
      </c>
      <c r="Z149" s="65">
        <v>123.1125</v>
      </c>
      <c r="AA149" s="65">
        <v>569288.18720500008</v>
      </c>
      <c r="AB149" s="65">
        <f t="shared" si="41"/>
        <v>1704.8931600000001</v>
      </c>
      <c r="AC149" s="65">
        <f t="shared" si="42"/>
        <v>7727897.6155810002</v>
      </c>
      <c r="AD149" s="48"/>
    </row>
    <row r="150" spans="1:30" ht="12" customHeight="1">
      <c r="A150" s="113"/>
      <c r="B150" s="114" t="s">
        <v>211</v>
      </c>
      <c r="C150" s="156" t="s">
        <v>212</v>
      </c>
      <c r="D150" s="89">
        <v>0</v>
      </c>
      <c r="E150" s="89">
        <v>0</v>
      </c>
      <c r="F150" s="89">
        <v>0</v>
      </c>
      <c r="G150" s="89">
        <v>0</v>
      </c>
      <c r="H150" s="89">
        <v>0</v>
      </c>
      <c r="I150" s="89">
        <v>0</v>
      </c>
      <c r="J150" s="89">
        <v>0</v>
      </c>
      <c r="K150" s="89">
        <v>0</v>
      </c>
      <c r="L150" s="89">
        <v>0</v>
      </c>
      <c r="M150" s="89">
        <v>0</v>
      </c>
      <c r="N150" s="89">
        <v>0</v>
      </c>
      <c r="O150" s="89">
        <v>0</v>
      </c>
      <c r="P150" s="65">
        <v>0</v>
      </c>
      <c r="Q150" s="65">
        <v>0</v>
      </c>
      <c r="R150" s="65">
        <v>0</v>
      </c>
      <c r="S150" s="65">
        <v>0</v>
      </c>
      <c r="T150" s="65">
        <v>0</v>
      </c>
      <c r="U150" s="65">
        <v>0</v>
      </c>
      <c r="V150" s="65">
        <v>0</v>
      </c>
      <c r="W150" s="65">
        <v>0</v>
      </c>
      <c r="X150" s="65">
        <v>0</v>
      </c>
      <c r="Y150" s="65">
        <v>0</v>
      </c>
      <c r="Z150" s="65">
        <v>0</v>
      </c>
      <c r="AA150" s="65">
        <v>0</v>
      </c>
      <c r="AB150" s="65">
        <f t="shared" si="41"/>
        <v>0</v>
      </c>
      <c r="AC150" s="96">
        <f t="shared" si="42"/>
        <v>0</v>
      </c>
    </row>
    <row r="151" spans="1:30" ht="4.5" customHeight="1">
      <c r="A151" s="90"/>
      <c r="B151" s="90"/>
      <c r="C151" s="90"/>
      <c r="D151" s="90"/>
      <c r="E151" s="90"/>
      <c r="F151" s="90"/>
      <c r="G151" s="90"/>
      <c r="H151" s="90"/>
      <c r="I151" s="90"/>
      <c r="J151" s="90"/>
      <c r="K151" s="90"/>
      <c r="L151" s="90"/>
      <c r="M151" s="90"/>
      <c r="N151" s="90"/>
      <c r="O151" s="90"/>
      <c r="P151" s="90"/>
      <c r="Q151" s="90"/>
      <c r="R151" s="90"/>
      <c r="S151" s="90"/>
      <c r="T151" s="90"/>
      <c r="U151" s="90"/>
      <c r="V151" s="90"/>
      <c r="W151" s="90"/>
      <c r="X151" s="90"/>
      <c r="Y151" s="90"/>
      <c r="Z151" s="90"/>
      <c r="AA151" s="90"/>
      <c r="AB151" s="90"/>
      <c r="AC151" s="90"/>
    </row>
    <row r="152" spans="1:30" s="2" customFormat="1" ht="27.75" customHeight="1">
      <c r="A152" s="91"/>
      <c r="B152" s="91"/>
      <c r="C152" s="91"/>
      <c r="D152" s="115"/>
      <c r="E152" s="92"/>
      <c r="F152" s="92"/>
      <c r="G152" s="92"/>
      <c r="H152" s="92"/>
      <c r="I152" s="92"/>
      <c r="J152" s="115"/>
      <c r="K152" s="91"/>
      <c r="L152" s="91"/>
      <c r="M152" s="91"/>
      <c r="N152" s="91"/>
      <c r="O152" s="91"/>
      <c r="P152" s="91"/>
      <c r="Q152" s="91"/>
      <c r="R152" s="91"/>
      <c r="S152" s="91"/>
      <c r="T152" s="91"/>
      <c r="U152" s="91"/>
      <c r="V152" s="91"/>
      <c r="W152" s="91"/>
      <c r="X152" s="91"/>
      <c r="Y152" s="91"/>
      <c r="Z152" s="91"/>
      <c r="AA152" s="91"/>
      <c r="AB152" s="91"/>
      <c r="AC152" s="91"/>
    </row>
    <row r="153" spans="1:30" s="2" customFormat="1" ht="16.5" customHeight="1">
      <c r="A153" s="91"/>
      <c r="B153" s="157"/>
      <c r="C153" s="91"/>
      <c r="D153" s="91"/>
      <c r="E153" s="91"/>
      <c r="F153" s="91"/>
      <c r="G153" s="92"/>
      <c r="H153" s="91"/>
      <c r="I153" s="91"/>
      <c r="J153" s="91"/>
      <c r="K153" s="91"/>
      <c r="L153" s="91"/>
      <c r="M153" s="91"/>
      <c r="N153" s="91"/>
      <c r="O153" s="91"/>
      <c r="P153" s="91"/>
      <c r="Q153" s="91"/>
      <c r="R153" s="91"/>
      <c r="S153" s="91"/>
      <c r="T153" s="91"/>
      <c r="U153" s="91"/>
      <c r="V153" s="91"/>
      <c r="W153" s="91"/>
      <c r="X153" s="91"/>
      <c r="Y153" s="91"/>
      <c r="Z153" s="91"/>
      <c r="AA153" s="91"/>
      <c r="AB153" s="91"/>
      <c r="AC153" s="91"/>
    </row>
    <row r="154" spans="1:30">
      <c r="A154" s="91"/>
      <c r="B154" s="91"/>
      <c r="C154" s="91"/>
      <c r="D154" s="92"/>
      <c r="E154" s="92"/>
      <c r="F154" s="92"/>
      <c r="G154" s="92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97" t="s">
        <v>213</v>
      </c>
    </row>
    <row r="155" spans="1:30">
      <c r="A155" s="238" t="s">
        <v>289</v>
      </c>
      <c r="B155" s="238"/>
      <c r="C155" s="238"/>
      <c r="D155" s="238"/>
      <c r="E155" s="238"/>
      <c r="F155" s="238"/>
      <c r="G155" s="238"/>
      <c r="H155" s="238"/>
      <c r="I155" s="238"/>
      <c r="J155" s="238"/>
      <c r="K155" s="238"/>
      <c r="L155" s="238"/>
      <c r="M155" s="238"/>
      <c r="N155" s="238"/>
      <c r="O155" s="238"/>
      <c r="P155" s="238"/>
      <c r="Q155" s="238"/>
      <c r="R155" s="238"/>
      <c r="S155" s="238"/>
      <c r="T155" s="238"/>
      <c r="U155" s="238"/>
      <c r="V155" s="238"/>
      <c r="W155" s="238"/>
      <c r="X155" s="238"/>
      <c r="Y155" s="238"/>
      <c r="Z155" s="238"/>
      <c r="AA155" s="238"/>
      <c r="AB155" s="238"/>
      <c r="AC155" s="238"/>
    </row>
    <row r="156" spans="1:30">
      <c r="A156" s="252" t="s">
        <v>2</v>
      </c>
      <c r="B156" s="252"/>
      <c r="C156" s="252"/>
      <c r="D156" s="252"/>
      <c r="E156" s="252"/>
      <c r="F156" s="252"/>
      <c r="G156" s="252"/>
      <c r="H156" s="252"/>
      <c r="I156" s="252"/>
      <c r="J156" s="252"/>
      <c r="K156" s="252"/>
      <c r="L156" s="252"/>
      <c r="M156" s="252"/>
      <c r="N156" s="252"/>
      <c r="O156" s="252"/>
      <c r="P156" s="252"/>
      <c r="Q156" s="252"/>
      <c r="R156" s="252"/>
      <c r="S156" s="252"/>
      <c r="T156" s="252"/>
      <c r="U156" s="252"/>
      <c r="V156" s="252"/>
      <c r="W156" s="252"/>
      <c r="X156" s="252"/>
      <c r="Y156" s="252"/>
      <c r="Z156" s="252"/>
      <c r="AA156" s="252"/>
      <c r="AB156" s="252"/>
      <c r="AC156" s="252"/>
    </row>
    <row r="157" spans="1:30" ht="5.25" customHeight="1">
      <c r="A157" s="102"/>
      <c r="B157" s="67"/>
      <c r="C157" s="68"/>
      <c r="D157" s="86"/>
      <c r="E157" s="86"/>
      <c r="F157" s="86"/>
      <c r="G157" s="86"/>
      <c r="H157" s="86"/>
      <c r="I157" s="86"/>
      <c r="J157" s="86"/>
      <c r="K157" s="86"/>
      <c r="L157" s="86"/>
      <c r="M157" s="86"/>
      <c r="N157" s="86"/>
      <c r="O157" s="86"/>
      <c r="P157" s="86"/>
      <c r="Q157" s="86"/>
      <c r="R157" s="86"/>
      <c r="S157" s="86"/>
      <c r="T157" s="86"/>
      <c r="U157" s="86"/>
      <c r="V157" s="86"/>
      <c r="W157" s="86"/>
      <c r="X157" s="86"/>
      <c r="Y157" s="86"/>
      <c r="Z157" s="86"/>
      <c r="AA157" s="86"/>
      <c r="AB157" s="86"/>
      <c r="AC157" s="86"/>
    </row>
    <row r="158" spans="1:30">
      <c r="A158" s="241" t="s">
        <v>3</v>
      </c>
      <c r="B158" s="262" t="s">
        <v>4</v>
      </c>
      <c r="C158" s="253" t="s">
        <v>95</v>
      </c>
      <c r="D158" s="240" t="s">
        <v>6</v>
      </c>
      <c r="E158" s="240"/>
      <c r="F158" s="240" t="s">
        <v>7</v>
      </c>
      <c r="G158" s="240"/>
      <c r="H158" s="240" t="s">
        <v>8</v>
      </c>
      <c r="I158" s="240"/>
      <c r="J158" s="240" t="s">
        <v>9</v>
      </c>
      <c r="K158" s="240"/>
      <c r="L158" s="240" t="s">
        <v>10</v>
      </c>
      <c r="M158" s="240"/>
      <c r="N158" s="240" t="s">
        <v>11</v>
      </c>
      <c r="O158" s="240"/>
      <c r="P158" s="240" t="s">
        <v>12</v>
      </c>
      <c r="Q158" s="240"/>
      <c r="R158" s="240" t="s">
        <v>13</v>
      </c>
      <c r="S158" s="240"/>
      <c r="T158" s="240" t="s">
        <v>14</v>
      </c>
      <c r="U158" s="240"/>
      <c r="V158" s="240" t="s">
        <v>15</v>
      </c>
      <c r="W158" s="240"/>
      <c r="X158" s="240" t="s">
        <v>16</v>
      </c>
      <c r="Y158" s="240"/>
      <c r="Z158" s="240" t="s">
        <v>17</v>
      </c>
      <c r="AA158" s="240"/>
      <c r="AB158" s="240" t="s">
        <v>18</v>
      </c>
      <c r="AC158" s="243"/>
    </row>
    <row r="159" spans="1:30">
      <c r="A159" s="242"/>
      <c r="B159" s="263"/>
      <c r="C159" s="254"/>
      <c r="D159" s="53" t="s">
        <v>19</v>
      </c>
      <c r="E159" s="53" t="s">
        <v>20</v>
      </c>
      <c r="F159" s="53" t="s">
        <v>19</v>
      </c>
      <c r="G159" s="53" t="s">
        <v>20</v>
      </c>
      <c r="H159" s="53" t="s">
        <v>19</v>
      </c>
      <c r="I159" s="53" t="s">
        <v>20</v>
      </c>
      <c r="J159" s="53" t="s">
        <v>19</v>
      </c>
      <c r="K159" s="53" t="s">
        <v>20</v>
      </c>
      <c r="L159" s="53" t="s">
        <v>19</v>
      </c>
      <c r="M159" s="53" t="s">
        <v>20</v>
      </c>
      <c r="N159" s="53" t="s">
        <v>19</v>
      </c>
      <c r="O159" s="53" t="s">
        <v>20</v>
      </c>
      <c r="P159" s="53" t="s">
        <v>19</v>
      </c>
      <c r="Q159" s="53" t="s">
        <v>20</v>
      </c>
      <c r="R159" s="53" t="s">
        <v>19</v>
      </c>
      <c r="S159" s="53" t="s">
        <v>20</v>
      </c>
      <c r="T159" s="53" t="s">
        <v>19</v>
      </c>
      <c r="U159" s="53" t="s">
        <v>20</v>
      </c>
      <c r="V159" s="53" t="s">
        <v>19</v>
      </c>
      <c r="W159" s="53" t="s">
        <v>20</v>
      </c>
      <c r="X159" s="53" t="s">
        <v>19</v>
      </c>
      <c r="Y159" s="53" t="s">
        <v>20</v>
      </c>
      <c r="Z159" s="53" t="s">
        <v>19</v>
      </c>
      <c r="AA159" s="53" t="s">
        <v>20</v>
      </c>
      <c r="AB159" s="53" t="s">
        <v>19</v>
      </c>
      <c r="AC159" s="94" t="s">
        <v>20</v>
      </c>
    </row>
    <row r="160" spans="1:30" ht="13.5" customHeight="1">
      <c r="A160" s="169"/>
      <c r="B160" s="127"/>
      <c r="C160" s="190" t="s">
        <v>214</v>
      </c>
      <c r="D160" s="78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</row>
    <row r="161" spans="1:31" ht="12" customHeight="1">
      <c r="A161" s="134" t="s">
        <v>215</v>
      </c>
      <c r="B161" s="169"/>
      <c r="C161" s="191" t="s">
        <v>216</v>
      </c>
      <c r="D161" s="78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</row>
    <row r="162" spans="1:31" ht="12" customHeight="1">
      <c r="A162" s="101"/>
      <c r="B162" s="76" t="s">
        <v>217</v>
      </c>
      <c r="C162" s="192" t="s">
        <v>218</v>
      </c>
      <c r="D162" s="70">
        <f>+D163+D164+D165</f>
        <v>8517.3328700000002</v>
      </c>
      <c r="E162" s="70">
        <f>+E163+E164+E165</f>
        <v>23432623.739043005</v>
      </c>
      <c r="F162" s="70">
        <f t="shared" ref="F162:G162" si="45">+F163+F164+F165</f>
        <v>8483.341840000001</v>
      </c>
      <c r="G162" s="70">
        <f t="shared" si="45"/>
        <v>23443311.665953998</v>
      </c>
      <c r="H162" s="95">
        <f t="shared" ref="H162:AA162" si="46">+H163+H164+H165+H166</f>
        <v>7439.6165000000028</v>
      </c>
      <c r="I162" s="95">
        <f t="shared" si="46"/>
        <v>20414302.428751007</v>
      </c>
      <c r="J162" s="95">
        <f>+J163+J164+J165</f>
        <v>8603.2278900000001</v>
      </c>
      <c r="K162" s="95">
        <f>+K163+K164+K165</f>
        <v>23444276.728805009</v>
      </c>
      <c r="L162" s="95">
        <f t="shared" si="46"/>
        <v>7955.9874299999992</v>
      </c>
      <c r="M162" s="95">
        <f t="shared" si="46"/>
        <v>22312400.945111003</v>
      </c>
      <c r="N162" s="95">
        <f t="shared" si="46"/>
        <v>7404.4613799999979</v>
      </c>
      <c r="O162" s="95">
        <f t="shared" si="46"/>
        <v>20582345.231194992</v>
      </c>
      <c r="P162" s="95">
        <f t="shared" si="46"/>
        <v>6561.8015000000032</v>
      </c>
      <c r="Q162" s="95">
        <f t="shared" si="46"/>
        <v>18910380.066900004</v>
      </c>
      <c r="R162" s="95">
        <f t="shared" si="46"/>
        <v>5795.0039099999995</v>
      </c>
      <c r="S162" s="95">
        <f t="shared" si="46"/>
        <v>16769334.269083999</v>
      </c>
      <c r="T162" s="95">
        <f t="shared" si="46"/>
        <v>7462.2766000000011</v>
      </c>
      <c r="U162" s="95">
        <f t="shared" si="46"/>
        <v>21795123.912754998</v>
      </c>
      <c r="V162" s="95">
        <f t="shared" si="46"/>
        <v>9876.9970400000075</v>
      </c>
      <c r="W162" s="95">
        <f t="shared" si="46"/>
        <v>28440141.496261004</v>
      </c>
      <c r="X162" s="95">
        <f t="shared" si="46"/>
        <v>8801.4416599999968</v>
      </c>
      <c r="Y162" s="95">
        <f t="shared" si="46"/>
        <v>25365176.487355005</v>
      </c>
      <c r="Z162" s="95">
        <f t="shared" si="46"/>
        <v>11614.418650000001</v>
      </c>
      <c r="AA162" s="95">
        <f t="shared" si="46"/>
        <v>33273128.810285013</v>
      </c>
      <c r="AB162" s="95">
        <f t="shared" ref="AB162:AC166" si="47">D162+F162+H162+J162+L162+N162+P162+R162+T162+V162+X162+Z162</f>
        <v>98515.907270000011</v>
      </c>
      <c r="AC162" s="95">
        <f t="shared" si="47"/>
        <v>278182545.78149903</v>
      </c>
    </row>
    <row r="163" spans="1:31" ht="12" customHeight="1">
      <c r="A163" s="101"/>
      <c r="B163" s="76"/>
      <c r="C163" s="193" t="s">
        <v>219</v>
      </c>
      <c r="D163" s="100">
        <v>4588.3469600000026</v>
      </c>
      <c r="E163" s="100">
        <v>13104941.564829001</v>
      </c>
      <c r="F163" s="100">
        <v>4659.3839900000003</v>
      </c>
      <c r="G163" s="100">
        <v>13352543.220557995</v>
      </c>
      <c r="H163" s="65">
        <v>4281.136730000002</v>
      </c>
      <c r="I163" s="65">
        <v>11689835.126893004</v>
      </c>
      <c r="J163" s="65">
        <v>5665.9345600000006</v>
      </c>
      <c r="K163" s="65">
        <v>15548535.404256005</v>
      </c>
      <c r="L163" s="65">
        <v>4421.139180000001</v>
      </c>
      <c r="M163" s="65">
        <v>12742247.236622998</v>
      </c>
      <c r="N163" s="65">
        <v>4342.6827299999968</v>
      </c>
      <c r="O163" s="65">
        <v>12367175.75351599</v>
      </c>
      <c r="P163" s="65">
        <v>3611.2796800000028</v>
      </c>
      <c r="Q163" s="65">
        <v>10610289.047672004</v>
      </c>
      <c r="R163" s="65">
        <v>3338.3464599999993</v>
      </c>
      <c r="S163" s="65">
        <v>9689805.394623002</v>
      </c>
      <c r="T163" s="65">
        <v>4141.0793500000018</v>
      </c>
      <c r="U163" s="65">
        <v>12517529.170874996</v>
      </c>
      <c r="V163" s="65">
        <v>5667.250920000005</v>
      </c>
      <c r="W163" s="65">
        <v>16805871.844252005</v>
      </c>
      <c r="X163" s="65">
        <v>5020.7775199999969</v>
      </c>
      <c r="Y163" s="65">
        <v>15216284.950492</v>
      </c>
      <c r="Z163" s="65">
        <v>7235.4686100000017</v>
      </c>
      <c r="AA163" s="65">
        <v>21654234.343990017</v>
      </c>
      <c r="AB163" s="65">
        <f>D163+F163+H163+J163+L163+N163+P163+R163+T163+V163+X163+Z163</f>
        <v>56972.826690000009</v>
      </c>
      <c r="AC163" s="65">
        <f t="shared" si="47"/>
        <v>165299293.05857903</v>
      </c>
      <c r="AE163" s="122"/>
    </row>
    <row r="164" spans="1:31" ht="12" customHeight="1">
      <c r="A164" s="101"/>
      <c r="B164" s="76"/>
      <c r="C164" s="193" t="s">
        <v>220</v>
      </c>
      <c r="D164" s="100">
        <v>3670.6867399999978</v>
      </c>
      <c r="E164" s="100">
        <v>9799837.2959300019</v>
      </c>
      <c r="F164" s="100">
        <v>3149.3541900000009</v>
      </c>
      <c r="G164" s="100">
        <v>8452047.5313630011</v>
      </c>
      <c r="H164" s="65">
        <v>2728.4557700000005</v>
      </c>
      <c r="I164" s="65">
        <v>7694647.8436800037</v>
      </c>
      <c r="J164" s="65">
        <v>2633.3746899999992</v>
      </c>
      <c r="K164" s="65">
        <v>7195525.3728410024</v>
      </c>
      <c r="L164" s="65">
        <v>3381.5968099999986</v>
      </c>
      <c r="M164" s="65">
        <v>9178768.0022610053</v>
      </c>
      <c r="N164" s="65">
        <v>2669.2663300000008</v>
      </c>
      <c r="O164" s="65">
        <v>7442388.9523370024</v>
      </c>
      <c r="P164" s="65">
        <v>2847.1232900000005</v>
      </c>
      <c r="Q164" s="65">
        <v>8073159.5971259996</v>
      </c>
      <c r="R164" s="65">
        <v>2101.6404400000001</v>
      </c>
      <c r="S164" s="65">
        <v>6194788.7835199973</v>
      </c>
      <c r="T164" s="65">
        <v>3164.1386199999988</v>
      </c>
      <c r="U164" s="65">
        <v>8885096.8603399992</v>
      </c>
      <c r="V164" s="65">
        <v>4033.553350000001</v>
      </c>
      <c r="W164" s="65">
        <v>11180807.988008998</v>
      </c>
      <c r="X164" s="65">
        <v>3642.5693099999999</v>
      </c>
      <c r="Y164" s="65">
        <v>9782727.6395340078</v>
      </c>
      <c r="Z164" s="65">
        <v>4135.6605</v>
      </c>
      <c r="AA164" s="65">
        <v>11095046.524969999</v>
      </c>
      <c r="AB164" s="65">
        <f>D164+F164+H164+J164+L164+N164+P164+R164+T164+V164+X164+Z164</f>
        <v>38157.420039999997</v>
      </c>
      <c r="AC164" s="65">
        <f t="shared" si="47"/>
        <v>104974842.39191101</v>
      </c>
    </row>
    <row r="165" spans="1:31" ht="12" customHeight="1">
      <c r="A165" s="101"/>
      <c r="B165" s="76"/>
      <c r="C165" s="193" t="s">
        <v>221</v>
      </c>
      <c r="D165" s="100">
        <v>258.29917</v>
      </c>
      <c r="E165" s="100">
        <v>527844.87828399998</v>
      </c>
      <c r="F165" s="100">
        <v>674.6036600000001</v>
      </c>
      <c r="G165" s="100">
        <v>1638720.9140330001</v>
      </c>
      <c r="H165" s="65">
        <v>430.024</v>
      </c>
      <c r="I165" s="65">
        <v>1029819.4581779999</v>
      </c>
      <c r="J165" s="65">
        <v>303.91863999999998</v>
      </c>
      <c r="K165" s="65">
        <v>700215.95170800004</v>
      </c>
      <c r="L165" s="65">
        <v>153.25144</v>
      </c>
      <c r="M165" s="65">
        <v>391385.70622699999</v>
      </c>
      <c r="N165" s="65">
        <v>251.20275000000001</v>
      </c>
      <c r="O165" s="65">
        <v>579965.8112329999</v>
      </c>
      <c r="P165" s="65">
        <v>81.231239999999985</v>
      </c>
      <c r="Q165" s="65">
        <v>197515.42827200002</v>
      </c>
      <c r="R165" s="65">
        <v>306.02852999999999</v>
      </c>
      <c r="S165" s="65">
        <v>819987.11807700002</v>
      </c>
      <c r="T165" s="65">
        <v>123.81286</v>
      </c>
      <c r="U165" s="65">
        <v>349411.56674000004</v>
      </c>
      <c r="V165" s="65">
        <v>149.88800000000001</v>
      </c>
      <c r="W165" s="65">
        <v>420843.74920000008</v>
      </c>
      <c r="X165" s="65">
        <v>138.09483</v>
      </c>
      <c r="Y165" s="65">
        <v>366163.897329</v>
      </c>
      <c r="Z165" s="65">
        <v>166.78966999999997</v>
      </c>
      <c r="AA165" s="65">
        <v>435848.92479700001</v>
      </c>
      <c r="AB165" s="65">
        <f t="shared" si="47"/>
        <v>3037.1447900000003</v>
      </c>
      <c r="AC165" s="65">
        <f t="shared" si="47"/>
        <v>7457723.4040780002</v>
      </c>
      <c r="AD165" s="122"/>
      <c r="AE165" s="122"/>
    </row>
    <row r="166" spans="1:31" ht="12" customHeight="1">
      <c r="A166" s="101"/>
      <c r="B166" s="76"/>
      <c r="C166" s="193" t="s">
        <v>222</v>
      </c>
      <c r="D166" s="100">
        <v>0</v>
      </c>
      <c r="E166" s="100">
        <v>0</v>
      </c>
      <c r="F166" s="100">
        <v>0</v>
      </c>
      <c r="G166" s="100">
        <v>0</v>
      </c>
      <c r="H166" s="100">
        <v>0</v>
      </c>
      <c r="I166" s="100">
        <v>0</v>
      </c>
      <c r="J166" s="100">
        <v>0</v>
      </c>
      <c r="K166" s="100">
        <v>0</v>
      </c>
      <c r="L166" s="100">
        <v>0</v>
      </c>
      <c r="M166" s="100">
        <v>0</v>
      </c>
      <c r="N166" s="100">
        <v>141.30956999999998</v>
      </c>
      <c r="O166" s="100">
        <v>192814.71410899999</v>
      </c>
      <c r="P166" s="100">
        <v>22.167290000000001</v>
      </c>
      <c r="Q166" s="100">
        <v>29415.993829999999</v>
      </c>
      <c r="R166" s="100">
        <v>48.988480000000003</v>
      </c>
      <c r="S166" s="100">
        <v>64752.972864000003</v>
      </c>
      <c r="T166" s="100">
        <v>33.24577</v>
      </c>
      <c r="U166" s="100">
        <v>43086.3148</v>
      </c>
      <c r="V166" s="100">
        <v>26.304770000000001</v>
      </c>
      <c r="W166" s="100">
        <v>32617.914799999999</v>
      </c>
      <c r="X166" s="100">
        <v>0</v>
      </c>
      <c r="Y166" s="100">
        <v>0</v>
      </c>
      <c r="Z166" s="100">
        <v>76.499870000000001</v>
      </c>
      <c r="AA166" s="100">
        <v>87999.016528000007</v>
      </c>
      <c r="AB166" s="65">
        <f t="shared" si="47"/>
        <v>348.51574999999997</v>
      </c>
      <c r="AC166" s="65">
        <f t="shared" si="47"/>
        <v>450686.92693099997</v>
      </c>
    </row>
    <row r="167" spans="1:31" ht="12" customHeight="1">
      <c r="A167" s="259" t="s">
        <v>223</v>
      </c>
      <c r="B167" s="259"/>
      <c r="C167" s="192" t="s">
        <v>224</v>
      </c>
      <c r="D167" s="70">
        <f>+D168+D169+D170</f>
        <v>353.78294</v>
      </c>
      <c r="E167" s="70">
        <f>+E168+E169+E170</f>
        <v>1132550.6814300001</v>
      </c>
      <c r="F167" s="70">
        <f>+F168+F169+F170</f>
        <v>130.80892</v>
      </c>
      <c r="G167" s="70">
        <f>+G168+G169+G170</f>
        <v>545683.26725299994</v>
      </c>
      <c r="H167" s="95">
        <f t="shared" ref="H167:AC167" si="48">+H168+H169+H170</f>
        <v>238.37541999999999</v>
      </c>
      <c r="I167" s="95">
        <f t="shared" si="48"/>
        <v>839165.892796</v>
      </c>
      <c r="J167" s="95">
        <f t="shared" si="48"/>
        <v>181.42684</v>
      </c>
      <c r="K167" s="95">
        <f t="shared" si="48"/>
        <v>750033.023315</v>
      </c>
      <c r="L167" s="95">
        <f t="shared" si="48"/>
        <v>280.49946999999997</v>
      </c>
      <c r="M167" s="95">
        <f t="shared" si="48"/>
        <v>1124035.982787</v>
      </c>
      <c r="N167" s="95">
        <f t="shared" si="48"/>
        <v>262.20101999999997</v>
      </c>
      <c r="O167" s="95">
        <f t="shared" si="48"/>
        <v>1029244.504924</v>
      </c>
      <c r="P167" s="95">
        <f t="shared" si="48"/>
        <v>41.600179999999995</v>
      </c>
      <c r="Q167" s="95">
        <f t="shared" si="48"/>
        <v>146811.85842899999</v>
      </c>
      <c r="R167" s="95">
        <f t="shared" si="48"/>
        <v>212.35793000000001</v>
      </c>
      <c r="S167" s="95">
        <f t="shared" si="48"/>
        <v>1355606.5301040001</v>
      </c>
      <c r="T167" s="95">
        <f t="shared" si="48"/>
        <v>66.926680000000005</v>
      </c>
      <c r="U167" s="95">
        <f t="shared" si="48"/>
        <v>332788.13374499994</v>
      </c>
      <c r="V167" s="95">
        <f t="shared" si="48"/>
        <v>191.18732999999997</v>
      </c>
      <c r="W167" s="95">
        <f t="shared" si="48"/>
        <v>1133399.2060869997</v>
      </c>
      <c r="X167" s="95">
        <f t="shared" si="48"/>
        <v>138.71834999999999</v>
      </c>
      <c r="Y167" s="95">
        <f t="shared" si="48"/>
        <v>1034700.3231200001</v>
      </c>
      <c r="Z167" s="95">
        <f t="shared" si="48"/>
        <v>155.97834</v>
      </c>
      <c r="AA167" s="95">
        <f t="shared" si="48"/>
        <v>1639258.3068829998</v>
      </c>
      <c r="AB167" s="95">
        <f t="shared" si="48"/>
        <v>2253.8634199999997</v>
      </c>
      <c r="AC167" s="95">
        <f t="shared" si="48"/>
        <v>11063277.710872998</v>
      </c>
    </row>
    <row r="168" spans="1:31" ht="12" customHeight="1">
      <c r="A168" s="194"/>
      <c r="B168" s="194"/>
      <c r="C168" s="193" t="s">
        <v>225</v>
      </c>
      <c r="D168" s="100">
        <v>171.37469999999999</v>
      </c>
      <c r="E168" s="100">
        <v>574221.92561699997</v>
      </c>
      <c r="F168" s="100">
        <v>107.67413999999999</v>
      </c>
      <c r="G168" s="100">
        <v>481213.03660399996</v>
      </c>
      <c r="H168" s="100">
        <v>186.13041999999999</v>
      </c>
      <c r="I168" s="100">
        <v>769347.48379600001</v>
      </c>
      <c r="J168" s="100">
        <v>140.27837</v>
      </c>
      <c r="K168" s="100">
        <v>623910.14503000001</v>
      </c>
      <c r="L168" s="100">
        <v>132.01868999999999</v>
      </c>
      <c r="M168" s="100">
        <v>674487.96521599987</v>
      </c>
      <c r="N168" s="100">
        <v>104.2963</v>
      </c>
      <c r="O168" s="100">
        <v>613872.16879200004</v>
      </c>
      <c r="P168" s="100">
        <v>41.600179999999995</v>
      </c>
      <c r="Q168" s="100">
        <v>146811.85842899999</v>
      </c>
      <c r="R168" s="100">
        <v>167.81734</v>
      </c>
      <c r="S168" s="100">
        <v>1113482.346103</v>
      </c>
      <c r="T168" s="100">
        <v>64.205680000000001</v>
      </c>
      <c r="U168" s="100">
        <v>320488.39744499995</v>
      </c>
      <c r="V168" s="100">
        <v>165.34253999999999</v>
      </c>
      <c r="W168" s="100">
        <v>1059693.7943409998</v>
      </c>
      <c r="X168" s="100">
        <v>98.535419999999988</v>
      </c>
      <c r="Y168" s="100">
        <v>840989.72706300009</v>
      </c>
      <c r="Z168" s="100">
        <v>128.90334999999999</v>
      </c>
      <c r="AA168" s="100">
        <v>1515452.5001099999</v>
      </c>
      <c r="AB168" s="65">
        <f t="shared" ref="AB168:AB170" si="49">D168+F168+H168+J168+L168+N168+P168+R168+T168+V168+X168+Z168</f>
        <v>1508.1771299999998</v>
      </c>
      <c r="AC168" s="65">
        <f t="shared" ref="AC168:AC195" si="50">E168+G168+I168+K168+M168+O168+Q168+S168+U168+W168+Y168+AA168</f>
        <v>8733971.3485459983</v>
      </c>
    </row>
    <row r="169" spans="1:31" ht="13.15" customHeight="1">
      <c r="A169" s="194"/>
      <c r="B169" s="194"/>
      <c r="C169" s="193" t="s">
        <v>226</v>
      </c>
      <c r="D169" s="100">
        <v>155.19242</v>
      </c>
      <c r="E169" s="100">
        <v>517943.20051499997</v>
      </c>
      <c r="F169" s="100">
        <v>23.134779999999999</v>
      </c>
      <c r="G169" s="100">
        <v>64470.23064899999</v>
      </c>
      <c r="H169" s="65">
        <v>25.245000000000001</v>
      </c>
      <c r="I169" s="65">
        <v>43628.409</v>
      </c>
      <c r="J169" s="65">
        <v>41.148469999999996</v>
      </c>
      <c r="K169" s="65">
        <v>126122.87828500001</v>
      </c>
      <c r="L169" s="65">
        <v>121.26495999999999</v>
      </c>
      <c r="M169" s="65">
        <v>404326.21105899999</v>
      </c>
      <c r="N169" s="65">
        <v>157.90472</v>
      </c>
      <c r="O169" s="65">
        <v>415372.33613199997</v>
      </c>
      <c r="P169" s="65">
        <v>0</v>
      </c>
      <c r="Q169" s="65">
        <v>0</v>
      </c>
      <c r="R169" s="65">
        <v>44.540590000000002</v>
      </c>
      <c r="S169" s="65">
        <v>242124.18400100002</v>
      </c>
      <c r="T169" s="65">
        <v>2.7210000000000001</v>
      </c>
      <c r="U169" s="65">
        <v>12299.7363</v>
      </c>
      <c r="V169" s="65">
        <v>7.7009100000000004</v>
      </c>
      <c r="W169" s="65">
        <v>34447.498590000003</v>
      </c>
      <c r="X169" s="65">
        <v>21.512879999999999</v>
      </c>
      <c r="Y169" s="65">
        <v>152821.319552</v>
      </c>
      <c r="Z169" s="65">
        <v>27.074990000000003</v>
      </c>
      <c r="AA169" s="65">
        <v>123805.806773</v>
      </c>
      <c r="AB169" s="65">
        <f t="shared" si="49"/>
        <v>627.44071999999994</v>
      </c>
      <c r="AC169" s="65">
        <f t="shared" si="50"/>
        <v>2137361.8108560001</v>
      </c>
    </row>
    <row r="170" spans="1:31" ht="12" customHeight="1">
      <c r="A170" s="194"/>
      <c r="B170" s="194"/>
      <c r="C170" s="193" t="s">
        <v>227</v>
      </c>
      <c r="D170" s="100">
        <v>27.215820000000001</v>
      </c>
      <c r="E170" s="100">
        <v>40385.555297999999</v>
      </c>
      <c r="F170" s="100">
        <v>0</v>
      </c>
      <c r="G170" s="100">
        <v>0</v>
      </c>
      <c r="H170" s="89">
        <v>27</v>
      </c>
      <c r="I170" s="89">
        <v>26190</v>
      </c>
      <c r="J170" s="89">
        <v>0</v>
      </c>
      <c r="K170" s="89">
        <v>0</v>
      </c>
      <c r="L170" s="89">
        <v>27.215820000000001</v>
      </c>
      <c r="M170" s="89">
        <v>45221.806512000003</v>
      </c>
      <c r="N170" s="89">
        <v>0</v>
      </c>
      <c r="O170" s="89">
        <v>0</v>
      </c>
      <c r="P170" s="89">
        <v>0</v>
      </c>
      <c r="Q170" s="89">
        <v>0</v>
      </c>
      <c r="R170" s="89">
        <v>0</v>
      </c>
      <c r="S170" s="89">
        <v>0</v>
      </c>
      <c r="T170" s="89">
        <v>0</v>
      </c>
      <c r="U170" s="89">
        <v>0</v>
      </c>
      <c r="V170" s="89">
        <v>18.143879999999999</v>
      </c>
      <c r="W170" s="89">
        <v>39257.913156000002</v>
      </c>
      <c r="X170" s="89">
        <v>18.67005</v>
      </c>
      <c r="Y170" s="89">
        <v>40889.276505000002</v>
      </c>
      <c r="Z170" s="89">
        <v>0</v>
      </c>
      <c r="AA170" s="89">
        <v>0</v>
      </c>
      <c r="AB170" s="65">
        <f t="shared" si="49"/>
        <v>118.24557</v>
      </c>
      <c r="AC170" s="65">
        <f t="shared" si="50"/>
        <v>191944.55147100001</v>
      </c>
    </row>
    <row r="171" spans="1:31" ht="12" customHeight="1">
      <c r="A171" s="259" t="s">
        <v>287</v>
      </c>
      <c r="B171" s="259"/>
      <c r="C171" s="192" t="s">
        <v>229</v>
      </c>
      <c r="D171" s="70">
        <f>+D172+D173+D174</f>
        <v>9613.8770000000077</v>
      </c>
      <c r="E171" s="70">
        <f>+E172+E173+E174</f>
        <v>13794158.777744003</v>
      </c>
      <c r="F171" s="70">
        <f>+F172+F173+F174</f>
        <v>6368.4738399999978</v>
      </c>
      <c r="G171" s="70">
        <f>+G172+G173+G174</f>
        <v>9413498.6882770024</v>
      </c>
      <c r="H171" s="95">
        <f>+H172+H173+H174</f>
        <v>6948.3946100000003</v>
      </c>
      <c r="I171" s="95">
        <f t="shared" ref="I171:K171" si="51">+I172+I173+I174</f>
        <v>9436130.4376919977</v>
      </c>
      <c r="J171" s="95">
        <f t="shared" si="51"/>
        <v>6406.8290699999989</v>
      </c>
      <c r="K171" s="195">
        <f t="shared" si="51"/>
        <v>8805422.5766110085</v>
      </c>
      <c r="L171" s="95">
        <f t="shared" ref="L171:AA171" si="52">+L172+L173+L174</f>
        <v>6421.2637000000013</v>
      </c>
      <c r="M171" s="95">
        <f t="shared" si="52"/>
        <v>7645247.7860020027</v>
      </c>
      <c r="N171" s="95">
        <f t="shared" si="52"/>
        <v>5792.921379999998</v>
      </c>
      <c r="O171" s="95">
        <f t="shared" si="52"/>
        <v>6416245.9619649984</v>
      </c>
      <c r="P171" s="95">
        <f t="shared" si="52"/>
        <v>4548.3300799999997</v>
      </c>
      <c r="Q171" s="95">
        <f t="shared" si="52"/>
        <v>6673694.6200769991</v>
      </c>
      <c r="R171" s="95">
        <f t="shared" si="52"/>
        <v>6812.9925700000049</v>
      </c>
      <c r="S171" s="95">
        <f t="shared" si="52"/>
        <v>10937288.027733</v>
      </c>
      <c r="T171" s="95">
        <f t="shared" si="52"/>
        <v>7115.2086500000005</v>
      </c>
      <c r="U171" s="95">
        <f t="shared" si="52"/>
        <v>10240868.329292001</v>
      </c>
      <c r="V171" s="95">
        <f t="shared" si="52"/>
        <v>8195.9650600000041</v>
      </c>
      <c r="W171" s="95">
        <f t="shared" si="52"/>
        <v>13737904.196824994</v>
      </c>
      <c r="X171" s="95">
        <f t="shared" si="52"/>
        <v>8557.4833000000035</v>
      </c>
      <c r="Y171" s="95">
        <f t="shared" si="52"/>
        <v>14148181.877270006</v>
      </c>
      <c r="Z171" s="95">
        <f t="shared" si="52"/>
        <v>9133.8263800000059</v>
      </c>
      <c r="AA171" s="195">
        <f t="shared" si="52"/>
        <v>14246083.370192997</v>
      </c>
      <c r="AB171" s="95">
        <f t="shared" ref="AB171:AB195" si="53">D171+F171+H171+J171+L171+N171+P171+R171+T171+V171+X171+Z171</f>
        <v>85915.565640000015</v>
      </c>
      <c r="AC171" s="95">
        <f t="shared" si="50"/>
        <v>125494724.64968103</v>
      </c>
      <c r="AE171" s="122"/>
    </row>
    <row r="172" spans="1:31" ht="12" customHeight="1">
      <c r="A172" s="76"/>
      <c r="B172" s="76" t="s">
        <v>230</v>
      </c>
      <c r="C172" s="193" t="s">
        <v>231</v>
      </c>
      <c r="D172" s="100">
        <v>3781.3636399999987</v>
      </c>
      <c r="E172" s="100">
        <v>8266584.9742749995</v>
      </c>
      <c r="F172" s="100">
        <v>3182.4122299999963</v>
      </c>
      <c r="G172" s="100">
        <v>6382302.360565003</v>
      </c>
      <c r="H172" s="75">
        <v>3136.2706699999967</v>
      </c>
      <c r="I172" s="75">
        <v>5799049.9929559976</v>
      </c>
      <c r="J172" s="75">
        <v>3607.8206799999989</v>
      </c>
      <c r="K172" s="75">
        <v>6174950.3601360088</v>
      </c>
      <c r="L172" s="75">
        <v>3387.5948800000015</v>
      </c>
      <c r="M172" s="75">
        <v>5078982.3470270019</v>
      </c>
      <c r="N172" s="75">
        <v>2507.945049999998</v>
      </c>
      <c r="O172" s="75">
        <v>3505408.8535339991</v>
      </c>
      <c r="P172" s="75">
        <v>2480.0978599999994</v>
      </c>
      <c r="Q172" s="75">
        <v>4718831.5497859996</v>
      </c>
      <c r="R172" s="75">
        <v>4366.4529600000033</v>
      </c>
      <c r="S172" s="75">
        <v>8563033.0339580011</v>
      </c>
      <c r="T172" s="75">
        <v>3496.3410799999988</v>
      </c>
      <c r="U172" s="75">
        <v>6779676.039708999</v>
      </c>
      <c r="V172" s="75">
        <v>4932.9097900000033</v>
      </c>
      <c r="W172" s="75">
        <v>10563008.461918993</v>
      </c>
      <c r="X172" s="75">
        <v>4538.0343200000025</v>
      </c>
      <c r="Y172" s="75">
        <v>10411109.169176007</v>
      </c>
      <c r="Z172" s="75">
        <v>5292.1619200000077</v>
      </c>
      <c r="AA172" s="75">
        <v>10998289.511915997</v>
      </c>
      <c r="AB172" s="65">
        <f t="shared" si="53"/>
        <v>44709.405080000004</v>
      </c>
      <c r="AC172" s="65">
        <f t="shared" si="50"/>
        <v>87241226.654957011</v>
      </c>
      <c r="AE172" s="122"/>
    </row>
    <row r="173" spans="1:31" ht="12" customHeight="1">
      <c r="A173" s="76"/>
      <c r="B173" s="76" t="s">
        <v>232</v>
      </c>
      <c r="C173" s="193" t="s">
        <v>233</v>
      </c>
      <c r="D173" s="100">
        <v>883.36061000000018</v>
      </c>
      <c r="E173" s="100">
        <v>1471766.3727670002</v>
      </c>
      <c r="F173" s="100">
        <v>582.11174000000017</v>
      </c>
      <c r="G173" s="100">
        <v>865174.97504000016</v>
      </c>
      <c r="H173" s="65">
        <v>728.21446000000014</v>
      </c>
      <c r="I173" s="65">
        <v>1233593.1635170002</v>
      </c>
      <c r="J173" s="65">
        <v>704.67862999999988</v>
      </c>
      <c r="K173" s="65">
        <v>1200641.919765</v>
      </c>
      <c r="L173" s="75">
        <v>516.86406000000011</v>
      </c>
      <c r="M173" s="75">
        <v>788836.08693500014</v>
      </c>
      <c r="N173" s="75">
        <v>575.64049999999997</v>
      </c>
      <c r="O173" s="75">
        <v>881187.08937499986</v>
      </c>
      <c r="P173" s="75">
        <v>441.82898</v>
      </c>
      <c r="Q173" s="75">
        <v>573101.10224699997</v>
      </c>
      <c r="R173" s="75">
        <v>596.18573000000015</v>
      </c>
      <c r="S173" s="75">
        <v>837292.07823699992</v>
      </c>
      <c r="T173" s="75">
        <v>584.66991000000007</v>
      </c>
      <c r="U173" s="75">
        <v>985619.63475100009</v>
      </c>
      <c r="V173" s="75">
        <v>554.17958999999996</v>
      </c>
      <c r="W173" s="75">
        <v>932120.35897599999</v>
      </c>
      <c r="X173" s="75">
        <v>656.39081999999996</v>
      </c>
      <c r="Y173" s="75">
        <v>943571.15795300016</v>
      </c>
      <c r="Z173" s="75">
        <v>762.80424999999991</v>
      </c>
      <c r="AA173" s="75">
        <v>1030383.6977389999</v>
      </c>
      <c r="AB173" s="65">
        <f t="shared" si="53"/>
        <v>7586.9292800000003</v>
      </c>
      <c r="AC173" s="65">
        <f t="shared" si="50"/>
        <v>11743287.637302</v>
      </c>
      <c r="AD173" s="122"/>
    </row>
    <row r="174" spans="1:31" ht="12" customHeight="1">
      <c r="A174" s="76"/>
      <c r="B174" s="76" t="s">
        <v>234</v>
      </c>
      <c r="C174" s="193" t="s">
        <v>235</v>
      </c>
      <c r="D174" s="100">
        <v>4949.1527500000075</v>
      </c>
      <c r="E174" s="100">
        <v>4055807.4307020027</v>
      </c>
      <c r="F174" s="100">
        <v>2603.9498700000013</v>
      </c>
      <c r="G174" s="100">
        <v>2166021.3526720004</v>
      </c>
      <c r="H174" s="65">
        <v>3083.9094800000034</v>
      </c>
      <c r="I174" s="65">
        <v>2403487.281219</v>
      </c>
      <c r="J174" s="65">
        <v>2094.3297599999996</v>
      </c>
      <c r="K174" s="65">
        <v>1429830.296709999</v>
      </c>
      <c r="L174" s="75">
        <v>2516.8047600000004</v>
      </c>
      <c r="M174" s="75">
        <v>1777429.3520399998</v>
      </c>
      <c r="N174" s="75">
        <v>2709.3358300000004</v>
      </c>
      <c r="O174" s="75">
        <v>2029650.019056</v>
      </c>
      <c r="P174" s="75">
        <v>1626.4032400000008</v>
      </c>
      <c r="Q174" s="75">
        <v>1381761.9680439993</v>
      </c>
      <c r="R174" s="75">
        <v>1850.3538800000015</v>
      </c>
      <c r="S174" s="75">
        <v>1536962.9155379999</v>
      </c>
      <c r="T174" s="75">
        <v>3034.1976600000016</v>
      </c>
      <c r="U174" s="75">
        <v>2475572.6548320022</v>
      </c>
      <c r="V174" s="75">
        <v>2708.875680000001</v>
      </c>
      <c r="W174" s="75">
        <v>2242775.3759300001</v>
      </c>
      <c r="X174" s="75">
        <v>3363.0581600000023</v>
      </c>
      <c r="Y174" s="75">
        <v>2793501.5501409997</v>
      </c>
      <c r="Z174" s="75">
        <v>3078.8602099999989</v>
      </c>
      <c r="AA174" s="75">
        <v>2217410.160538001</v>
      </c>
      <c r="AB174" s="65">
        <f t="shared" si="53"/>
        <v>33619.231280000022</v>
      </c>
      <c r="AC174" s="65">
        <f t="shared" si="50"/>
        <v>26510210.357422002</v>
      </c>
    </row>
    <row r="175" spans="1:31" ht="12" customHeight="1">
      <c r="A175" s="101"/>
      <c r="B175" s="76" t="s">
        <v>236</v>
      </c>
      <c r="C175" s="192" t="s">
        <v>237</v>
      </c>
      <c r="D175" s="70">
        <f>+D176+D177+D178</f>
        <v>802.34275999999988</v>
      </c>
      <c r="E175" s="70">
        <f>+E176+E177+E178</f>
        <v>11267675.292223003</v>
      </c>
      <c r="F175" s="70">
        <f>+F176+F177+F178</f>
        <v>697.27742999999987</v>
      </c>
      <c r="G175" s="70">
        <f>+G176+G177+G178</f>
        <v>10423205.684392005</v>
      </c>
      <c r="H175" s="95">
        <f t="shared" ref="H175:I175" si="54">+H176+H177+H178</f>
        <v>1012.04396</v>
      </c>
      <c r="I175" s="95">
        <f t="shared" si="54"/>
        <v>14306090.819795005</v>
      </c>
      <c r="J175" s="95">
        <f t="shared" ref="J175:AA175" si="55">+J176+J177+J178</f>
        <v>948.53379000000064</v>
      </c>
      <c r="K175" s="95">
        <f t="shared" si="55"/>
        <v>14660167.596518997</v>
      </c>
      <c r="L175" s="196">
        <f t="shared" si="55"/>
        <v>987.81508999999983</v>
      </c>
      <c r="M175" s="196">
        <f t="shared" si="55"/>
        <v>15139188.262639994</v>
      </c>
      <c r="N175" s="196">
        <f t="shared" si="55"/>
        <v>810.32907999999929</v>
      </c>
      <c r="O175" s="196">
        <f t="shared" si="55"/>
        <v>11752791.984551011</v>
      </c>
      <c r="P175" s="196">
        <f t="shared" si="55"/>
        <v>708.18804999999975</v>
      </c>
      <c r="Q175" s="196">
        <f t="shared" si="55"/>
        <v>10835237.797476009</v>
      </c>
      <c r="R175" s="196">
        <f t="shared" si="55"/>
        <v>738.23723000000052</v>
      </c>
      <c r="S175" s="196">
        <f t="shared" si="55"/>
        <v>11033247.247296004</v>
      </c>
      <c r="T175" s="196">
        <f t="shared" si="55"/>
        <v>643.26701000000071</v>
      </c>
      <c r="U175" s="196">
        <f t="shared" si="55"/>
        <v>10017533.224719005</v>
      </c>
      <c r="V175" s="196">
        <f t="shared" si="55"/>
        <v>815.6578300000001</v>
      </c>
      <c r="W175" s="196">
        <f t="shared" si="55"/>
        <v>12790374.270208998</v>
      </c>
      <c r="X175" s="196">
        <f t="shared" si="55"/>
        <v>647.09490000000028</v>
      </c>
      <c r="Y175" s="196">
        <f t="shared" si="55"/>
        <v>10396806.528981997</v>
      </c>
      <c r="Z175" s="196">
        <f t="shared" si="55"/>
        <v>822.86831999999913</v>
      </c>
      <c r="AA175" s="196">
        <f t="shared" si="55"/>
        <v>13492528.316736009</v>
      </c>
      <c r="AB175" s="95">
        <f t="shared" si="53"/>
        <v>9633.6554500000002</v>
      </c>
      <c r="AC175" s="95">
        <f t="shared" si="50"/>
        <v>146114847.02553803</v>
      </c>
      <c r="AD175" s="224"/>
    </row>
    <row r="176" spans="1:31" ht="12" customHeight="1">
      <c r="A176" s="101"/>
      <c r="B176" s="76"/>
      <c r="C176" s="193" t="s">
        <v>238</v>
      </c>
      <c r="D176" s="100">
        <v>742.97750999999982</v>
      </c>
      <c r="E176" s="100">
        <v>10991079.084566003</v>
      </c>
      <c r="F176" s="100">
        <v>653.63780999999994</v>
      </c>
      <c r="G176" s="100">
        <v>10210842.847818006</v>
      </c>
      <c r="H176" s="65">
        <v>863.74347</v>
      </c>
      <c r="I176" s="65">
        <v>13553731.055263005</v>
      </c>
      <c r="J176" s="65">
        <v>886.72864000000061</v>
      </c>
      <c r="K176" s="65">
        <v>14285827.445278997</v>
      </c>
      <c r="L176" s="75">
        <v>914.95028999999977</v>
      </c>
      <c r="M176" s="75">
        <v>14817063.102808995</v>
      </c>
      <c r="N176" s="75">
        <v>743.27527999999927</v>
      </c>
      <c r="O176" s="75">
        <v>11464479.91668001</v>
      </c>
      <c r="P176" s="75">
        <v>657.26765999999975</v>
      </c>
      <c r="Q176" s="75">
        <v>10521521.950264009</v>
      </c>
      <c r="R176" s="75">
        <v>691.45151000000055</v>
      </c>
      <c r="S176" s="75">
        <v>10764327.375185004</v>
      </c>
      <c r="T176" s="75">
        <v>577.88238000000069</v>
      </c>
      <c r="U176" s="75">
        <v>9626490.2001510058</v>
      </c>
      <c r="V176" s="75">
        <v>743.07197000000008</v>
      </c>
      <c r="W176" s="75">
        <v>12275834.474693999</v>
      </c>
      <c r="X176" s="75">
        <v>584.62330000000031</v>
      </c>
      <c r="Y176" s="75">
        <v>9853255.9350499958</v>
      </c>
      <c r="Z176" s="75">
        <v>759.77138999999909</v>
      </c>
      <c r="AA176" s="75">
        <v>12928909.306092009</v>
      </c>
      <c r="AB176" s="65">
        <f t="shared" si="53"/>
        <v>8819.3812099999996</v>
      </c>
      <c r="AC176" s="65">
        <f t="shared" si="50"/>
        <v>141293362.69385105</v>
      </c>
    </row>
    <row r="177" spans="1:32" ht="12" customHeight="1">
      <c r="A177" s="101"/>
      <c r="B177" s="76"/>
      <c r="C177" s="193" t="s">
        <v>239</v>
      </c>
      <c r="D177" s="100">
        <v>22.654249999999998</v>
      </c>
      <c r="E177" s="100">
        <v>177347.48685699998</v>
      </c>
      <c r="F177" s="100">
        <v>18.653880000000001</v>
      </c>
      <c r="G177" s="100">
        <v>148258.07584</v>
      </c>
      <c r="H177" s="65">
        <v>73.457000000000008</v>
      </c>
      <c r="I177" s="65">
        <v>551020.79729999998</v>
      </c>
      <c r="J177" s="65">
        <v>37.084119999999999</v>
      </c>
      <c r="K177" s="65">
        <v>302253.62776</v>
      </c>
      <c r="L177" s="75">
        <v>23.255299999999998</v>
      </c>
      <c r="M177" s="75">
        <v>171561.80973099999</v>
      </c>
      <c r="N177" s="75">
        <v>17.15822</v>
      </c>
      <c r="O177" s="75">
        <v>144393.25691899998</v>
      </c>
      <c r="P177" s="75">
        <v>26.113010000000003</v>
      </c>
      <c r="Q177" s="75">
        <v>235609.81128199998</v>
      </c>
      <c r="R177" s="75">
        <v>20.930720000000001</v>
      </c>
      <c r="S177" s="75">
        <v>185688.48811100001</v>
      </c>
      <c r="T177" s="75">
        <v>25.085629999999998</v>
      </c>
      <c r="U177" s="75">
        <v>226934.56906799998</v>
      </c>
      <c r="V177" s="75">
        <v>46.635270000000006</v>
      </c>
      <c r="W177" s="75">
        <v>418024.02709700004</v>
      </c>
      <c r="X177" s="75">
        <v>57.191320000000005</v>
      </c>
      <c r="Y177" s="75">
        <v>526319.91233200009</v>
      </c>
      <c r="Z177" s="75">
        <v>63.09693</v>
      </c>
      <c r="AA177" s="75">
        <v>563619.01064400002</v>
      </c>
      <c r="AB177" s="65">
        <f t="shared" si="53"/>
        <v>431.31565000000001</v>
      </c>
      <c r="AC177" s="65">
        <f t="shared" si="50"/>
        <v>3651030.8729410004</v>
      </c>
    </row>
    <row r="178" spans="1:32" ht="12" customHeight="1">
      <c r="A178" s="101"/>
      <c r="B178" s="76"/>
      <c r="C178" s="193" t="s">
        <v>240</v>
      </c>
      <c r="D178" s="100">
        <v>36.710999999999999</v>
      </c>
      <c r="E178" s="100">
        <v>99248.72080000001</v>
      </c>
      <c r="F178" s="100">
        <v>24.985739999999996</v>
      </c>
      <c r="G178" s="100">
        <v>64104.760734000003</v>
      </c>
      <c r="H178" s="65">
        <v>74.843490000000003</v>
      </c>
      <c r="I178" s="65">
        <v>201338.96723200002</v>
      </c>
      <c r="J178" s="65">
        <v>24.721029999999999</v>
      </c>
      <c r="K178" s="65">
        <v>72086.523480000003</v>
      </c>
      <c r="L178" s="65">
        <v>49.609499999999997</v>
      </c>
      <c r="M178" s="65">
        <v>150563.35010000001</v>
      </c>
      <c r="N178" s="75">
        <v>49.895580000000002</v>
      </c>
      <c r="O178" s="75">
        <v>143918.810952</v>
      </c>
      <c r="P178" s="75">
        <v>24.807380000000002</v>
      </c>
      <c r="Q178" s="75">
        <v>78106.035929999998</v>
      </c>
      <c r="R178" s="75">
        <v>25.855</v>
      </c>
      <c r="S178" s="75">
        <v>83231.384000000005</v>
      </c>
      <c r="T178" s="75">
        <v>40.299000000000007</v>
      </c>
      <c r="U178" s="75">
        <v>164108.45550000001</v>
      </c>
      <c r="V178" s="75">
        <v>25.950590000000002</v>
      </c>
      <c r="W178" s="75">
        <v>96515.768417999992</v>
      </c>
      <c r="X178" s="75">
        <v>5.2802800000000003</v>
      </c>
      <c r="Y178" s="75">
        <v>17230.6816</v>
      </c>
      <c r="Z178" s="75">
        <v>0</v>
      </c>
      <c r="AA178" s="75">
        <v>0</v>
      </c>
      <c r="AB178" s="65">
        <f t="shared" si="53"/>
        <v>382.95859000000007</v>
      </c>
      <c r="AC178" s="65">
        <f t="shared" si="50"/>
        <v>1170453.4587460002</v>
      </c>
      <c r="AD178" s="122"/>
    </row>
    <row r="179" spans="1:32" ht="12" customHeight="1">
      <c r="A179" s="154" t="s">
        <v>241</v>
      </c>
      <c r="B179" s="197" t="s">
        <v>242</v>
      </c>
      <c r="C179" s="192" t="s">
        <v>243</v>
      </c>
      <c r="D179" s="147">
        <v>2192.5716400000001</v>
      </c>
      <c r="E179" s="147">
        <v>6988935.408482003</v>
      </c>
      <c r="F179" s="147">
        <v>1733.8080000000016</v>
      </c>
      <c r="G179" s="147">
        <v>6228511.4847580008</v>
      </c>
      <c r="H179" s="147">
        <v>1957.7562500000006</v>
      </c>
      <c r="I179" s="147">
        <v>7214770.961060998</v>
      </c>
      <c r="J179" s="147">
        <v>2648.4150700000027</v>
      </c>
      <c r="K179" s="147">
        <v>8044121.3020219989</v>
      </c>
      <c r="L179" s="147">
        <v>1661.4638400000008</v>
      </c>
      <c r="M179" s="147">
        <v>7712317.9974370031</v>
      </c>
      <c r="N179" s="147">
        <v>1781.8749500000008</v>
      </c>
      <c r="O179" s="147">
        <v>6415420.7212589961</v>
      </c>
      <c r="P179" s="147">
        <v>1649.3455299999989</v>
      </c>
      <c r="Q179" s="147">
        <v>5669608.940995005</v>
      </c>
      <c r="R179" s="147">
        <v>1742.3751800000007</v>
      </c>
      <c r="S179" s="147">
        <v>6007886.1747899996</v>
      </c>
      <c r="T179" s="147">
        <v>1959.0303099999994</v>
      </c>
      <c r="U179" s="147">
        <v>7234848.7811239986</v>
      </c>
      <c r="V179" s="147">
        <v>1212.5131399999989</v>
      </c>
      <c r="W179" s="147">
        <v>5013898.6085299999</v>
      </c>
      <c r="X179" s="147">
        <v>1314.492680000001</v>
      </c>
      <c r="Y179" s="147">
        <v>5225778.0318360012</v>
      </c>
      <c r="Z179" s="147">
        <v>2019.3276299999989</v>
      </c>
      <c r="AA179" s="147">
        <v>7837682.1651020041</v>
      </c>
      <c r="AB179" s="65">
        <f>D179+F179+H179+J179+L179+N179+P179+R179+T179+V179+X179+Z179</f>
        <v>21872.974220000004</v>
      </c>
      <c r="AC179" s="65">
        <f>E179+G179+I179+K179+M179+O179+Q179+S179+U179+W179+Y179+AA179</f>
        <v>79593780.577396005</v>
      </c>
      <c r="AD179" s="122"/>
      <c r="AE179" s="122"/>
    </row>
    <row r="180" spans="1:32" ht="12" customHeight="1">
      <c r="A180" s="117"/>
      <c r="B180" s="76"/>
      <c r="C180" s="155" t="s">
        <v>244</v>
      </c>
      <c r="D180" s="147">
        <v>672.59748000000002</v>
      </c>
      <c r="E180" s="147">
        <v>3054085.3926449995</v>
      </c>
      <c r="F180" s="147">
        <v>1180.1207300000001</v>
      </c>
      <c r="G180" s="147">
        <v>5418125.0867000008</v>
      </c>
      <c r="H180" s="147">
        <v>2387.04574</v>
      </c>
      <c r="I180" s="147">
        <v>11195670.354964001</v>
      </c>
      <c r="J180" s="147">
        <v>971.79044999999996</v>
      </c>
      <c r="K180" s="147">
        <v>4707326.0116429999</v>
      </c>
      <c r="L180" s="147">
        <v>1438.86806</v>
      </c>
      <c r="M180" s="147">
        <v>7275274.6292170007</v>
      </c>
      <c r="N180" s="147">
        <v>578.98046999999997</v>
      </c>
      <c r="O180" s="147">
        <v>2903114.6900909999</v>
      </c>
      <c r="P180" s="147">
        <v>1312.5315899999998</v>
      </c>
      <c r="Q180" s="147">
        <v>6969362.9981649993</v>
      </c>
      <c r="R180" s="147">
        <v>686.85906999999997</v>
      </c>
      <c r="S180" s="147">
        <v>3844162.6094029997</v>
      </c>
      <c r="T180" s="147">
        <v>1840.7144799999999</v>
      </c>
      <c r="U180" s="147">
        <v>11342486.178282999</v>
      </c>
      <c r="V180" s="147">
        <v>754.64468000000011</v>
      </c>
      <c r="W180" s="147">
        <v>4920599.2423790004</v>
      </c>
      <c r="X180" s="147">
        <v>910.05789000000004</v>
      </c>
      <c r="Y180" s="147">
        <v>6213894.1434180001</v>
      </c>
      <c r="Z180" s="147">
        <v>818.73928000000012</v>
      </c>
      <c r="AA180" s="147">
        <v>5299683.7440590002</v>
      </c>
      <c r="AB180" s="65">
        <f t="shared" si="53"/>
        <v>13552.949920000001</v>
      </c>
      <c r="AC180" s="65">
        <f>E180+G180+I180+K180+M180+O180+Q180+S180+U180+W180+Y180+AA180</f>
        <v>73143785.080966994</v>
      </c>
    </row>
    <row r="181" spans="1:32" ht="12" customHeight="1">
      <c r="A181" s="117"/>
      <c r="B181" s="76"/>
      <c r="C181" s="155" t="s">
        <v>245</v>
      </c>
      <c r="D181" s="147">
        <v>1042.6213699999998</v>
      </c>
      <c r="E181" s="147">
        <v>5066396.6948789991</v>
      </c>
      <c r="F181" s="147">
        <v>864.78765999999985</v>
      </c>
      <c r="G181" s="147">
        <v>4378260.5274760006</v>
      </c>
      <c r="H181" s="147">
        <v>942.58677999999998</v>
      </c>
      <c r="I181" s="147">
        <v>4737647.6080820011</v>
      </c>
      <c r="J181" s="147">
        <v>713.60191999999984</v>
      </c>
      <c r="K181" s="147">
        <v>3158681.3082430004</v>
      </c>
      <c r="L181" s="147">
        <v>514.32636000000002</v>
      </c>
      <c r="M181" s="147">
        <v>2797416.5569569995</v>
      </c>
      <c r="N181" s="147">
        <v>1076.41769</v>
      </c>
      <c r="O181" s="147">
        <v>5363181.116746</v>
      </c>
      <c r="P181" s="147">
        <v>595.29435999999998</v>
      </c>
      <c r="Q181" s="147">
        <v>3264757.1464589993</v>
      </c>
      <c r="R181" s="147">
        <v>510.75121000000001</v>
      </c>
      <c r="S181" s="147">
        <v>2749487.1643629996</v>
      </c>
      <c r="T181" s="147">
        <v>507.94454999999999</v>
      </c>
      <c r="U181" s="147">
        <v>2461165.256823</v>
      </c>
      <c r="V181" s="147">
        <v>267.95252999999997</v>
      </c>
      <c r="W181" s="147">
        <v>1354664.8722040001</v>
      </c>
      <c r="X181" s="147">
        <v>456.86742000000004</v>
      </c>
      <c r="Y181" s="147">
        <v>2332587.8757369998</v>
      </c>
      <c r="Z181" s="147">
        <v>891.47392999999965</v>
      </c>
      <c r="AA181" s="147">
        <v>4869293.1823700005</v>
      </c>
      <c r="AB181" s="65">
        <f t="shared" si="53"/>
        <v>8384.6257800000003</v>
      </c>
      <c r="AC181" s="65">
        <f t="shared" si="50"/>
        <v>42533539.310338996</v>
      </c>
    </row>
    <row r="182" spans="1:32" ht="12.75" customHeight="1">
      <c r="A182" s="117"/>
      <c r="B182" s="76"/>
      <c r="C182" s="155" t="s">
        <v>246</v>
      </c>
      <c r="D182" s="147">
        <v>789.93034000000034</v>
      </c>
      <c r="E182" s="147">
        <v>1403592.8750620002</v>
      </c>
      <c r="F182" s="147">
        <v>820.66579999999965</v>
      </c>
      <c r="G182" s="147">
        <v>1647097.0069859996</v>
      </c>
      <c r="H182" s="147">
        <v>496.56699999999995</v>
      </c>
      <c r="I182" s="147">
        <v>876272.24114099995</v>
      </c>
      <c r="J182" s="147">
        <v>516.25035000000014</v>
      </c>
      <c r="K182" s="147">
        <v>854100.43365200004</v>
      </c>
      <c r="L182" s="147">
        <v>495.43428999999992</v>
      </c>
      <c r="M182" s="147">
        <v>883390.48183400009</v>
      </c>
      <c r="N182" s="147">
        <v>503.41437999999994</v>
      </c>
      <c r="O182" s="147">
        <v>1006092.0181</v>
      </c>
      <c r="P182" s="147">
        <v>626.68163999999979</v>
      </c>
      <c r="Q182" s="147">
        <v>1130343.4638540002</v>
      </c>
      <c r="R182" s="147">
        <v>684.10819999999978</v>
      </c>
      <c r="S182" s="147">
        <v>1129793.1714499998</v>
      </c>
      <c r="T182" s="147">
        <v>741.81707999999992</v>
      </c>
      <c r="U182" s="147">
        <v>1241868.7450760002</v>
      </c>
      <c r="V182" s="147">
        <v>261.01879999999994</v>
      </c>
      <c r="W182" s="147">
        <v>458510.32322099997</v>
      </c>
      <c r="X182" s="147">
        <v>330.29724000000004</v>
      </c>
      <c r="Y182" s="147">
        <v>496128.57054899994</v>
      </c>
      <c r="Z182" s="147">
        <v>417.46974999999992</v>
      </c>
      <c r="AA182" s="147">
        <v>810365.84168199997</v>
      </c>
      <c r="AB182" s="65">
        <f t="shared" si="53"/>
        <v>6683.6548699999994</v>
      </c>
      <c r="AC182" s="65">
        <f t="shared" si="50"/>
        <v>11937555.172606999</v>
      </c>
    </row>
    <row r="183" spans="1:32" ht="12" customHeight="1">
      <c r="A183" s="117"/>
      <c r="B183" s="76"/>
      <c r="C183" s="155" t="s">
        <v>247</v>
      </c>
      <c r="D183" s="147">
        <v>724.14139999999975</v>
      </c>
      <c r="E183" s="147">
        <v>3717121.4747389988</v>
      </c>
      <c r="F183" s="147">
        <v>830.4111699999994</v>
      </c>
      <c r="G183" s="147">
        <v>4398336.1215759981</v>
      </c>
      <c r="H183" s="147">
        <v>796.67795000000035</v>
      </c>
      <c r="I183" s="147">
        <v>4169482.2398270005</v>
      </c>
      <c r="J183" s="147">
        <v>551.30343999999991</v>
      </c>
      <c r="K183" s="147">
        <v>3012400.9775860007</v>
      </c>
      <c r="L183" s="147">
        <v>584.51137999999946</v>
      </c>
      <c r="M183" s="147">
        <v>3177812.1110549988</v>
      </c>
      <c r="N183" s="147">
        <v>620.62593000000004</v>
      </c>
      <c r="O183" s="147">
        <v>3215026.1346039991</v>
      </c>
      <c r="P183" s="147">
        <v>780.89327999999978</v>
      </c>
      <c r="Q183" s="147">
        <v>3827135.6026879987</v>
      </c>
      <c r="R183" s="147">
        <v>825.05745999999954</v>
      </c>
      <c r="S183" s="147">
        <v>4184125.5021740017</v>
      </c>
      <c r="T183" s="147">
        <v>639.49585999999942</v>
      </c>
      <c r="U183" s="147">
        <v>3046813.2292609992</v>
      </c>
      <c r="V183" s="147">
        <v>398.36401999999981</v>
      </c>
      <c r="W183" s="147">
        <v>2176563.7611579993</v>
      </c>
      <c r="X183" s="147">
        <v>578.97148999999945</v>
      </c>
      <c r="Y183" s="147">
        <v>2962929.0093800002</v>
      </c>
      <c r="Z183" s="147">
        <v>958.50686999999994</v>
      </c>
      <c r="AA183" s="147">
        <v>4997768.8517170018</v>
      </c>
      <c r="AB183" s="65">
        <f t="shared" si="53"/>
        <v>8288.9602499999964</v>
      </c>
      <c r="AC183" s="65">
        <f t="shared" si="50"/>
        <v>42885515.015764996</v>
      </c>
      <c r="AF183" s="48"/>
    </row>
    <row r="184" spans="1:32" ht="12" customHeight="1">
      <c r="A184" s="154" t="s">
        <v>248</v>
      </c>
      <c r="B184" s="118" t="s">
        <v>249</v>
      </c>
      <c r="C184" s="155" t="s">
        <v>250</v>
      </c>
      <c r="D184" s="70">
        <v>1992.5975999999998</v>
      </c>
      <c r="E184" s="70">
        <v>7096227.4201799994</v>
      </c>
      <c r="F184" s="70">
        <v>3946.6088000000004</v>
      </c>
      <c r="G184" s="70">
        <v>14144472.443659998</v>
      </c>
      <c r="H184" s="95">
        <v>3464.8445999999999</v>
      </c>
      <c r="I184" s="95">
        <v>12033819.843279997</v>
      </c>
      <c r="J184" s="95">
        <v>3255.0308100000002</v>
      </c>
      <c r="K184" s="95">
        <v>11189538.738011003</v>
      </c>
      <c r="L184" s="95">
        <v>3703.0684199999996</v>
      </c>
      <c r="M184" s="95">
        <v>13139790.654494002</v>
      </c>
      <c r="N184" s="95">
        <v>3439.0609299999992</v>
      </c>
      <c r="O184" s="95">
        <v>9800155.4225899987</v>
      </c>
      <c r="P184" s="95">
        <v>4071.9879999999989</v>
      </c>
      <c r="Q184" s="95">
        <v>14173277.245100005</v>
      </c>
      <c r="R184" s="95">
        <v>2475.7745999999993</v>
      </c>
      <c r="S184" s="95">
        <v>8690298.7059600018</v>
      </c>
      <c r="T184" s="95">
        <v>2159.1397500000003</v>
      </c>
      <c r="U184" s="95">
        <v>8466494.122392999</v>
      </c>
      <c r="V184" s="95">
        <v>3022.3269999999993</v>
      </c>
      <c r="W184" s="95">
        <v>10898738.666900001</v>
      </c>
      <c r="X184" s="95">
        <v>3396.2226700000001</v>
      </c>
      <c r="Y184" s="95">
        <v>12296114.464335</v>
      </c>
      <c r="Z184" s="95">
        <v>2456.7889999999998</v>
      </c>
      <c r="AA184" s="95">
        <v>8018159.4409999978</v>
      </c>
      <c r="AB184" s="95">
        <f>D184+F184+H184+J184+L184+N184+P184+R184+T184+V184+X184+Z184</f>
        <v>37383.452179999993</v>
      </c>
      <c r="AC184" s="95">
        <f t="shared" si="50"/>
        <v>129947087.16790299</v>
      </c>
      <c r="AD184" s="224"/>
      <c r="AE184" s="48"/>
      <c r="AF184" s="48"/>
    </row>
    <row r="185" spans="1:32" ht="12" customHeight="1">
      <c r="A185" s="180"/>
      <c r="B185" s="181" t="s">
        <v>251</v>
      </c>
      <c r="C185" s="179" t="s">
        <v>252</v>
      </c>
      <c r="D185" s="70">
        <v>3197.1802000000016</v>
      </c>
      <c r="E185" s="70">
        <v>2139488.5623670002</v>
      </c>
      <c r="F185" s="70">
        <v>2482.7536999999988</v>
      </c>
      <c r="G185" s="70">
        <v>1885847.8400419997</v>
      </c>
      <c r="H185" s="70">
        <v>4837.187170000002</v>
      </c>
      <c r="I185" s="70">
        <v>3958801.7567399945</v>
      </c>
      <c r="J185" s="70">
        <v>4353.2779399999999</v>
      </c>
      <c r="K185" s="70">
        <v>3462753.0262709986</v>
      </c>
      <c r="L185" s="70">
        <v>6592.0429600000016</v>
      </c>
      <c r="M185" s="70">
        <v>5365829.8705620067</v>
      </c>
      <c r="N185" s="70">
        <v>3035.2706699999962</v>
      </c>
      <c r="O185" s="70">
        <v>2578897.8540579979</v>
      </c>
      <c r="P185" s="70">
        <v>5080.5906000000032</v>
      </c>
      <c r="Q185" s="70">
        <v>4224435.8858760009</v>
      </c>
      <c r="R185" s="70">
        <v>5053.9556999999877</v>
      </c>
      <c r="S185" s="70">
        <v>3993027.8369110054</v>
      </c>
      <c r="T185" s="70">
        <v>3510.2601500000033</v>
      </c>
      <c r="U185" s="70">
        <v>2611436.901831001</v>
      </c>
      <c r="V185" s="95">
        <v>3992.4590499999936</v>
      </c>
      <c r="W185" s="95">
        <v>3274093.529327997</v>
      </c>
      <c r="X185" s="95">
        <v>4157.9188799999947</v>
      </c>
      <c r="Y185" s="95">
        <v>3384164.6814269973</v>
      </c>
      <c r="Z185" s="95">
        <v>3074.8812299999954</v>
      </c>
      <c r="AA185" s="95">
        <v>2520466.6281209979</v>
      </c>
      <c r="AB185" s="95">
        <f t="shared" si="53"/>
        <v>49367.778249999974</v>
      </c>
      <c r="AC185" s="95">
        <f t="shared" si="50"/>
        <v>39399244.373533994</v>
      </c>
      <c r="AD185" s="224"/>
      <c r="AF185" s="48"/>
    </row>
    <row r="186" spans="1:32" ht="12" customHeight="1">
      <c r="A186" s="180"/>
      <c r="B186" s="181"/>
      <c r="C186" s="179" t="s">
        <v>253</v>
      </c>
      <c r="D186" s="158">
        <v>893.11196999999993</v>
      </c>
      <c r="E186" s="158">
        <v>1572294.3054479994</v>
      </c>
      <c r="F186" s="158">
        <v>650.04079999999999</v>
      </c>
      <c r="G186" s="158">
        <v>1186989.8769370001</v>
      </c>
      <c r="H186" s="158">
        <v>504.76695000000001</v>
      </c>
      <c r="I186" s="158">
        <v>874066.03488099982</v>
      </c>
      <c r="J186" s="158">
        <v>881.51225000000011</v>
      </c>
      <c r="K186" s="158">
        <v>1556929.7534009998</v>
      </c>
      <c r="L186" s="158">
        <v>836.67862999999988</v>
      </c>
      <c r="M186" s="158">
        <v>1548729.3834260001</v>
      </c>
      <c r="N186" s="158">
        <v>656.47320000000002</v>
      </c>
      <c r="O186" s="158">
        <v>1186749.4369630001</v>
      </c>
      <c r="P186" s="158">
        <v>827.18605000000002</v>
      </c>
      <c r="Q186" s="158">
        <v>1539659.5914549998</v>
      </c>
      <c r="R186" s="158">
        <v>794.76672999999994</v>
      </c>
      <c r="S186" s="158">
        <v>1449230.2014639999</v>
      </c>
      <c r="T186" s="158">
        <v>955.3588299999999</v>
      </c>
      <c r="U186" s="158">
        <v>1726675.9659530001</v>
      </c>
      <c r="V186" s="158">
        <v>991.47203999999999</v>
      </c>
      <c r="W186" s="158">
        <v>1794416.1760280002</v>
      </c>
      <c r="X186" s="158">
        <v>1353.9681499999997</v>
      </c>
      <c r="Y186" s="158">
        <v>2491038.7994189993</v>
      </c>
      <c r="Z186" s="158">
        <v>830.82452999999998</v>
      </c>
      <c r="AA186" s="158">
        <v>1480897.329321</v>
      </c>
      <c r="AB186" s="65">
        <f t="shared" si="53"/>
        <v>10176.16013</v>
      </c>
      <c r="AC186" s="65">
        <f t="shared" si="50"/>
        <v>18407676.854695998</v>
      </c>
      <c r="AD186" s="48"/>
      <c r="AF186" s="48"/>
    </row>
    <row r="187" spans="1:32" ht="12" customHeight="1">
      <c r="A187" s="180"/>
      <c r="B187" s="181"/>
      <c r="C187" s="179" t="s">
        <v>254</v>
      </c>
      <c r="D187" s="100">
        <v>0</v>
      </c>
      <c r="E187" s="100">
        <v>0</v>
      </c>
      <c r="F187" s="100">
        <v>0</v>
      </c>
      <c r="G187" s="100">
        <v>0</v>
      </c>
      <c r="H187" s="70">
        <v>0</v>
      </c>
      <c r="I187" s="70">
        <v>0</v>
      </c>
      <c r="J187" s="70">
        <v>0</v>
      </c>
      <c r="K187" s="70">
        <v>0</v>
      </c>
      <c r="L187" s="70">
        <v>0</v>
      </c>
      <c r="M187" s="70">
        <v>0</v>
      </c>
      <c r="N187" s="70">
        <v>0</v>
      </c>
      <c r="O187" s="70">
        <v>0</v>
      </c>
      <c r="P187" s="70">
        <v>0</v>
      </c>
      <c r="Q187" s="70">
        <v>0</v>
      </c>
      <c r="R187" s="70">
        <v>0</v>
      </c>
      <c r="S187" s="70">
        <v>0</v>
      </c>
      <c r="T187" s="70">
        <v>0</v>
      </c>
      <c r="U187" s="70">
        <v>0</v>
      </c>
      <c r="V187" s="70">
        <v>0</v>
      </c>
      <c r="W187" s="70">
        <v>0</v>
      </c>
      <c r="X187" s="70">
        <v>0</v>
      </c>
      <c r="Y187" s="70">
        <v>0</v>
      </c>
      <c r="Z187" s="70">
        <v>0</v>
      </c>
      <c r="AA187" s="70">
        <v>0</v>
      </c>
      <c r="AB187" s="65">
        <f t="shared" si="53"/>
        <v>0</v>
      </c>
      <c r="AC187" s="95">
        <f t="shared" si="50"/>
        <v>0</v>
      </c>
    </row>
    <row r="188" spans="1:32" ht="12" customHeight="1">
      <c r="A188" s="180"/>
      <c r="B188" s="181"/>
      <c r="C188" s="179" t="s">
        <v>255</v>
      </c>
      <c r="D188" s="100">
        <v>0</v>
      </c>
      <c r="E188" s="100">
        <v>0</v>
      </c>
      <c r="F188" s="100">
        <v>0</v>
      </c>
      <c r="G188" s="100">
        <v>0</v>
      </c>
      <c r="H188" s="65">
        <v>0</v>
      </c>
      <c r="I188" s="65">
        <v>0</v>
      </c>
      <c r="J188" s="65">
        <v>0</v>
      </c>
      <c r="K188" s="65">
        <v>0</v>
      </c>
      <c r="L188" s="65">
        <v>0</v>
      </c>
      <c r="M188" s="65">
        <v>0</v>
      </c>
      <c r="N188" s="65">
        <v>0</v>
      </c>
      <c r="O188" s="65">
        <v>0</v>
      </c>
      <c r="P188" s="65">
        <v>0</v>
      </c>
      <c r="Q188" s="65">
        <v>0</v>
      </c>
      <c r="R188" s="65">
        <v>0</v>
      </c>
      <c r="S188" s="65">
        <v>0</v>
      </c>
      <c r="T188" s="65">
        <v>0</v>
      </c>
      <c r="U188" s="65">
        <v>0</v>
      </c>
      <c r="V188" s="65">
        <v>0</v>
      </c>
      <c r="W188" s="65">
        <v>0</v>
      </c>
      <c r="X188" s="65">
        <v>0</v>
      </c>
      <c r="Y188" s="65">
        <v>0</v>
      </c>
      <c r="Z188" s="65">
        <v>0</v>
      </c>
      <c r="AA188" s="65">
        <v>0</v>
      </c>
      <c r="AB188" s="65">
        <f t="shared" si="53"/>
        <v>0</v>
      </c>
      <c r="AC188" s="65">
        <f t="shared" si="50"/>
        <v>0</v>
      </c>
    </row>
    <row r="189" spans="1:32" ht="12" customHeight="1">
      <c r="A189" s="180"/>
      <c r="B189" s="181"/>
      <c r="C189" s="179" t="s">
        <v>256</v>
      </c>
      <c r="D189" s="100">
        <v>59.801650000000002</v>
      </c>
      <c r="E189" s="100">
        <v>139628.414211</v>
      </c>
      <c r="F189" s="100">
        <v>84.611419999999995</v>
      </c>
      <c r="G189" s="100">
        <v>186797.27373000002</v>
      </c>
      <c r="H189" s="65">
        <v>120.39767999999998</v>
      </c>
      <c r="I189" s="65">
        <v>262898.75829600001</v>
      </c>
      <c r="J189" s="65">
        <v>78.545000000000002</v>
      </c>
      <c r="K189" s="65">
        <v>192630.93200000003</v>
      </c>
      <c r="L189" s="65">
        <v>102.06805</v>
      </c>
      <c r="M189" s="65">
        <v>268649.890678</v>
      </c>
      <c r="N189" s="65">
        <v>116.39089999999999</v>
      </c>
      <c r="O189" s="65">
        <v>286962.14137199998</v>
      </c>
      <c r="P189" s="65">
        <v>69.536020000000008</v>
      </c>
      <c r="Q189" s="65">
        <v>168804.32382799999</v>
      </c>
      <c r="R189" s="65">
        <v>99.905959999999993</v>
      </c>
      <c r="S189" s="65">
        <v>245134.95667499999</v>
      </c>
      <c r="T189" s="65">
        <v>93.064830000000001</v>
      </c>
      <c r="U189" s="65">
        <v>212362.27731100001</v>
      </c>
      <c r="V189" s="65">
        <v>55.657530000000001</v>
      </c>
      <c r="W189" s="65">
        <v>134684.98553100001</v>
      </c>
      <c r="X189" s="65">
        <v>123.71935000000001</v>
      </c>
      <c r="Y189" s="65">
        <v>274169.607915</v>
      </c>
      <c r="Z189" s="65">
        <v>158.43834999999999</v>
      </c>
      <c r="AA189" s="65">
        <v>356443.26555499999</v>
      </c>
      <c r="AB189" s="65">
        <f t="shared" si="53"/>
        <v>1162.1367399999999</v>
      </c>
      <c r="AC189" s="65">
        <f t="shared" si="50"/>
        <v>2729166.8271019999</v>
      </c>
    </row>
    <row r="190" spans="1:32" ht="12" customHeight="1">
      <c r="A190" s="182"/>
      <c r="B190" s="183" t="s">
        <v>257</v>
      </c>
      <c r="C190" s="179" t="s">
        <v>258</v>
      </c>
      <c r="D190" s="100">
        <v>938.30931000000044</v>
      </c>
      <c r="E190" s="100">
        <v>7740093.0338349985</v>
      </c>
      <c r="F190" s="100">
        <v>2214.4783899999979</v>
      </c>
      <c r="G190" s="100">
        <v>13767527.238224009</v>
      </c>
      <c r="H190" s="65">
        <v>1498.0502099999999</v>
      </c>
      <c r="I190" s="65">
        <v>10445423.489351012</v>
      </c>
      <c r="J190" s="65">
        <v>1290.8096700000001</v>
      </c>
      <c r="K190" s="65">
        <v>6582303.3116209917</v>
      </c>
      <c r="L190" s="65">
        <v>1476.7461900000008</v>
      </c>
      <c r="M190" s="65">
        <v>10144645.003447993</v>
      </c>
      <c r="N190" s="65">
        <v>1053.4498299999996</v>
      </c>
      <c r="O190" s="65">
        <v>6820590.7784139942</v>
      </c>
      <c r="P190" s="65">
        <v>1279.9995400000005</v>
      </c>
      <c r="Q190" s="65">
        <v>9088536.5537359864</v>
      </c>
      <c r="R190" s="65">
        <v>1242.3964900000003</v>
      </c>
      <c r="S190" s="65">
        <v>7866511.4973509992</v>
      </c>
      <c r="T190" s="65">
        <v>1150.8402200000003</v>
      </c>
      <c r="U190" s="65">
        <v>9539034.1987880059</v>
      </c>
      <c r="V190" s="65">
        <v>1142.9271699999999</v>
      </c>
      <c r="W190" s="65">
        <v>10211051.284131996</v>
      </c>
      <c r="X190" s="65">
        <v>916.93575999999996</v>
      </c>
      <c r="Y190" s="65">
        <v>8710295.9029400013</v>
      </c>
      <c r="Z190" s="65">
        <v>1598.4183600000008</v>
      </c>
      <c r="AA190" s="65">
        <v>11368159.511771007</v>
      </c>
      <c r="AB190" s="65">
        <f t="shared" si="53"/>
        <v>15803.361140000003</v>
      </c>
      <c r="AC190" s="65">
        <f t="shared" si="50"/>
        <v>112284171.803611</v>
      </c>
    </row>
    <row r="191" spans="1:32" ht="12" customHeight="1">
      <c r="A191" s="180" t="s">
        <v>248</v>
      </c>
      <c r="B191" s="62"/>
      <c r="C191" s="178" t="s">
        <v>259</v>
      </c>
      <c r="D191" s="70">
        <v>101.28843999999999</v>
      </c>
      <c r="E191" s="70">
        <v>273909.91558000003</v>
      </c>
      <c r="F191" s="70">
        <v>134.13290999999998</v>
      </c>
      <c r="G191" s="70">
        <v>356837.63110099995</v>
      </c>
      <c r="H191" s="65">
        <v>331.81957</v>
      </c>
      <c r="I191" s="65">
        <v>927256.7782510001</v>
      </c>
      <c r="J191" s="65">
        <v>386.70175999999987</v>
      </c>
      <c r="K191" s="65">
        <v>1147931.0401099999</v>
      </c>
      <c r="L191" s="65">
        <v>512.87540000000013</v>
      </c>
      <c r="M191" s="65">
        <v>1511781.3572380007</v>
      </c>
      <c r="N191" s="65">
        <v>280.92312999999996</v>
      </c>
      <c r="O191" s="65">
        <v>863864.70777500013</v>
      </c>
      <c r="P191" s="65">
        <v>484.43657999999999</v>
      </c>
      <c r="Q191" s="65">
        <v>1686132.175509</v>
      </c>
      <c r="R191" s="65">
        <v>354.83407999999997</v>
      </c>
      <c r="S191" s="65">
        <v>1134899.6179800003</v>
      </c>
      <c r="T191" s="65">
        <v>421.67012999999986</v>
      </c>
      <c r="U191" s="65">
        <v>1317801.4914199996</v>
      </c>
      <c r="V191" s="65">
        <v>740.77393000000041</v>
      </c>
      <c r="W191" s="65">
        <v>2297257.1050619986</v>
      </c>
      <c r="X191" s="65">
        <v>252.47741999999994</v>
      </c>
      <c r="Y191" s="65">
        <v>801879.95524400019</v>
      </c>
      <c r="Z191" s="65">
        <v>517.92308000000003</v>
      </c>
      <c r="AA191" s="65">
        <v>1742463.4859420003</v>
      </c>
      <c r="AB191" s="65">
        <f t="shared" si="53"/>
        <v>4519.8564299999998</v>
      </c>
      <c r="AC191" s="65">
        <f t="shared" si="50"/>
        <v>14062015.261212002</v>
      </c>
    </row>
    <row r="192" spans="1:32" ht="12" customHeight="1">
      <c r="A192" s="260" t="s">
        <v>260</v>
      </c>
      <c r="B192" s="261"/>
      <c r="C192" s="184" t="s">
        <v>261</v>
      </c>
      <c r="D192" s="119">
        <v>2789.3055399999944</v>
      </c>
      <c r="E192" s="119">
        <v>15491565.881188955</v>
      </c>
      <c r="F192" s="119">
        <v>3709.9645599999953</v>
      </c>
      <c r="G192" s="119">
        <v>19652107.083237026</v>
      </c>
      <c r="H192" s="65">
        <v>3741.8524300000095</v>
      </c>
      <c r="I192" s="65">
        <v>20983581.342508014</v>
      </c>
      <c r="J192" s="65">
        <v>3342.9931200000092</v>
      </c>
      <c r="K192" s="65">
        <v>18903891.894212976</v>
      </c>
      <c r="L192" s="65">
        <v>4589.6224300000022</v>
      </c>
      <c r="M192" s="65">
        <v>25593420.189817987</v>
      </c>
      <c r="N192" s="65">
        <v>3235.7690980000039</v>
      </c>
      <c r="O192" s="65">
        <v>18170533.893115003</v>
      </c>
      <c r="P192" s="65">
        <v>4646.7023700000082</v>
      </c>
      <c r="Q192" s="65">
        <v>26933980.752343029</v>
      </c>
      <c r="R192" s="65">
        <v>3800.5564200000072</v>
      </c>
      <c r="S192" s="65">
        <v>21585533.60043304</v>
      </c>
      <c r="T192" s="65">
        <v>3457.0309800000045</v>
      </c>
      <c r="U192" s="65">
        <v>20200748.853388984</v>
      </c>
      <c r="V192" s="65">
        <v>2916.2026399999991</v>
      </c>
      <c r="W192" s="65">
        <v>17043025.779893003</v>
      </c>
      <c r="X192" s="65">
        <v>3592.7614300000082</v>
      </c>
      <c r="Y192" s="65">
        <v>20539787.311954971</v>
      </c>
      <c r="Z192" s="65">
        <v>3580.1604200000138</v>
      </c>
      <c r="AA192" s="65">
        <v>19754002.555122018</v>
      </c>
      <c r="AB192" s="65">
        <f t="shared" si="53"/>
        <v>43402.921438000049</v>
      </c>
      <c r="AC192" s="65">
        <f t="shared" si="50"/>
        <v>244852179.13721502</v>
      </c>
    </row>
    <row r="193" spans="1:30" ht="12" customHeight="1">
      <c r="A193" s="185"/>
      <c r="B193" s="186"/>
      <c r="C193" s="184" t="s">
        <v>262</v>
      </c>
      <c r="D193" s="119">
        <v>42.476959999999991</v>
      </c>
      <c r="E193" s="119">
        <v>371047.28897599998</v>
      </c>
      <c r="F193" s="119">
        <v>131.55827999999997</v>
      </c>
      <c r="G193" s="119">
        <v>1144654.9650590001</v>
      </c>
      <c r="H193" s="65">
        <v>74.598289999999992</v>
      </c>
      <c r="I193" s="65">
        <v>698517.7427180002</v>
      </c>
      <c r="J193" s="65">
        <v>182.46877999999998</v>
      </c>
      <c r="K193" s="65">
        <v>1482547.9364219999</v>
      </c>
      <c r="L193" s="65">
        <v>164.27780999999999</v>
      </c>
      <c r="M193" s="65">
        <v>1377009.2702839999</v>
      </c>
      <c r="N193" s="65">
        <v>48.002179999999996</v>
      </c>
      <c r="O193" s="65">
        <v>393928.78459599998</v>
      </c>
      <c r="P193" s="65">
        <v>145.52519000000001</v>
      </c>
      <c r="Q193" s="65">
        <v>1239799.4649059998</v>
      </c>
      <c r="R193" s="65">
        <v>182.65922</v>
      </c>
      <c r="S193" s="65">
        <v>1554737.9923069999</v>
      </c>
      <c r="T193" s="65">
        <v>161.00957999999997</v>
      </c>
      <c r="U193" s="65">
        <v>1368398.062902</v>
      </c>
      <c r="V193" s="65">
        <v>42.217379999999991</v>
      </c>
      <c r="W193" s="65">
        <v>361579.61238799995</v>
      </c>
      <c r="X193" s="65">
        <v>27.684489999999997</v>
      </c>
      <c r="Y193" s="65">
        <v>319785.15333100001</v>
      </c>
      <c r="Z193" s="65">
        <v>107.66373999999999</v>
      </c>
      <c r="AA193" s="65">
        <v>981457.1361479999</v>
      </c>
      <c r="AB193" s="65">
        <f t="shared" si="53"/>
        <v>1310.1418999999999</v>
      </c>
      <c r="AC193" s="65">
        <f t="shared" si="50"/>
        <v>11293463.410037</v>
      </c>
      <c r="AD193" s="48"/>
    </row>
    <row r="194" spans="1:30" ht="12" customHeight="1">
      <c r="A194" s="185"/>
      <c r="B194" s="186"/>
      <c r="C194" s="184" t="s">
        <v>263</v>
      </c>
      <c r="D194" s="119">
        <v>175.97325000000001</v>
      </c>
      <c r="E194" s="119">
        <v>495287.07064299966</v>
      </c>
      <c r="F194" s="119">
        <v>341.25746999999996</v>
      </c>
      <c r="G194" s="119">
        <v>714692.36453200015</v>
      </c>
      <c r="H194" s="65">
        <v>335.73815999999988</v>
      </c>
      <c r="I194" s="65">
        <v>744254.56461499911</v>
      </c>
      <c r="J194" s="65">
        <v>327.11218000000002</v>
      </c>
      <c r="K194" s="65">
        <v>861027.42451399949</v>
      </c>
      <c r="L194" s="65">
        <v>188.65065000000004</v>
      </c>
      <c r="M194" s="65">
        <v>611030.18240099959</v>
      </c>
      <c r="N194" s="65">
        <v>151.9016499999999</v>
      </c>
      <c r="O194" s="65">
        <v>541013.92118199938</v>
      </c>
      <c r="P194" s="65">
        <v>176.38213000000002</v>
      </c>
      <c r="Q194" s="65">
        <v>599319.22386299947</v>
      </c>
      <c r="R194" s="65">
        <v>261.83368000000007</v>
      </c>
      <c r="S194" s="65">
        <v>694794.49555699946</v>
      </c>
      <c r="T194" s="65">
        <v>214.14184999999995</v>
      </c>
      <c r="U194" s="65">
        <v>550838.74902899947</v>
      </c>
      <c r="V194" s="65">
        <v>233.99091999999985</v>
      </c>
      <c r="W194" s="65">
        <v>613387.4721149992</v>
      </c>
      <c r="X194" s="65">
        <v>158.23925999999994</v>
      </c>
      <c r="Y194" s="65">
        <v>472388.52033599961</v>
      </c>
      <c r="Z194" s="65">
        <v>164.26568999999989</v>
      </c>
      <c r="AA194" s="65">
        <v>619068.9999060001</v>
      </c>
      <c r="AB194" s="64">
        <f t="shared" si="53"/>
        <v>2729.4868899999992</v>
      </c>
      <c r="AC194" s="96">
        <f t="shared" si="50"/>
        <v>7517102.9886929924</v>
      </c>
      <c r="AD194" s="48"/>
    </row>
    <row r="195" spans="1:30" ht="12" customHeight="1">
      <c r="A195" s="185"/>
      <c r="B195" s="187">
        <v>409</v>
      </c>
      <c r="C195" s="184" t="s">
        <v>264</v>
      </c>
      <c r="D195" s="119">
        <v>0</v>
      </c>
      <c r="E195" s="119">
        <v>0</v>
      </c>
      <c r="F195" s="119">
        <v>0</v>
      </c>
      <c r="G195" s="119">
        <v>0</v>
      </c>
      <c r="H195" s="65">
        <v>0</v>
      </c>
      <c r="I195" s="65">
        <v>0</v>
      </c>
      <c r="J195" s="65">
        <v>0</v>
      </c>
      <c r="K195" s="65">
        <v>0</v>
      </c>
      <c r="L195" s="65">
        <v>0</v>
      </c>
      <c r="M195" s="65">
        <v>0</v>
      </c>
      <c r="N195" s="65">
        <v>0</v>
      </c>
      <c r="O195" s="65">
        <v>0</v>
      </c>
      <c r="P195" s="65">
        <v>0</v>
      </c>
      <c r="Q195" s="65">
        <v>0</v>
      </c>
      <c r="R195" s="65">
        <v>0</v>
      </c>
      <c r="S195" s="65">
        <v>0</v>
      </c>
      <c r="T195" s="65">
        <v>0</v>
      </c>
      <c r="U195" s="65">
        <v>0</v>
      </c>
      <c r="V195" s="65">
        <v>0</v>
      </c>
      <c r="W195" s="65">
        <v>0</v>
      </c>
      <c r="X195" s="65">
        <v>0</v>
      </c>
      <c r="Y195" s="65">
        <v>0</v>
      </c>
      <c r="Z195" s="65">
        <v>0</v>
      </c>
      <c r="AA195" s="65">
        <v>0</v>
      </c>
      <c r="AB195" s="65">
        <f t="shared" si="53"/>
        <v>0</v>
      </c>
      <c r="AC195" s="65">
        <f t="shared" si="50"/>
        <v>0</v>
      </c>
    </row>
    <row r="196" spans="1:30" ht="3.75" customHeight="1">
      <c r="A196" s="90"/>
      <c r="B196" s="90"/>
      <c r="C196" s="90"/>
      <c r="D196" s="90"/>
      <c r="E196" s="90"/>
      <c r="F196" s="90"/>
      <c r="G196" s="90"/>
      <c r="H196" s="90"/>
      <c r="I196" s="90"/>
      <c r="J196" s="90"/>
      <c r="K196" s="90"/>
      <c r="L196" s="90"/>
      <c r="M196" s="90"/>
      <c r="N196" s="90"/>
      <c r="O196" s="90"/>
      <c r="P196" s="90"/>
      <c r="Q196" s="90"/>
      <c r="R196" s="90"/>
      <c r="S196" s="90"/>
      <c r="T196" s="90"/>
      <c r="U196" s="90"/>
      <c r="V196" s="90"/>
      <c r="W196" s="90"/>
      <c r="X196" s="90"/>
      <c r="Y196" s="90"/>
      <c r="Z196" s="90"/>
      <c r="AA196" s="90"/>
      <c r="AB196" s="90"/>
      <c r="AC196" s="90"/>
    </row>
    <row r="197" spans="1:30">
      <c r="A197" s="232" t="s">
        <v>265</v>
      </c>
      <c r="B197" s="232"/>
      <c r="C197" s="233"/>
      <c r="D197" s="120"/>
      <c r="E197" s="47"/>
      <c r="F197" s="10"/>
      <c r="G197" s="10"/>
      <c r="H197" s="10"/>
      <c r="I197" s="10"/>
      <c r="J197" s="124"/>
      <c r="K197" s="124"/>
      <c r="L197" s="124"/>
      <c r="M197" s="124"/>
      <c r="N197" s="124"/>
      <c r="O197" s="124"/>
      <c r="P197" s="124"/>
      <c r="Q197" s="124"/>
      <c r="R197" s="124"/>
      <c r="S197" s="124"/>
      <c r="T197" s="124"/>
      <c r="U197" s="124"/>
      <c r="V197" s="124"/>
      <c r="W197" s="124"/>
      <c r="X197" s="124"/>
      <c r="Y197" s="124"/>
      <c r="Z197" s="124"/>
      <c r="AA197" s="124"/>
      <c r="AB197" s="2"/>
      <c r="AC197" s="2"/>
      <c r="AD197" s="48"/>
    </row>
    <row r="198" spans="1:30">
      <c r="A198" s="232" t="s">
        <v>266</v>
      </c>
      <c r="B198" s="233"/>
      <c r="C198" s="233"/>
      <c r="D198" s="2"/>
      <c r="E198" s="2"/>
      <c r="F198" s="48"/>
      <c r="G198" s="48"/>
      <c r="H198" s="2"/>
      <c r="I198" s="122"/>
      <c r="J198" s="125"/>
      <c r="K198" s="125"/>
      <c r="L198" s="125"/>
      <c r="M198" s="125"/>
      <c r="N198" s="125"/>
      <c r="O198" s="125"/>
      <c r="P198" s="125"/>
      <c r="Q198" s="125"/>
      <c r="R198" s="125"/>
      <c r="S198" s="125"/>
      <c r="T198" s="125"/>
      <c r="U198" s="125"/>
      <c r="V198" s="125"/>
      <c r="W198" s="125"/>
      <c r="X198" s="125"/>
      <c r="Y198" s="125"/>
      <c r="Z198" s="125"/>
      <c r="AA198" s="125"/>
      <c r="AB198" s="2"/>
      <c r="AC198" s="2"/>
    </row>
    <row r="199" spans="1:30" s="2" customFormat="1">
      <c r="A199" s="232" t="s">
        <v>267</v>
      </c>
      <c r="B199" s="232"/>
      <c r="C199" s="233"/>
      <c r="D199" s="48"/>
      <c r="E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/>
      <c r="Y199" s="48"/>
      <c r="Z199" s="48"/>
      <c r="AA199" s="48"/>
    </row>
    <row r="200" spans="1:30" s="2" customFormat="1">
      <c r="A200" s="234" t="s">
        <v>290</v>
      </c>
      <c r="B200" s="232"/>
      <c r="C200" s="233"/>
      <c r="AD200" s="122"/>
    </row>
    <row r="201" spans="1:30" s="2" customFormat="1">
      <c r="A201" s="235" t="s">
        <v>285</v>
      </c>
      <c r="B201" s="232"/>
      <c r="C201" s="233"/>
      <c r="D201" s="48"/>
      <c r="E201" s="48"/>
      <c r="J201" s="48"/>
      <c r="AB201" s="48"/>
      <c r="AC201" s="48"/>
    </row>
    <row r="202" spans="1:30">
      <c r="A202" s="233"/>
      <c r="B202" s="233"/>
      <c r="C202" s="233"/>
      <c r="D202" s="48"/>
      <c r="E202" s="48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30" s="2" customFormat="1">
      <c r="D203" s="48"/>
      <c r="E203" s="48"/>
    </row>
    <row r="204" spans="1:30" s="2" customFormat="1">
      <c r="D204" s="121"/>
      <c r="E204" s="122"/>
    </row>
    <row r="205" spans="1:30" s="2" customFormat="1">
      <c r="E205" s="122"/>
      <c r="F205" s="123"/>
    </row>
    <row r="206" spans="1:30" s="2" customFormat="1"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  <c r="AA206" s="48"/>
    </row>
    <row r="207" spans="1:30" s="2" customFormat="1">
      <c r="D207" s="122"/>
      <c r="E207" s="122"/>
      <c r="F207" s="122"/>
      <c r="G207" s="122"/>
      <c r="H207" s="122"/>
      <c r="I207" s="122"/>
      <c r="J207" s="122"/>
      <c r="K207" s="122"/>
      <c r="L207" s="122"/>
      <c r="M207" s="122"/>
      <c r="N207" s="122"/>
      <c r="O207" s="122"/>
      <c r="P207" s="122"/>
      <c r="Q207" s="122"/>
      <c r="R207" s="122"/>
      <c r="S207" s="122"/>
      <c r="T207" s="122"/>
      <c r="U207" s="122"/>
      <c r="V207" s="122"/>
      <c r="W207" s="122"/>
      <c r="X207" s="122"/>
      <c r="Y207" s="122"/>
      <c r="Z207" s="122"/>
      <c r="AA207" s="122"/>
    </row>
    <row r="208" spans="1:30" s="2" customFormat="1">
      <c r="E208" s="122"/>
      <c r="F208" s="122"/>
    </row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pans="20:21" s="2" customFormat="1"/>
    <row r="242" spans="20:21" s="2" customFormat="1"/>
    <row r="243" spans="20:21" s="2" customFormat="1"/>
    <row r="244" spans="20:21" s="2" customFormat="1"/>
    <row r="245" spans="20:21" s="2" customFormat="1"/>
    <row r="246" spans="20:21" s="2" customFormat="1"/>
    <row r="247" spans="20:21" s="2" customFormat="1"/>
    <row r="248" spans="20:21" s="2" customFormat="1"/>
    <row r="249" spans="20:21" s="2" customFormat="1"/>
    <row r="250" spans="20:21" s="2" customFormat="1"/>
    <row r="251" spans="20:21" s="2" customFormat="1"/>
    <row r="252" spans="20:21" s="2" customFormat="1"/>
    <row r="253" spans="20:21">
      <c r="T253"/>
      <c r="U253"/>
    </row>
    <row r="254" spans="20:21">
      <c r="T254"/>
      <c r="U254"/>
    </row>
    <row r="255" spans="20:21">
      <c r="T255"/>
      <c r="U255"/>
    </row>
    <row r="256" spans="20:21">
      <c r="T256"/>
      <c r="U256"/>
    </row>
    <row r="257" spans="20:21">
      <c r="T257"/>
      <c r="U257"/>
    </row>
    <row r="258" spans="20:21">
      <c r="T258"/>
      <c r="U258"/>
    </row>
    <row r="259" spans="20:21">
      <c r="T259"/>
      <c r="U259"/>
    </row>
    <row r="260" spans="20:21">
      <c r="T260"/>
      <c r="U260"/>
    </row>
    <row r="261" spans="20:21">
      <c r="T261"/>
      <c r="U261"/>
    </row>
    <row r="262" spans="20:21">
      <c r="T262"/>
      <c r="U262"/>
    </row>
    <row r="263" spans="20:21">
      <c r="T263"/>
      <c r="U263"/>
    </row>
    <row r="264" spans="20:21">
      <c r="T264"/>
      <c r="U264"/>
    </row>
    <row r="265" spans="20:21">
      <c r="T265"/>
      <c r="U265"/>
    </row>
    <row r="266" spans="20:21">
      <c r="T266"/>
      <c r="U266"/>
    </row>
    <row r="267" spans="20:21">
      <c r="T267"/>
      <c r="U267"/>
    </row>
    <row r="268" spans="20:21">
      <c r="T268"/>
      <c r="U268"/>
    </row>
    <row r="269" spans="20:21">
      <c r="T269"/>
      <c r="U269"/>
    </row>
    <row r="270" spans="20:21">
      <c r="T270"/>
      <c r="U270"/>
    </row>
    <row r="271" spans="20:21">
      <c r="T271"/>
      <c r="U271"/>
    </row>
    <row r="272" spans="20:21">
      <c r="T272"/>
      <c r="U272"/>
    </row>
    <row r="273" spans="20:21">
      <c r="T273"/>
      <c r="U273"/>
    </row>
    <row r="274" spans="20:21">
      <c r="T274"/>
      <c r="U274"/>
    </row>
    <row r="275" spans="20:21">
      <c r="T275"/>
      <c r="U275"/>
    </row>
    <row r="276" spans="20:21">
      <c r="T276"/>
      <c r="U276"/>
    </row>
    <row r="277" spans="20:21">
      <c r="T277"/>
      <c r="U277"/>
    </row>
    <row r="278" spans="20:21">
      <c r="T278"/>
      <c r="U278"/>
    </row>
    <row r="279" spans="20:21">
      <c r="T279"/>
      <c r="U279"/>
    </row>
    <row r="280" spans="20:21">
      <c r="T280"/>
      <c r="U280"/>
    </row>
    <row r="281" spans="20:21">
      <c r="T281"/>
      <c r="U281"/>
    </row>
    <row r="282" spans="20:21">
      <c r="T282"/>
      <c r="U282"/>
    </row>
    <row r="283" spans="20:21">
      <c r="T283"/>
      <c r="U283"/>
    </row>
    <row r="284" spans="20:21">
      <c r="T284"/>
      <c r="U284"/>
    </row>
    <row r="285" spans="20:21">
      <c r="T285"/>
      <c r="U285"/>
    </row>
    <row r="286" spans="20:21">
      <c r="T286"/>
      <c r="U286"/>
    </row>
    <row r="287" spans="20:21">
      <c r="T287"/>
      <c r="U287"/>
    </row>
    <row r="288" spans="20:21">
      <c r="T288"/>
      <c r="U288"/>
    </row>
    <row r="289" spans="20:21">
      <c r="T289"/>
      <c r="U289"/>
    </row>
    <row r="290" spans="20:21">
      <c r="T290"/>
      <c r="U290"/>
    </row>
    <row r="291" spans="20:21">
      <c r="T291"/>
      <c r="U291"/>
    </row>
    <row r="292" spans="20:21">
      <c r="T292"/>
      <c r="U292"/>
    </row>
    <row r="293" spans="20:21">
      <c r="T293"/>
      <c r="U293"/>
    </row>
    <row r="294" spans="20:21">
      <c r="T294"/>
      <c r="U294"/>
    </row>
    <row r="295" spans="20:21">
      <c r="T295"/>
      <c r="U295"/>
    </row>
    <row r="296" spans="20:21">
      <c r="T296"/>
      <c r="U296"/>
    </row>
    <row r="297" spans="20:21">
      <c r="T297"/>
      <c r="U297"/>
    </row>
    <row r="298" spans="20:21">
      <c r="T298"/>
      <c r="U298"/>
    </row>
    <row r="299" spans="20:21">
      <c r="T299"/>
      <c r="U299"/>
    </row>
    <row r="300" spans="20:21">
      <c r="T300"/>
      <c r="U300"/>
    </row>
    <row r="301" spans="20:21">
      <c r="T301"/>
      <c r="U301"/>
    </row>
    <row r="302" spans="20:21">
      <c r="T302"/>
      <c r="U302"/>
    </row>
    <row r="303" spans="20:21">
      <c r="T303"/>
      <c r="U303"/>
    </row>
    <row r="304" spans="20:21">
      <c r="T304"/>
      <c r="U304"/>
    </row>
    <row r="305" spans="20:21">
      <c r="T305"/>
      <c r="U305"/>
    </row>
    <row r="306" spans="20:21">
      <c r="T306"/>
      <c r="U306"/>
    </row>
    <row r="307" spans="20:21">
      <c r="T307"/>
      <c r="U307"/>
    </row>
    <row r="308" spans="20:21">
      <c r="T308"/>
      <c r="U308"/>
    </row>
    <row r="309" spans="20:21">
      <c r="T309"/>
      <c r="U309"/>
    </row>
    <row r="310" spans="20:21">
      <c r="T310"/>
      <c r="U310"/>
    </row>
    <row r="311" spans="20:21">
      <c r="T311"/>
      <c r="U311"/>
    </row>
    <row r="312" spans="20:21">
      <c r="T312"/>
      <c r="U312"/>
    </row>
    <row r="313" spans="20:21">
      <c r="T313"/>
      <c r="U313"/>
    </row>
    <row r="314" spans="20:21">
      <c r="T314"/>
      <c r="U314"/>
    </row>
    <row r="315" spans="20:21">
      <c r="T315"/>
      <c r="U315"/>
    </row>
    <row r="316" spans="20:21">
      <c r="T316"/>
      <c r="U316"/>
    </row>
    <row r="317" spans="20:21">
      <c r="T317"/>
      <c r="U317"/>
    </row>
    <row r="318" spans="20:21">
      <c r="T318"/>
      <c r="U318"/>
    </row>
    <row r="319" spans="20:21">
      <c r="T319"/>
      <c r="U319"/>
    </row>
    <row r="320" spans="20:21">
      <c r="T320"/>
      <c r="U320"/>
    </row>
    <row r="321" spans="20:21">
      <c r="T321"/>
      <c r="U321"/>
    </row>
    <row r="322" spans="20:21">
      <c r="T322"/>
      <c r="U322"/>
    </row>
    <row r="323" spans="20:21">
      <c r="T323"/>
      <c r="U323"/>
    </row>
    <row r="324" spans="20:21">
      <c r="T324"/>
      <c r="U324"/>
    </row>
    <row r="325" spans="20:21">
      <c r="T325"/>
      <c r="U325"/>
    </row>
    <row r="326" spans="20:21">
      <c r="T326"/>
      <c r="U326"/>
    </row>
    <row r="327" spans="20:21">
      <c r="T327"/>
      <c r="U327"/>
    </row>
    <row r="328" spans="20:21">
      <c r="T328"/>
      <c r="U328"/>
    </row>
    <row r="329" spans="20:21">
      <c r="T329"/>
      <c r="U329"/>
    </row>
    <row r="330" spans="20:21">
      <c r="T330"/>
      <c r="U330"/>
    </row>
    <row r="331" spans="20:21">
      <c r="T331"/>
      <c r="U331"/>
    </row>
    <row r="332" spans="20:21">
      <c r="T332"/>
      <c r="U332"/>
    </row>
    <row r="333" spans="20:21">
      <c r="T333"/>
      <c r="U333"/>
    </row>
    <row r="334" spans="20:21">
      <c r="T334"/>
      <c r="U334"/>
    </row>
    <row r="335" spans="20:21">
      <c r="T335"/>
      <c r="U335"/>
    </row>
    <row r="336" spans="20:21">
      <c r="T336"/>
      <c r="U336"/>
    </row>
    <row r="337" spans="20:21">
      <c r="T337"/>
      <c r="U337"/>
    </row>
    <row r="338" spans="20:21">
      <c r="T338"/>
      <c r="U338"/>
    </row>
    <row r="339" spans="20:21">
      <c r="T339"/>
      <c r="U339"/>
    </row>
    <row r="340" spans="20:21">
      <c r="T340"/>
      <c r="U340"/>
    </row>
    <row r="341" spans="20:21">
      <c r="T341"/>
      <c r="U341"/>
    </row>
    <row r="342" spans="20:21">
      <c r="T342"/>
      <c r="U342"/>
    </row>
    <row r="343" spans="20:21">
      <c r="T343"/>
      <c r="U343"/>
    </row>
    <row r="344" spans="20:21">
      <c r="T344"/>
      <c r="U344"/>
    </row>
    <row r="345" spans="20:21">
      <c r="T345"/>
      <c r="U345"/>
    </row>
    <row r="346" spans="20:21">
      <c r="T346"/>
      <c r="U346"/>
    </row>
    <row r="347" spans="20:21">
      <c r="T347"/>
      <c r="U347"/>
    </row>
    <row r="348" spans="20:21">
      <c r="T348"/>
      <c r="U348"/>
    </row>
    <row r="349" spans="20:21">
      <c r="T349"/>
      <c r="U349"/>
    </row>
    <row r="350" spans="20:21">
      <c r="T350"/>
      <c r="U350"/>
    </row>
    <row r="351" spans="20:21">
      <c r="T351"/>
      <c r="U351"/>
    </row>
    <row r="352" spans="20:21">
      <c r="T352"/>
      <c r="U352"/>
    </row>
    <row r="353" spans="20:21">
      <c r="T353"/>
      <c r="U353"/>
    </row>
    <row r="354" spans="20:21">
      <c r="T354"/>
      <c r="U354"/>
    </row>
    <row r="355" spans="20:21">
      <c r="T355"/>
      <c r="U355"/>
    </row>
    <row r="356" spans="20:21">
      <c r="T356"/>
      <c r="U356"/>
    </row>
    <row r="357" spans="20:21">
      <c r="T357"/>
      <c r="U357"/>
    </row>
    <row r="358" spans="20:21">
      <c r="T358"/>
      <c r="U358"/>
    </row>
    <row r="359" spans="20:21">
      <c r="T359"/>
      <c r="U359"/>
    </row>
    <row r="360" spans="20:21">
      <c r="T360"/>
      <c r="U360"/>
    </row>
    <row r="361" spans="20:21">
      <c r="T361"/>
      <c r="U361"/>
    </row>
    <row r="362" spans="20:21">
      <c r="T362"/>
      <c r="U362"/>
    </row>
    <row r="363" spans="20:21">
      <c r="T363"/>
      <c r="U363"/>
    </row>
    <row r="364" spans="20:21">
      <c r="T364"/>
      <c r="U364"/>
    </row>
    <row r="365" spans="20:21">
      <c r="T365"/>
      <c r="U365"/>
    </row>
    <row r="366" spans="20:21">
      <c r="T366"/>
      <c r="U366"/>
    </row>
    <row r="367" spans="20:21">
      <c r="T367"/>
      <c r="U367"/>
    </row>
    <row r="368" spans="20:21">
      <c r="T368"/>
      <c r="U368"/>
    </row>
    <row r="369" spans="20:21">
      <c r="T369"/>
      <c r="U369"/>
    </row>
    <row r="370" spans="20:21">
      <c r="T370"/>
      <c r="U370"/>
    </row>
    <row r="371" spans="20:21">
      <c r="T371"/>
      <c r="U371"/>
    </row>
    <row r="372" spans="20:21">
      <c r="T372"/>
      <c r="U372"/>
    </row>
    <row r="373" spans="20:21">
      <c r="T373"/>
      <c r="U373"/>
    </row>
    <row r="374" spans="20:21">
      <c r="T374"/>
      <c r="U374"/>
    </row>
    <row r="375" spans="20:21">
      <c r="T375"/>
      <c r="U375"/>
    </row>
    <row r="376" spans="20:21">
      <c r="T376"/>
      <c r="U376"/>
    </row>
    <row r="377" spans="20:21">
      <c r="T377"/>
      <c r="U377"/>
    </row>
    <row r="378" spans="20:21">
      <c r="T378"/>
      <c r="U378"/>
    </row>
    <row r="379" spans="20:21">
      <c r="T379"/>
      <c r="U379"/>
    </row>
    <row r="380" spans="20:21">
      <c r="T380"/>
      <c r="U380"/>
    </row>
    <row r="381" spans="20:21">
      <c r="T381"/>
      <c r="U381"/>
    </row>
    <row r="382" spans="20:21">
      <c r="T382"/>
      <c r="U382"/>
    </row>
    <row r="383" spans="20:21">
      <c r="T383"/>
      <c r="U383"/>
    </row>
    <row r="384" spans="20:21">
      <c r="T384"/>
      <c r="U384"/>
    </row>
    <row r="385" spans="20:21">
      <c r="T385"/>
      <c r="U385"/>
    </row>
    <row r="386" spans="20:21">
      <c r="T386"/>
      <c r="U386"/>
    </row>
    <row r="387" spans="20:21">
      <c r="T387"/>
      <c r="U387"/>
    </row>
    <row r="388" spans="20:21">
      <c r="T388"/>
      <c r="U388"/>
    </row>
    <row r="389" spans="20:21">
      <c r="T389"/>
      <c r="U389"/>
    </row>
    <row r="390" spans="20:21">
      <c r="T390"/>
      <c r="U390"/>
    </row>
    <row r="391" spans="20:21">
      <c r="T391"/>
      <c r="U391"/>
    </row>
    <row r="392" spans="20:21">
      <c r="T392"/>
      <c r="U392"/>
    </row>
    <row r="393" spans="20:21">
      <c r="T393"/>
      <c r="U393"/>
    </row>
    <row r="394" spans="20:21">
      <c r="T394"/>
      <c r="U394"/>
    </row>
    <row r="395" spans="20:21">
      <c r="T395"/>
      <c r="U395"/>
    </row>
    <row r="396" spans="20:21">
      <c r="T396"/>
      <c r="U396"/>
    </row>
    <row r="397" spans="20:21">
      <c r="T397"/>
      <c r="U397"/>
    </row>
    <row r="398" spans="20:21">
      <c r="T398"/>
      <c r="U398"/>
    </row>
    <row r="399" spans="20:21">
      <c r="T399"/>
      <c r="U399"/>
    </row>
    <row r="400" spans="20:21">
      <c r="T400"/>
      <c r="U400"/>
    </row>
    <row r="401" spans="20:21">
      <c r="T401"/>
      <c r="U401"/>
    </row>
    <row r="402" spans="20:21">
      <c r="T402"/>
      <c r="U402"/>
    </row>
    <row r="403" spans="20:21">
      <c r="T403"/>
      <c r="U403"/>
    </row>
    <row r="404" spans="20:21">
      <c r="T404"/>
      <c r="U404"/>
    </row>
    <row r="405" spans="20:21">
      <c r="T405"/>
      <c r="U405"/>
    </row>
    <row r="406" spans="20:21">
      <c r="T406"/>
      <c r="U406"/>
    </row>
    <row r="407" spans="20:21">
      <c r="T407"/>
      <c r="U407"/>
    </row>
    <row r="408" spans="20:21">
      <c r="T408"/>
      <c r="U408"/>
    </row>
    <row r="409" spans="20:21">
      <c r="T409"/>
      <c r="U409"/>
    </row>
    <row r="410" spans="20:21">
      <c r="T410"/>
      <c r="U410"/>
    </row>
    <row r="411" spans="20:21">
      <c r="T411"/>
      <c r="U411"/>
    </row>
    <row r="412" spans="20:21">
      <c r="T412"/>
      <c r="U412"/>
    </row>
    <row r="413" spans="20:21">
      <c r="T413"/>
      <c r="U413"/>
    </row>
    <row r="414" spans="20:21">
      <c r="T414"/>
      <c r="U414"/>
    </row>
    <row r="415" spans="20:21">
      <c r="T415"/>
      <c r="U415"/>
    </row>
    <row r="416" spans="20:21">
      <c r="T416"/>
      <c r="U416"/>
    </row>
    <row r="417" spans="20:21">
      <c r="T417"/>
      <c r="U417"/>
    </row>
    <row r="418" spans="20:21">
      <c r="T418"/>
      <c r="U418"/>
    </row>
    <row r="419" spans="20:21">
      <c r="T419"/>
      <c r="U419"/>
    </row>
    <row r="420" spans="20:21">
      <c r="T420"/>
      <c r="U420"/>
    </row>
    <row r="421" spans="20:21">
      <c r="T421"/>
      <c r="U421"/>
    </row>
    <row r="422" spans="20:21">
      <c r="T422"/>
      <c r="U422"/>
    </row>
    <row r="423" spans="20:21">
      <c r="T423"/>
      <c r="U423"/>
    </row>
    <row r="424" spans="20:21">
      <c r="T424"/>
      <c r="U424"/>
    </row>
    <row r="425" spans="20:21">
      <c r="T425"/>
      <c r="U425"/>
    </row>
    <row r="426" spans="20:21">
      <c r="T426"/>
      <c r="U426"/>
    </row>
    <row r="427" spans="20:21">
      <c r="T427"/>
      <c r="U427"/>
    </row>
    <row r="428" spans="20:21">
      <c r="T428"/>
      <c r="U428"/>
    </row>
    <row r="429" spans="20:21">
      <c r="T429"/>
      <c r="U429"/>
    </row>
    <row r="430" spans="20:21">
      <c r="T430"/>
      <c r="U430"/>
    </row>
    <row r="431" spans="20:21">
      <c r="T431"/>
      <c r="U431"/>
    </row>
    <row r="432" spans="20:21">
      <c r="T432"/>
      <c r="U432"/>
    </row>
    <row r="433" spans="20:21">
      <c r="T433"/>
      <c r="U433"/>
    </row>
    <row r="434" spans="20:21">
      <c r="T434"/>
      <c r="U434"/>
    </row>
    <row r="435" spans="20:21">
      <c r="T435"/>
      <c r="U435"/>
    </row>
    <row r="436" spans="20:21">
      <c r="T436"/>
      <c r="U436"/>
    </row>
    <row r="437" spans="20:21">
      <c r="T437"/>
      <c r="U437"/>
    </row>
    <row r="438" spans="20:21">
      <c r="T438"/>
      <c r="U438"/>
    </row>
    <row r="439" spans="20:21">
      <c r="T439"/>
      <c r="U439"/>
    </row>
    <row r="440" spans="20:21">
      <c r="T440"/>
      <c r="U440"/>
    </row>
    <row r="441" spans="20:21">
      <c r="T441"/>
      <c r="U441"/>
    </row>
    <row r="442" spans="20:21">
      <c r="T442"/>
      <c r="U442"/>
    </row>
    <row r="443" spans="20:21">
      <c r="T443"/>
      <c r="U443"/>
    </row>
    <row r="444" spans="20:21">
      <c r="T444"/>
      <c r="U444"/>
    </row>
    <row r="445" spans="20:21">
      <c r="T445"/>
      <c r="U445"/>
    </row>
  </sheetData>
  <mergeCells count="87">
    <mergeCell ref="A167:B167"/>
    <mergeCell ref="A171:B171"/>
    <mergeCell ref="A192:B192"/>
    <mergeCell ref="A158:A159"/>
    <mergeCell ref="B11:B12"/>
    <mergeCell ref="B70:B71"/>
    <mergeCell ref="B115:B116"/>
    <mergeCell ref="B158:B159"/>
    <mergeCell ref="A126:B126"/>
    <mergeCell ref="A155:AC155"/>
    <mergeCell ref="A156:AC156"/>
    <mergeCell ref="D158:E158"/>
    <mergeCell ref="F158:G158"/>
    <mergeCell ref="H158:I158"/>
    <mergeCell ref="J158:K158"/>
    <mergeCell ref="L158:M158"/>
    <mergeCell ref="C115:C116"/>
    <mergeCell ref="C158:C159"/>
    <mergeCell ref="N158:O158"/>
    <mergeCell ref="P158:Q158"/>
    <mergeCell ref="R158:S158"/>
    <mergeCell ref="T158:U158"/>
    <mergeCell ref="V158:W158"/>
    <mergeCell ref="X158:Y158"/>
    <mergeCell ref="Z158:AA158"/>
    <mergeCell ref="AB158:AC158"/>
    <mergeCell ref="A97:B97"/>
    <mergeCell ref="A112:AC112"/>
    <mergeCell ref="A113:AC113"/>
    <mergeCell ref="D115:E115"/>
    <mergeCell ref="F115:G115"/>
    <mergeCell ref="H115:I115"/>
    <mergeCell ref="J115:K115"/>
    <mergeCell ref="L115:M115"/>
    <mergeCell ref="N115:O115"/>
    <mergeCell ref="P115:Q115"/>
    <mergeCell ref="R115:S115"/>
    <mergeCell ref="T115:U115"/>
    <mergeCell ref="V115:W115"/>
    <mergeCell ref="X115:Y115"/>
    <mergeCell ref="Z115:AA115"/>
    <mergeCell ref="AB115:AC115"/>
    <mergeCell ref="B74:C74"/>
    <mergeCell ref="A83:B83"/>
    <mergeCell ref="A88:B88"/>
    <mergeCell ref="A89:B89"/>
    <mergeCell ref="A90:B90"/>
    <mergeCell ref="A115:A116"/>
    <mergeCell ref="A68:AC68"/>
    <mergeCell ref="D70:E70"/>
    <mergeCell ref="F70:G70"/>
    <mergeCell ref="H70:I70"/>
    <mergeCell ref="J70:K70"/>
    <mergeCell ref="L70:M70"/>
    <mergeCell ref="N70:O70"/>
    <mergeCell ref="P70:Q70"/>
    <mergeCell ref="R70:S70"/>
    <mergeCell ref="T70:U70"/>
    <mergeCell ref="V70:W70"/>
    <mergeCell ref="X70:Y70"/>
    <mergeCell ref="Z70:AA70"/>
    <mergeCell ref="AB70:AC70"/>
    <mergeCell ref="C70:C71"/>
    <mergeCell ref="A70:A71"/>
    <mergeCell ref="AB11:AC11"/>
    <mergeCell ref="A29:B29"/>
    <mergeCell ref="A30:B30"/>
    <mergeCell ref="A33:B33"/>
    <mergeCell ref="A67:AC67"/>
    <mergeCell ref="C11:C12"/>
    <mergeCell ref="A11:A12"/>
    <mergeCell ref="A5:AC5"/>
    <mergeCell ref="A6:AC6"/>
    <mergeCell ref="A8:AC8"/>
    <mergeCell ref="A9:AC9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X11:Y11"/>
    <mergeCell ref="Z11:AA11"/>
  </mergeCells>
  <pageMargins left="0.15748031496063" right="0.15748031496063" top="0.74803149606299202" bottom="0.74803149606299202" header="0.31496062992126" footer="0.31496062992126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30"/>
  <sheetViews>
    <sheetView workbookViewId="0">
      <selection activeCell="N14" sqref="N14"/>
    </sheetView>
  </sheetViews>
  <sheetFormatPr baseColWidth="10" defaultColWidth="9.140625" defaultRowHeight="15"/>
  <cols>
    <col min="2" max="2" width="31.140625" customWidth="1"/>
    <col min="4" max="4" width="13.140625" customWidth="1"/>
    <col min="6" max="6" width="13.140625" customWidth="1"/>
    <col min="8" max="8" width="11.85546875" customWidth="1"/>
    <col min="9" max="9" width="9.5703125" customWidth="1"/>
    <col min="10" max="10" width="14.28515625" customWidth="1"/>
    <col min="12" max="12" width="29.7109375" customWidth="1"/>
    <col min="13" max="13" width="9.7109375" customWidth="1"/>
    <col min="14" max="14" width="13.28515625" customWidth="1"/>
    <col min="16" max="16" width="12" customWidth="1"/>
    <col min="18" max="18" width="11.7109375" customWidth="1"/>
    <col min="20" max="20" width="11.5703125" customWidth="1"/>
    <col min="21" max="21" width="10.5703125" customWidth="1"/>
    <col min="22" max="22" width="14.28515625" customWidth="1"/>
  </cols>
  <sheetData>
    <row r="1" spans="1:22" ht="15.75">
      <c r="A1" s="264"/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</row>
    <row r="2" spans="1:22" ht="15.7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2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2" ht="15.75">
      <c r="A4" s="264" t="s">
        <v>269</v>
      </c>
      <c r="B4" s="264"/>
      <c r="C4" s="264"/>
      <c r="D4" s="264"/>
      <c r="E4" s="264"/>
      <c r="F4" s="264"/>
      <c r="G4" s="264"/>
      <c r="H4" s="264"/>
      <c r="I4" s="264"/>
      <c r="J4" s="264"/>
      <c r="K4" s="264" t="s">
        <v>270</v>
      </c>
      <c r="L4" s="264"/>
      <c r="M4" s="264"/>
      <c r="N4" s="264"/>
      <c r="O4" s="264"/>
      <c r="P4" s="264"/>
      <c r="Q4" s="264"/>
      <c r="R4" s="264"/>
      <c r="S4" s="264"/>
      <c r="T4" s="264"/>
    </row>
    <row r="5" spans="1:22" ht="15.75">
      <c r="A5" s="265" t="s">
        <v>2</v>
      </c>
      <c r="B5" s="265"/>
      <c r="C5" s="265"/>
      <c r="D5" s="265"/>
      <c r="E5" s="265"/>
      <c r="F5" s="265"/>
      <c r="G5" s="265"/>
      <c r="H5" s="265"/>
      <c r="I5" s="265"/>
      <c r="J5" s="265"/>
      <c r="K5" s="265" t="s">
        <v>2</v>
      </c>
      <c r="L5" s="265"/>
      <c r="M5" s="265"/>
      <c r="N5" s="265"/>
      <c r="O5" s="265"/>
      <c r="P5" s="265"/>
      <c r="Q5" s="265"/>
      <c r="R5" s="265"/>
      <c r="S5" s="265"/>
      <c r="T5" s="265"/>
    </row>
    <row r="6" spans="1:22" ht="15.75">
      <c r="A6" s="24"/>
      <c r="B6" s="25"/>
      <c r="C6" s="26"/>
      <c r="D6" s="26"/>
      <c r="E6" s="26"/>
      <c r="F6" s="26"/>
      <c r="G6" s="26"/>
      <c r="H6" s="26"/>
      <c r="I6" s="26"/>
      <c r="J6" s="26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2" ht="16.5" customHeight="1">
      <c r="A7" s="270" t="s">
        <v>271</v>
      </c>
      <c r="B7" s="275" t="s">
        <v>95</v>
      </c>
      <c r="C7" s="266" t="s">
        <v>6</v>
      </c>
      <c r="D7" s="266"/>
      <c r="E7" s="266" t="s">
        <v>7</v>
      </c>
      <c r="F7" s="266"/>
      <c r="G7" s="266" t="s">
        <v>8</v>
      </c>
      <c r="H7" s="266"/>
      <c r="I7" s="266" t="s">
        <v>18</v>
      </c>
      <c r="J7" s="267"/>
      <c r="K7" s="270" t="s">
        <v>271</v>
      </c>
      <c r="L7" s="275" t="s">
        <v>95</v>
      </c>
      <c r="M7" s="266" t="s">
        <v>6</v>
      </c>
      <c r="N7" s="266"/>
      <c r="O7" s="266" t="s">
        <v>7</v>
      </c>
      <c r="P7" s="266"/>
      <c r="Q7" s="266" t="s">
        <v>8</v>
      </c>
      <c r="R7" s="266"/>
      <c r="S7" s="266" t="s">
        <v>18</v>
      </c>
      <c r="T7" s="267"/>
    </row>
    <row r="8" spans="1:22" ht="15.75">
      <c r="A8" s="271"/>
      <c r="B8" s="276"/>
      <c r="C8" s="3" t="s">
        <v>19</v>
      </c>
      <c r="D8" s="3" t="s">
        <v>20</v>
      </c>
      <c r="E8" s="3" t="s">
        <v>19</v>
      </c>
      <c r="F8" s="3" t="s">
        <v>20</v>
      </c>
      <c r="G8" s="3" t="s">
        <v>19</v>
      </c>
      <c r="H8" s="3" t="s">
        <v>20</v>
      </c>
      <c r="I8" s="3" t="s">
        <v>19</v>
      </c>
      <c r="J8" s="9" t="s">
        <v>20</v>
      </c>
      <c r="K8" s="271"/>
      <c r="L8" s="276"/>
      <c r="M8" s="3" t="s">
        <v>19</v>
      </c>
      <c r="N8" s="3" t="s">
        <v>20</v>
      </c>
      <c r="O8" s="3" t="s">
        <v>19</v>
      </c>
      <c r="P8" s="3" t="s">
        <v>20</v>
      </c>
      <c r="Q8" s="3" t="s">
        <v>19</v>
      </c>
      <c r="R8" s="3" t="s">
        <v>20</v>
      </c>
      <c r="S8" s="3" t="s">
        <v>19</v>
      </c>
      <c r="T8" s="9" t="s">
        <v>20</v>
      </c>
    </row>
    <row r="9" spans="1:22">
      <c r="A9" s="27"/>
      <c r="B9" s="28" t="s">
        <v>216</v>
      </c>
      <c r="C9" s="26"/>
      <c r="D9" s="26"/>
      <c r="E9" s="26"/>
      <c r="F9" s="26"/>
      <c r="G9" s="26"/>
      <c r="H9" s="26"/>
      <c r="I9" s="26"/>
      <c r="J9" s="26"/>
      <c r="K9" s="2"/>
      <c r="L9" s="2"/>
    </row>
    <row r="10" spans="1:22">
      <c r="A10" s="272">
        <v>2020</v>
      </c>
      <c r="B10" s="13" t="s">
        <v>218</v>
      </c>
      <c r="C10" s="14">
        <f>+C11+C12+C13+C14</f>
        <v>2583.5602800000001</v>
      </c>
      <c r="D10" s="14">
        <f t="shared" ref="D10:H10" si="0">+D11+D12+D13+D14</f>
        <v>5694190.7860210007</v>
      </c>
      <c r="E10" s="14">
        <f t="shared" si="0"/>
        <v>2675.1438899999998</v>
      </c>
      <c r="F10" s="14">
        <f t="shared" si="0"/>
        <v>5953150.9261150006</v>
      </c>
      <c r="G10" s="14">
        <f t="shared" si="0"/>
        <v>4262.0565399999996</v>
      </c>
      <c r="H10" s="14">
        <f t="shared" si="0"/>
        <v>9155714.5036249999</v>
      </c>
      <c r="I10" s="14">
        <f>C10+E10+G10</f>
        <v>9520.7607099999987</v>
      </c>
      <c r="J10" s="14">
        <f>D10+F10+H10</f>
        <v>20803056.215760998</v>
      </c>
      <c r="K10" s="272">
        <v>2020</v>
      </c>
      <c r="L10" s="13" t="s">
        <v>229</v>
      </c>
      <c r="M10" s="14">
        <f>+M11+M12+M13</f>
        <v>4494.2274600000001</v>
      </c>
      <c r="N10" s="14">
        <f t="shared" ref="N10:R10" si="1">+N11+N12+N13</f>
        <v>4807876.4187349994</v>
      </c>
      <c r="O10" s="14">
        <f t="shared" si="1"/>
        <v>4555.4128000000001</v>
      </c>
      <c r="P10" s="14">
        <f t="shared" si="1"/>
        <v>5333974.1176050007</v>
      </c>
      <c r="Q10" s="14">
        <f t="shared" si="1"/>
        <v>6485.87284</v>
      </c>
      <c r="R10" s="14">
        <f t="shared" si="1"/>
        <v>6930793.1584009994</v>
      </c>
      <c r="S10" s="14">
        <f>M10+O10+Q10</f>
        <v>15535.5131</v>
      </c>
      <c r="T10" s="14">
        <f>N10+P10+R10</f>
        <v>17072643.694740999</v>
      </c>
      <c r="U10" s="21"/>
      <c r="V10" s="21"/>
    </row>
    <row r="11" spans="1:22">
      <c r="A11" s="273"/>
      <c r="B11" s="15" t="s">
        <v>219</v>
      </c>
      <c r="C11" s="16">
        <v>1093.46479</v>
      </c>
      <c r="D11" s="16">
        <v>2569831.1699180002</v>
      </c>
      <c r="E11" s="16">
        <v>944.53953999999999</v>
      </c>
      <c r="F11" s="16">
        <v>2230133.5422860002</v>
      </c>
      <c r="G11" s="16">
        <v>1947.2100600000001</v>
      </c>
      <c r="H11" s="16">
        <v>4153941.9820440002</v>
      </c>
      <c r="I11" s="14">
        <f t="shared" ref="I11:I14" si="2">C11+E11+G11</f>
        <v>3985.2143900000001</v>
      </c>
      <c r="J11" s="14">
        <f t="shared" ref="J11:J14" si="3">D11+F11+H11</f>
        <v>8953906.6942480002</v>
      </c>
      <c r="K11" s="273"/>
      <c r="L11" s="15" t="s">
        <v>231</v>
      </c>
      <c r="M11" s="16">
        <v>1593.45607</v>
      </c>
      <c r="N11" s="16">
        <v>2620976.2219839999</v>
      </c>
      <c r="O11" s="16">
        <v>1998.3653099999999</v>
      </c>
      <c r="P11" s="16">
        <v>3383134.9893120001</v>
      </c>
      <c r="Q11" s="16">
        <v>2433.1130499999999</v>
      </c>
      <c r="R11" s="16">
        <v>3903158.0444089998</v>
      </c>
      <c r="S11" s="14">
        <f t="shared" ref="S11:S13" si="4">M11+O11+Q11</f>
        <v>6024.9344299999993</v>
      </c>
      <c r="T11" s="14">
        <f t="shared" ref="T11:T13" si="5">N11+P11+R11</f>
        <v>9907269.255704999</v>
      </c>
      <c r="U11" s="21"/>
      <c r="V11" s="21"/>
    </row>
    <row r="12" spans="1:22">
      <c r="A12" s="273"/>
      <c r="B12" s="15" t="s">
        <v>220</v>
      </c>
      <c r="C12" s="16">
        <v>1243.3016500000001</v>
      </c>
      <c r="D12" s="16">
        <v>2771290.4816089999</v>
      </c>
      <c r="E12" s="16">
        <v>1482.7553399999999</v>
      </c>
      <c r="F12" s="16">
        <v>3340773.2484010002</v>
      </c>
      <c r="G12" s="16">
        <v>1996.6846</v>
      </c>
      <c r="H12" s="16">
        <v>4387692.9590600003</v>
      </c>
      <c r="I12" s="14">
        <f t="shared" si="2"/>
        <v>4722.7415899999996</v>
      </c>
      <c r="J12" s="14">
        <f t="shared" si="3"/>
        <v>10499756.689070001</v>
      </c>
      <c r="K12" s="273"/>
      <c r="L12" s="17" t="s">
        <v>233</v>
      </c>
      <c r="M12" s="16">
        <v>67.422190000000001</v>
      </c>
      <c r="N12" s="16">
        <v>72511.227291000003</v>
      </c>
      <c r="O12" s="16">
        <v>476.97456</v>
      </c>
      <c r="P12" s="16">
        <v>470413.36045600002</v>
      </c>
      <c r="Q12" s="16">
        <v>183.75794999999999</v>
      </c>
      <c r="R12" s="16">
        <v>189134.85403700001</v>
      </c>
      <c r="S12" s="14">
        <f t="shared" si="4"/>
        <v>728.15470000000005</v>
      </c>
      <c r="T12" s="14">
        <f t="shared" si="5"/>
        <v>732059.44178400002</v>
      </c>
      <c r="U12" s="21"/>
      <c r="V12" s="21"/>
    </row>
    <row r="13" spans="1:22">
      <c r="A13" s="273"/>
      <c r="B13" s="15" t="s">
        <v>221</v>
      </c>
      <c r="C13" s="16">
        <v>246.79383999999999</v>
      </c>
      <c r="D13" s="16">
        <v>353069.134494</v>
      </c>
      <c r="E13" s="16">
        <v>247.84900999999999</v>
      </c>
      <c r="F13" s="16">
        <v>382244.13542800001</v>
      </c>
      <c r="G13" s="16">
        <v>318.16188</v>
      </c>
      <c r="H13" s="16">
        <v>614079.56252100004</v>
      </c>
      <c r="I13" s="14">
        <f t="shared" si="2"/>
        <v>812.80472999999995</v>
      </c>
      <c r="J13" s="14">
        <f t="shared" si="3"/>
        <v>1349392.8324430001</v>
      </c>
      <c r="K13" s="273"/>
      <c r="L13" s="35" t="s">
        <v>235</v>
      </c>
      <c r="M13" s="36">
        <v>2833.3492000000001</v>
      </c>
      <c r="N13" s="36">
        <v>2114388.9694599998</v>
      </c>
      <c r="O13" s="36">
        <v>2080.0729299999998</v>
      </c>
      <c r="P13" s="36">
        <v>1480425.7678370001</v>
      </c>
      <c r="Q13" s="36">
        <v>3869.0018399999999</v>
      </c>
      <c r="R13" s="36">
        <v>2838500.2599550001</v>
      </c>
      <c r="S13" s="41">
        <f t="shared" si="4"/>
        <v>8782.4239699999998</v>
      </c>
      <c r="T13" s="41">
        <f t="shared" si="5"/>
        <v>6433314.9972520005</v>
      </c>
      <c r="U13" s="21"/>
      <c r="V13" s="21"/>
    </row>
    <row r="14" spans="1:22">
      <c r="A14" s="274"/>
      <c r="B14" s="15" t="s">
        <v>222</v>
      </c>
      <c r="C14" s="16"/>
      <c r="D14" s="16"/>
      <c r="E14" s="16"/>
      <c r="F14" s="16"/>
      <c r="G14" s="16"/>
      <c r="H14" s="16"/>
      <c r="I14" s="14">
        <f t="shared" si="2"/>
        <v>0</v>
      </c>
      <c r="J14" s="14">
        <f t="shared" si="3"/>
        <v>0</v>
      </c>
      <c r="K14" s="274"/>
      <c r="L14" s="37"/>
      <c r="M14" s="38"/>
      <c r="N14" s="38"/>
      <c r="O14" s="38"/>
      <c r="P14" s="38"/>
      <c r="Q14" s="38"/>
      <c r="R14" s="38"/>
      <c r="S14" s="42"/>
      <c r="T14" s="43"/>
    </row>
    <row r="15" spans="1:22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</row>
    <row r="16" spans="1:22">
      <c r="A16" s="272">
        <v>2019</v>
      </c>
      <c r="B16" s="13" t="s">
        <v>218</v>
      </c>
      <c r="C16" s="14">
        <f>+C17+C18+C19+C20</f>
        <v>3006.1713</v>
      </c>
      <c r="D16" s="14">
        <f t="shared" ref="D16:H16" si="6">+D17+D18+D19+D20</f>
        <v>6181656.8047589995</v>
      </c>
      <c r="E16" s="14">
        <f t="shared" si="6"/>
        <v>2644.8853004000002</v>
      </c>
      <c r="F16" s="14">
        <f t="shared" si="6"/>
        <v>5412704.3148460006</v>
      </c>
      <c r="G16" s="14">
        <f t="shared" si="6"/>
        <v>3725.1442029999998</v>
      </c>
      <c r="H16" s="14">
        <f t="shared" si="6"/>
        <v>7741260.2178069996</v>
      </c>
      <c r="I16" s="14">
        <f>C16+E16+G16</f>
        <v>9376.2008033999991</v>
      </c>
      <c r="J16" s="14">
        <f>D16+F16+H16</f>
        <v>19335621.337412</v>
      </c>
      <c r="K16" s="272">
        <v>2019</v>
      </c>
      <c r="L16" s="13" t="s">
        <v>229</v>
      </c>
      <c r="M16" s="14">
        <f>+M17+M18+M19</f>
        <v>4146.7631079000003</v>
      </c>
      <c r="N16" s="14">
        <f>+N17+N18+N19</f>
        <v>3745801.2820609999</v>
      </c>
      <c r="O16" s="14">
        <f t="shared" ref="O16:R16" si="7">+O17+O18+O19</f>
        <v>3645.8808001999996</v>
      </c>
      <c r="P16" s="14">
        <f t="shared" si="7"/>
        <v>3070484.8686229996</v>
      </c>
      <c r="Q16" s="14">
        <f t="shared" si="7"/>
        <v>4855.0475310000002</v>
      </c>
      <c r="R16" s="14">
        <f t="shared" si="7"/>
        <v>4827701.9524949994</v>
      </c>
      <c r="S16" s="14">
        <f>M16+O16+Q16</f>
        <v>12647.691439099999</v>
      </c>
      <c r="T16" s="14">
        <f>N16+P16+R16</f>
        <v>11643988.103178998</v>
      </c>
    </row>
    <row r="17" spans="1:20">
      <c r="A17" s="273"/>
      <c r="B17" s="15" t="s">
        <v>219</v>
      </c>
      <c r="C17" s="16">
        <v>1343.02043</v>
      </c>
      <c r="D17" s="16">
        <v>2733828.2511109998</v>
      </c>
      <c r="E17" s="16">
        <v>1187.4934504</v>
      </c>
      <c r="F17" s="16">
        <v>2396182.3401910001</v>
      </c>
      <c r="G17" s="16">
        <v>1895.2622329999999</v>
      </c>
      <c r="H17" s="16">
        <v>4034450.1552419998</v>
      </c>
      <c r="I17" s="14">
        <f t="shared" ref="I17:I20" si="8">C17+E17+G17</f>
        <v>4425.7761133999993</v>
      </c>
      <c r="J17" s="14">
        <f t="shared" ref="J17:J20" si="9">D17+F17+H17</f>
        <v>9164460.7465439998</v>
      </c>
      <c r="K17" s="273"/>
      <c r="L17" s="15" t="s">
        <v>231</v>
      </c>
      <c r="M17" s="16">
        <v>1186.9567621000001</v>
      </c>
      <c r="N17" s="16">
        <v>1817754.2519670001</v>
      </c>
      <c r="O17" s="16">
        <v>876.85177020000003</v>
      </c>
      <c r="P17" s="16">
        <v>1289940.8053619999</v>
      </c>
      <c r="Q17" s="16">
        <v>1516.128111</v>
      </c>
      <c r="R17" s="16">
        <v>2453479.219788</v>
      </c>
      <c r="S17" s="14">
        <f t="shared" ref="S17:S20" si="10">M17+O17+Q17</f>
        <v>3579.9366433</v>
      </c>
      <c r="T17" s="14">
        <f t="shared" ref="T17:T20" si="11">N17+P17+R17</f>
        <v>5561174.277117</v>
      </c>
    </row>
    <row r="18" spans="1:20">
      <c r="A18" s="273"/>
      <c r="B18" s="15" t="s">
        <v>220</v>
      </c>
      <c r="C18" s="16">
        <v>1461.07465</v>
      </c>
      <c r="D18" s="16">
        <v>3200657.9366669999</v>
      </c>
      <c r="E18" s="16">
        <v>1360.8296399999999</v>
      </c>
      <c r="F18" s="16">
        <v>2919757.0615320001</v>
      </c>
      <c r="G18" s="16">
        <v>1685.22514</v>
      </c>
      <c r="H18" s="16">
        <v>3502976.6461649998</v>
      </c>
      <c r="I18" s="14">
        <f t="shared" si="8"/>
        <v>4507.12943</v>
      </c>
      <c r="J18" s="14">
        <f t="shared" si="9"/>
        <v>9623391.6443639994</v>
      </c>
      <c r="K18" s="273"/>
      <c r="L18" s="17" t="s">
        <v>233</v>
      </c>
      <c r="M18" s="16">
        <v>165.41559000000001</v>
      </c>
      <c r="N18" s="16">
        <v>129766.130647</v>
      </c>
      <c r="O18" s="16">
        <v>65.577680000000001</v>
      </c>
      <c r="P18" s="16">
        <v>55837.192135999998</v>
      </c>
      <c r="Q18" s="16">
        <v>178.06849</v>
      </c>
      <c r="R18" s="16">
        <v>167074.53403400001</v>
      </c>
      <c r="S18" s="14">
        <f t="shared" si="10"/>
        <v>409.06175999999999</v>
      </c>
      <c r="T18" s="14">
        <f t="shared" si="11"/>
        <v>352677.85681700002</v>
      </c>
    </row>
    <row r="19" spans="1:20">
      <c r="A19" s="273"/>
      <c r="B19" s="15" t="s">
        <v>221</v>
      </c>
      <c r="C19" s="16">
        <v>202.07622000000001</v>
      </c>
      <c r="D19" s="16">
        <v>247170.616981</v>
      </c>
      <c r="E19" s="16">
        <v>96.562209999999993</v>
      </c>
      <c r="F19" s="16">
        <v>96764.913123000006</v>
      </c>
      <c r="G19" s="16">
        <v>143.07683</v>
      </c>
      <c r="H19" s="16">
        <v>201952.11040000001</v>
      </c>
      <c r="I19" s="14">
        <f t="shared" si="8"/>
        <v>441.71525999999994</v>
      </c>
      <c r="J19" s="14">
        <f t="shared" si="9"/>
        <v>545887.64050400001</v>
      </c>
      <c r="K19" s="273"/>
      <c r="L19" s="35" t="s">
        <v>235</v>
      </c>
      <c r="M19" s="36">
        <v>2794.3907558000001</v>
      </c>
      <c r="N19" s="36">
        <v>1798280.8994469999</v>
      </c>
      <c r="O19" s="36">
        <v>2703.4513499999998</v>
      </c>
      <c r="P19" s="36">
        <v>1724706.8711250001</v>
      </c>
      <c r="Q19" s="36">
        <v>3160.8509300000001</v>
      </c>
      <c r="R19" s="36">
        <v>2207148.1986730001</v>
      </c>
      <c r="S19" s="41">
        <f t="shared" si="10"/>
        <v>8658.6930358000009</v>
      </c>
      <c r="T19" s="41">
        <f t="shared" si="11"/>
        <v>5730135.9692449998</v>
      </c>
    </row>
    <row r="20" spans="1:20">
      <c r="A20" s="274"/>
      <c r="B20" s="15" t="s">
        <v>222</v>
      </c>
      <c r="C20" s="16">
        <v>0</v>
      </c>
      <c r="D20" s="16">
        <v>0</v>
      </c>
      <c r="E20" s="16">
        <v>0</v>
      </c>
      <c r="F20" s="16">
        <v>0</v>
      </c>
      <c r="G20" s="16">
        <v>1.58</v>
      </c>
      <c r="H20" s="16">
        <v>1881.306</v>
      </c>
      <c r="I20" s="14">
        <f t="shared" si="8"/>
        <v>1.58</v>
      </c>
      <c r="J20" s="14">
        <f t="shared" si="9"/>
        <v>1881.306</v>
      </c>
      <c r="K20" s="277"/>
      <c r="L20" s="37"/>
      <c r="M20" s="38"/>
      <c r="N20" s="38"/>
      <c r="O20" s="38"/>
      <c r="P20" s="38"/>
      <c r="Q20" s="38"/>
      <c r="R20" s="38"/>
      <c r="S20" s="42">
        <f t="shared" si="10"/>
        <v>0</v>
      </c>
      <c r="T20" s="43">
        <f t="shared" si="11"/>
        <v>0</v>
      </c>
    </row>
    <row r="21" spans="1:20">
      <c r="A21" s="268" t="s">
        <v>272</v>
      </c>
      <c r="B21" s="268"/>
      <c r="C21" s="268"/>
      <c r="D21" s="268"/>
      <c r="E21" s="268"/>
      <c r="F21" s="268"/>
      <c r="G21" s="268"/>
      <c r="H21" s="268"/>
      <c r="I21" s="268"/>
      <c r="J21" s="268"/>
      <c r="K21" s="268" t="s">
        <v>272</v>
      </c>
      <c r="L21" s="269"/>
      <c r="M21" s="269"/>
      <c r="N21" s="269"/>
      <c r="O21" s="269"/>
      <c r="P21" s="269"/>
      <c r="Q21" s="269"/>
      <c r="R21" s="269"/>
      <c r="S21" s="269"/>
      <c r="T21" s="269"/>
    </row>
    <row r="22" spans="1:20">
      <c r="A22" s="272"/>
      <c r="B22" s="13" t="s">
        <v>218</v>
      </c>
      <c r="C22" s="30">
        <f>+(C10/C16)-1</f>
        <v>-0.14058115051527498</v>
      </c>
      <c r="D22" s="30">
        <f t="shared" ref="D22:J22" si="12">+(D10/D16)-1</f>
        <v>-7.8856855715884966E-2</v>
      </c>
      <c r="E22" s="30">
        <f t="shared" si="12"/>
        <v>1.144041656378203E-2</v>
      </c>
      <c r="F22" s="30">
        <f t="shared" si="12"/>
        <v>9.9847798777158214E-2</v>
      </c>
      <c r="G22" s="30">
        <f t="shared" si="12"/>
        <v>0.14413196046682009</v>
      </c>
      <c r="H22" s="30">
        <f t="shared" si="12"/>
        <v>0.18271628210667457</v>
      </c>
      <c r="I22" s="30">
        <f t="shared" si="12"/>
        <v>1.5417748577609247E-2</v>
      </c>
      <c r="J22" s="30">
        <f t="shared" si="12"/>
        <v>7.5892822513528246E-2</v>
      </c>
      <c r="K22" s="272"/>
      <c r="L22" s="13" t="s">
        <v>229</v>
      </c>
      <c r="M22" s="30">
        <f>+(M10/M16)-1</f>
        <v>8.3791705255129134E-2</v>
      </c>
      <c r="N22" s="30">
        <f t="shared" ref="N22:T22" si="13">+(N10/N16)-1</f>
        <v>0.28353750151146007</v>
      </c>
      <c r="O22" s="30">
        <f t="shared" si="13"/>
        <v>0.24946838628133605</v>
      </c>
      <c r="P22" s="30">
        <f t="shared" si="13"/>
        <v>0.73717648704684668</v>
      </c>
      <c r="Q22" s="30">
        <f t="shared" si="13"/>
        <v>0.33590305730005832</v>
      </c>
      <c r="R22" s="30">
        <f t="shared" si="13"/>
        <v>0.43562987661636887</v>
      </c>
      <c r="S22" s="30">
        <f t="shared" si="13"/>
        <v>0.22832796600116101</v>
      </c>
      <c r="T22" s="30">
        <f t="shared" si="13"/>
        <v>0.46621960993586797</v>
      </c>
    </row>
    <row r="23" spans="1:20">
      <c r="A23" s="273"/>
      <c r="B23" s="15" t="s">
        <v>219</v>
      </c>
      <c r="C23" s="31">
        <f>+(C11/C17)-1</f>
        <v>-0.18581671166387248</v>
      </c>
      <c r="D23" s="31">
        <f t="shared" ref="D23:J23" si="14">+(D11/D17)-1</f>
        <v>-5.9988070255091119E-2</v>
      </c>
      <c r="E23" s="31">
        <f t="shared" si="14"/>
        <v>-0.20459389508056869</v>
      </c>
      <c r="F23" s="31">
        <f t="shared" si="14"/>
        <v>-6.9297229647291458E-2</v>
      </c>
      <c r="G23" s="31">
        <f t="shared" si="14"/>
        <v>2.7409308377222441E-2</v>
      </c>
      <c r="H23" s="31">
        <f t="shared" si="14"/>
        <v>2.9617871631588688E-2</v>
      </c>
      <c r="I23" s="30">
        <f t="shared" si="14"/>
        <v>-9.9544511993298279E-2</v>
      </c>
      <c r="J23" s="30">
        <f t="shared" si="14"/>
        <v>-2.2975061830604826E-2</v>
      </c>
      <c r="K23" s="273"/>
      <c r="L23" s="15" t="s">
        <v>231</v>
      </c>
      <c r="M23" s="31">
        <f>+(M11/M17)-1</f>
        <v>0.34247187503343324</v>
      </c>
      <c r="N23" s="31">
        <f t="shared" ref="N23:T23" si="15">+(N11/N17)-1</f>
        <v>0.44187599569514413</v>
      </c>
      <c r="O23" s="31">
        <f t="shared" si="15"/>
        <v>1.2790229522421961</v>
      </c>
      <c r="P23" s="31">
        <f t="shared" si="15"/>
        <v>1.6227056119544812</v>
      </c>
      <c r="Q23" s="31">
        <f t="shared" si="15"/>
        <v>0.60482022089490828</v>
      </c>
      <c r="R23" s="31">
        <f t="shared" si="15"/>
        <v>0.59086655918213293</v>
      </c>
      <c r="S23" s="30">
        <f t="shared" si="15"/>
        <v>0.68297236245113835</v>
      </c>
      <c r="T23" s="30">
        <f t="shared" si="15"/>
        <v>0.78150670380376619</v>
      </c>
    </row>
    <row r="24" spans="1:20">
      <c r="A24" s="273"/>
      <c r="B24" s="15" t="s">
        <v>220</v>
      </c>
      <c r="C24" s="31">
        <f t="shared" ref="C24:J25" si="16">+(C12/C18)-1</f>
        <v>-0.14904987914204104</v>
      </c>
      <c r="D24" s="31">
        <f t="shared" si="16"/>
        <v>-0.13414974781876288</v>
      </c>
      <c r="E24" s="31">
        <f t="shared" si="16"/>
        <v>8.9596593442806016E-2</v>
      </c>
      <c r="F24" s="31">
        <f t="shared" si="16"/>
        <v>0.14419562244267414</v>
      </c>
      <c r="G24" s="31">
        <f t="shared" si="16"/>
        <v>0.18481771521637769</v>
      </c>
      <c r="H24" s="31">
        <f t="shared" si="16"/>
        <v>0.25256129351121226</v>
      </c>
      <c r="I24" s="30">
        <f t="shared" si="16"/>
        <v>4.7838022703510452E-2</v>
      </c>
      <c r="J24" s="30">
        <f t="shared" si="16"/>
        <v>9.1066131057780497E-2</v>
      </c>
      <c r="K24" s="273"/>
      <c r="L24" s="17" t="s">
        <v>233</v>
      </c>
      <c r="M24" s="31">
        <f t="shared" ref="M24:T24" si="17">+(M12/M18)-1</f>
        <v>-0.59240728156275968</v>
      </c>
      <c r="N24" s="31">
        <f t="shared" si="17"/>
        <v>-0.4412160790379831</v>
      </c>
      <c r="O24" s="31">
        <f t="shared" si="17"/>
        <v>6.2734283981988996</v>
      </c>
      <c r="P24" s="31">
        <f t="shared" si="17"/>
        <v>7.4247316611164216</v>
      </c>
      <c r="Q24" s="31">
        <f t="shared" si="17"/>
        <v>3.1950964485631284E-2</v>
      </c>
      <c r="R24" s="31">
        <f t="shared" si="17"/>
        <v>0.13203879412592401</v>
      </c>
      <c r="S24" s="30">
        <f t="shared" si="17"/>
        <v>0.78006054635857436</v>
      </c>
      <c r="T24" s="30">
        <f t="shared" si="17"/>
        <v>1.075717053491839</v>
      </c>
    </row>
    <row r="25" spans="1:20">
      <c r="A25" s="273"/>
      <c r="B25" s="15" t="s">
        <v>221</v>
      </c>
      <c r="C25" s="31">
        <f t="shared" si="16"/>
        <v>0.22129085747942034</v>
      </c>
      <c r="D25" s="31">
        <f t="shared" si="16"/>
        <v>0.42844298730354513</v>
      </c>
      <c r="E25" s="31">
        <f t="shared" si="16"/>
        <v>1.5667288476516847</v>
      </c>
      <c r="F25" s="31">
        <f t="shared" si="16"/>
        <v>2.9502348846437871</v>
      </c>
      <c r="G25" s="31">
        <f t="shared" si="16"/>
        <v>1.2237135111254562</v>
      </c>
      <c r="H25" s="31">
        <f t="shared" si="16"/>
        <v>2.0407187194266627</v>
      </c>
      <c r="I25" s="30">
        <f t="shared" si="16"/>
        <v>0.84011014244787474</v>
      </c>
      <c r="J25" s="30">
        <f t="shared" si="16"/>
        <v>1.471924132953716</v>
      </c>
      <c r="K25" s="273"/>
      <c r="L25" s="35" t="s">
        <v>235</v>
      </c>
      <c r="M25" s="39">
        <f t="shared" ref="M25:T25" si="18">+(M13/M19)-1</f>
        <v>1.3941659418654551E-2</v>
      </c>
      <c r="N25" s="39">
        <f t="shared" si="18"/>
        <v>0.17578347749242518</v>
      </c>
      <c r="O25" s="39">
        <f t="shared" si="18"/>
        <v>-0.23058614315363957</v>
      </c>
      <c r="P25" s="39">
        <f t="shared" si="18"/>
        <v>-0.14163630201615607</v>
      </c>
      <c r="Q25" s="39">
        <f t="shared" si="18"/>
        <v>0.22403805990306536</v>
      </c>
      <c r="R25" s="39">
        <f t="shared" si="18"/>
        <v>0.28604878533375633</v>
      </c>
      <c r="S25" s="44">
        <f t="shared" si="18"/>
        <v>1.4289793354311575E-2</v>
      </c>
      <c r="T25" s="44">
        <f t="shared" si="18"/>
        <v>0.12271594108431794</v>
      </c>
    </row>
    <row r="26" spans="1:20">
      <c r="A26" s="274"/>
      <c r="B26" s="15" t="s">
        <v>222</v>
      </c>
      <c r="C26" s="16"/>
      <c r="D26" s="16"/>
      <c r="E26" s="16"/>
      <c r="F26" s="16"/>
      <c r="G26" s="16"/>
      <c r="H26" s="16"/>
      <c r="I26" s="30"/>
      <c r="J26" s="30"/>
      <c r="K26" s="277"/>
      <c r="L26" s="37"/>
      <c r="M26" s="40"/>
      <c r="N26" s="40"/>
      <c r="O26" s="40"/>
      <c r="P26" s="40"/>
      <c r="Q26" s="40"/>
      <c r="R26" s="40"/>
      <c r="S26" s="45"/>
      <c r="T26" s="46"/>
    </row>
    <row r="27" spans="1:20">
      <c r="A27" s="32" t="s">
        <v>273</v>
      </c>
      <c r="B27" s="3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>
      <c r="A28" s="33" t="s">
        <v>268</v>
      </c>
      <c r="B28" s="3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>
      <c r="A29" s="34" t="s">
        <v>274</v>
      </c>
      <c r="B29" s="3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</sheetData>
  <mergeCells count="26">
    <mergeCell ref="A22:A26"/>
    <mergeCell ref="B7:B8"/>
    <mergeCell ref="K7:K8"/>
    <mergeCell ref="K10:K14"/>
    <mergeCell ref="K16:K20"/>
    <mergeCell ref="K22:K26"/>
    <mergeCell ref="O7:P7"/>
    <mergeCell ref="Q7:R7"/>
    <mergeCell ref="S7:T7"/>
    <mergeCell ref="A21:J21"/>
    <mergeCell ref="K21:T21"/>
    <mergeCell ref="A7:A8"/>
    <mergeCell ref="A10:A14"/>
    <mergeCell ref="A16:A20"/>
    <mergeCell ref="L7:L8"/>
    <mergeCell ref="C7:D7"/>
    <mergeCell ref="E7:F7"/>
    <mergeCell ref="G7:H7"/>
    <mergeCell ref="I7:J7"/>
    <mergeCell ref="M7:N7"/>
    <mergeCell ref="A1:J1"/>
    <mergeCell ref="K1:T1"/>
    <mergeCell ref="A4:J4"/>
    <mergeCell ref="K4:T4"/>
    <mergeCell ref="A5:J5"/>
    <mergeCell ref="K5:T5"/>
  </mergeCells>
  <pageMargins left="0.7" right="0.7" top="0.75" bottom="0.75" header="0.3" footer="0.3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I35"/>
  <sheetViews>
    <sheetView workbookViewId="0">
      <selection activeCell="D5" sqref="D5"/>
    </sheetView>
  </sheetViews>
  <sheetFormatPr baseColWidth="10" defaultColWidth="11.42578125" defaultRowHeight="15"/>
  <cols>
    <col min="2" max="2" width="13.140625" customWidth="1"/>
  </cols>
  <sheetData>
    <row r="3" spans="2:9">
      <c r="B3" s="21">
        <v>2000000</v>
      </c>
      <c r="C3" s="21">
        <v>400000</v>
      </c>
      <c r="D3" s="22">
        <f>+C3/B3</f>
        <v>0.2</v>
      </c>
    </row>
    <row r="4" spans="2:9">
      <c r="H4" t="s">
        <v>275</v>
      </c>
    </row>
    <row r="5" spans="2:9">
      <c r="G5" s="23" t="s">
        <v>276</v>
      </c>
      <c r="H5" t="s">
        <v>277</v>
      </c>
      <c r="I5" t="s">
        <v>278</v>
      </c>
    </row>
    <row r="6" spans="2:9">
      <c r="G6">
        <v>2013</v>
      </c>
      <c r="H6">
        <v>1297</v>
      </c>
      <c r="I6">
        <v>30</v>
      </c>
    </row>
    <row r="7" spans="2:9">
      <c r="G7">
        <v>2014</v>
      </c>
      <c r="H7">
        <v>465</v>
      </c>
      <c r="I7">
        <v>38</v>
      </c>
    </row>
    <row r="8" spans="2:9">
      <c r="G8">
        <v>2015</v>
      </c>
      <c r="H8">
        <v>769</v>
      </c>
      <c r="I8">
        <v>69</v>
      </c>
    </row>
    <row r="9" spans="2:9">
      <c r="G9">
        <v>2016</v>
      </c>
      <c r="H9">
        <v>666</v>
      </c>
      <c r="I9">
        <v>65</v>
      </c>
    </row>
    <row r="10" spans="2:9">
      <c r="C10">
        <v>1297</v>
      </c>
      <c r="D10">
        <v>122</v>
      </c>
      <c r="G10">
        <v>2017</v>
      </c>
      <c r="H10">
        <v>691</v>
      </c>
      <c r="I10">
        <v>30</v>
      </c>
    </row>
    <row r="11" spans="2:9">
      <c r="C11">
        <v>465</v>
      </c>
      <c r="D11">
        <v>114</v>
      </c>
      <c r="G11" t="s">
        <v>279</v>
      </c>
      <c r="H11">
        <v>479</v>
      </c>
      <c r="I11">
        <v>25</v>
      </c>
    </row>
    <row r="12" spans="2:9">
      <c r="C12">
        <v>769</v>
      </c>
      <c r="D12">
        <v>43</v>
      </c>
    </row>
    <row r="13" spans="2:9">
      <c r="C13">
        <v>666</v>
      </c>
      <c r="D13">
        <v>46</v>
      </c>
    </row>
    <row r="14" spans="2:9">
      <c r="C14">
        <v>691</v>
      </c>
      <c r="D14">
        <v>74</v>
      </c>
    </row>
    <row r="15" spans="2:9">
      <c r="C15">
        <v>479</v>
      </c>
      <c r="D15">
        <v>66</v>
      </c>
    </row>
    <row r="16" spans="2:9">
      <c r="C16">
        <v>30</v>
      </c>
      <c r="D16">
        <v>30</v>
      </c>
    </row>
    <row r="17" spans="3:4">
      <c r="C17">
        <v>38</v>
      </c>
      <c r="D17">
        <v>30</v>
      </c>
    </row>
    <row r="18" spans="3:4">
      <c r="C18">
        <v>69</v>
      </c>
      <c r="D18">
        <v>33</v>
      </c>
    </row>
    <row r="19" spans="3:4">
      <c r="C19">
        <v>65</v>
      </c>
      <c r="D19">
        <v>23</v>
      </c>
    </row>
    <row r="20" spans="3:4">
      <c r="C20">
        <v>30</v>
      </c>
      <c r="D20">
        <v>8</v>
      </c>
    </row>
    <row r="21" spans="3:4">
      <c r="C21">
        <v>25</v>
      </c>
      <c r="D21">
        <v>11</v>
      </c>
    </row>
    <row r="22" spans="3:4">
      <c r="D22">
        <v>0</v>
      </c>
    </row>
    <row r="23" spans="3:4">
      <c r="D23">
        <v>20</v>
      </c>
    </row>
    <row r="24" spans="3:4">
      <c r="D24">
        <v>40</v>
      </c>
    </row>
    <row r="25" spans="3:4">
      <c r="D25">
        <v>60</v>
      </c>
    </row>
    <row r="26" spans="3:4">
      <c r="D26">
        <v>80</v>
      </c>
    </row>
    <row r="27" spans="3:4">
      <c r="D27">
        <v>100</v>
      </c>
    </row>
    <row r="28" spans="3:4">
      <c r="D28">
        <v>120</v>
      </c>
    </row>
    <row r="29" spans="3:4">
      <c r="D29">
        <v>140</v>
      </c>
    </row>
    <row r="30" spans="3:4">
      <c r="D30">
        <v>2013</v>
      </c>
    </row>
    <row r="31" spans="3:4">
      <c r="D31">
        <v>2014</v>
      </c>
    </row>
    <row r="32" spans="3:4">
      <c r="D32">
        <v>2015</v>
      </c>
    </row>
    <row r="33" spans="4:4">
      <c r="D33">
        <v>2016</v>
      </c>
    </row>
    <row r="34" spans="4:4">
      <c r="D34">
        <v>2017</v>
      </c>
    </row>
    <row r="35" spans="4:4">
      <c r="D35" t="s">
        <v>280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C16"/>
  <sheetViews>
    <sheetView workbookViewId="0">
      <selection activeCell="K20" sqref="K20"/>
    </sheetView>
  </sheetViews>
  <sheetFormatPr baseColWidth="10" defaultColWidth="11.42578125" defaultRowHeight="15"/>
  <cols>
    <col min="3" max="3" width="16.140625" customWidth="1"/>
  </cols>
  <sheetData>
    <row r="2" spans="1:29" ht="15.75">
      <c r="A2" s="264" t="s">
        <v>281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</row>
    <row r="3" spans="1:29" ht="15.75">
      <c r="A3" s="278" t="s">
        <v>2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</row>
    <row r="4" spans="1:29" ht="18.75">
      <c r="A4" s="1"/>
      <c r="B4" s="1"/>
      <c r="C4" s="1"/>
      <c r="D4" s="1"/>
      <c r="E4" s="1"/>
      <c r="F4" s="10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2"/>
      <c r="U4" s="2"/>
    </row>
    <row r="5" spans="1:29" ht="16.5" customHeight="1">
      <c r="A5" s="280" t="s">
        <v>3</v>
      </c>
      <c r="B5" s="270" t="s">
        <v>4</v>
      </c>
      <c r="C5" s="275" t="s">
        <v>95</v>
      </c>
      <c r="D5" s="266" t="s">
        <v>6</v>
      </c>
      <c r="E5" s="266"/>
      <c r="F5" s="266" t="s">
        <v>7</v>
      </c>
      <c r="G5" s="266"/>
      <c r="H5" s="266" t="s">
        <v>8</v>
      </c>
      <c r="I5" s="266"/>
      <c r="J5" s="266" t="s">
        <v>9</v>
      </c>
      <c r="K5" s="266"/>
      <c r="L5" s="266" t="s">
        <v>10</v>
      </c>
      <c r="M5" s="266"/>
      <c r="N5" s="266" t="s">
        <v>11</v>
      </c>
      <c r="O5" s="266"/>
      <c r="P5" s="266" t="s">
        <v>12</v>
      </c>
      <c r="Q5" s="266"/>
      <c r="R5" s="266" t="s">
        <v>96</v>
      </c>
      <c r="S5" s="266"/>
      <c r="T5" s="266" t="s">
        <v>14</v>
      </c>
      <c r="U5" s="266"/>
      <c r="V5" s="266" t="s">
        <v>15</v>
      </c>
      <c r="W5" s="266"/>
      <c r="X5" s="266" t="s">
        <v>16</v>
      </c>
      <c r="Y5" s="266"/>
      <c r="Z5" s="266" t="s">
        <v>17</v>
      </c>
      <c r="AA5" s="266"/>
      <c r="AB5" s="266" t="s">
        <v>18</v>
      </c>
      <c r="AC5" s="267"/>
    </row>
    <row r="6" spans="1:29" ht="15.75">
      <c r="A6" s="281"/>
      <c r="B6" s="271"/>
      <c r="C6" s="276"/>
      <c r="D6" s="3" t="s">
        <v>19</v>
      </c>
      <c r="E6" s="3" t="s">
        <v>20</v>
      </c>
      <c r="F6" s="3" t="s">
        <v>19</v>
      </c>
      <c r="G6" s="3" t="s">
        <v>20</v>
      </c>
      <c r="H6" s="3" t="s">
        <v>19</v>
      </c>
      <c r="I6" s="3" t="s">
        <v>20</v>
      </c>
      <c r="J6" s="3" t="s">
        <v>19</v>
      </c>
      <c r="K6" s="3" t="s">
        <v>20</v>
      </c>
      <c r="L6" s="3" t="s">
        <v>19</v>
      </c>
      <c r="M6" s="3" t="s">
        <v>20</v>
      </c>
      <c r="N6" s="3" t="s">
        <v>19</v>
      </c>
      <c r="O6" s="3" t="s">
        <v>20</v>
      </c>
      <c r="P6" s="3" t="s">
        <v>19</v>
      </c>
      <c r="Q6" s="3" t="s">
        <v>20</v>
      </c>
      <c r="R6" s="3" t="s">
        <v>19</v>
      </c>
      <c r="S6" s="3" t="s">
        <v>20</v>
      </c>
      <c r="T6" s="3" t="s">
        <v>19</v>
      </c>
      <c r="U6" s="3" t="s">
        <v>20</v>
      </c>
      <c r="V6" s="3" t="s">
        <v>19</v>
      </c>
      <c r="W6" s="3" t="s">
        <v>20</v>
      </c>
      <c r="X6" s="3" t="s">
        <v>19</v>
      </c>
      <c r="Y6" s="3" t="s">
        <v>20</v>
      </c>
      <c r="Z6" s="3" t="s">
        <v>19</v>
      </c>
      <c r="AA6" s="3" t="s">
        <v>20</v>
      </c>
      <c r="AB6" s="3" t="s">
        <v>19</v>
      </c>
      <c r="AC6" s="9" t="s">
        <v>20</v>
      </c>
    </row>
    <row r="7" spans="1:29">
      <c r="A7" s="12"/>
      <c r="B7" s="6" t="s">
        <v>217</v>
      </c>
      <c r="C7" s="13" t="s">
        <v>218</v>
      </c>
      <c r="D7" s="14">
        <f>+D8+D9+D10+D11</f>
        <v>4932.6945660000001</v>
      </c>
      <c r="E7" s="14">
        <f t="shared" ref="E7:AA7" si="0">+E8+E9+E10+E11</f>
        <v>7460558.0190079994</v>
      </c>
      <c r="F7" s="14">
        <f t="shared" si="0"/>
        <v>5487.0880803999999</v>
      </c>
      <c r="G7" s="14">
        <f t="shared" si="0"/>
        <v>8355508.5209370004</v>
      </c>
      <c r="H7" s="14">
        <f t="shared" si="0"/>
        <v>6136.2640623999996</v>
      </c>
      <c r="I7" s="14">
        <f t="shared" si="0"/>
        <v>9240927.2762759998</v>
      </c>
      <c r="J7" s="14">
        <f t="shared" si="0"/>
        <v>7927.5618565000004</v>
      </c>
      <c r="K7" s="14">
        <f t="shared" si="0"/>
        <v>12436314.408693999</v>
      </c>
      <c r="L7" s="14">
        <f t="shared" si="0"/>
        <v>10723.145671</v>
      </c>
      <c r="M7" s="14">
        <f t="shared" si="0"/>
        <v>16701011.252150999</v>
      </c>
      <c r="N7" s="14">
        <f t="shared" si="0"/>
        <v>6505.5180049999999</v>
      </c>
      <c r="O7" s="14">
        <f t="shared" si="0"/>
        <v>10060263.723301001</v>
      </c>
      <c r="P7" s="14">
        <f t="shared" si="0"/>
        <v>7388.1441599999998</v>
      </c>
      <c r="Q7" s="14">
        <f t="shared" si="0"/>
        <v>10657683.328834999</v>
      </c>
      <c r="R7" s="14">
        <f t="shared" si="0"/>
        <v>7297.2714770000002</v>
      </c>
      <c r="S7" s="14">
        <f t="shared" si="0"/>
        <v>11066044.594895</v>
      </c>
      <c r="T7" s="14">
        <f t="shared" si="0"/>
        <v>6774.2698849999997</v>
      </c>
      <c r="U7" s="14">
        <f t="shared" si="0"/>
        <v>10220253.743429</v>
      </c>
      <c r="V7" s="14">
        <f t="shared" si="0"/>
        <v>7506.6341514000005</v>
      </c>
      <c r="W7" s="14">
        <f t="shared" si="0"/>
        <v>10671329.895827001</v>
      </c>
      <c r="X7" s="14">
        <f t="shared" si="0"/>
        <v>8405.0643013000008</v>
      </c>
      <c r="Y7" s="14">
        <f t="shared" si="0"/>
        <v>12609413.044032</v>
      </c>
      <c r="Z7" s="14">
        <f t="shared" si="0"/>
        <v>0</v>
      </c>
      <c r="AA7" s="14">
        <f t="shared" si="0"/>
        <v>0</v>
      </c>
      <c r="AB7" s="14">
        <f>D7+F7+H7+J7+L7+N7+P7+R7+T7+V7+X7+Z7</f>
        <v>79083.656216000003</v>
      </c>
      <c r="AC7" s="14">
        <f>E7+G7+I7+K7+M7+O7+Q7+S7+U7+W7+Y7+AA7</f>
        <v>119479307.807385</v>
      </c>
    </row>
    <row r="8" spans="1:29">
      <c r="A8" s="12"/>
      <c r="B8" s="6"/>
      <c r="C8" s="15" t="s">
        <v>219</v>
      </c>
      <c r="D8" s="16">
        <v>825.33169999999996</v>
      </c>
      <c r="E8" s="16">
        <v>1826193.258557</v>
      </c>
      <c r="F8" s="16">
        <v>1099.5422430000001</v>
      </c>
      <c r="G8" s="16">
        <v>2267972.4040669999</v>
      </c>
      <c r="H8" s="16">
        <v>1277.5902314</v>
      </c>
      <c r="I8" s="16">
        <v>2759795.8200340001</v>
      </c>
      <c r="J8" s="16">
        <v>1474.2875125</v>
      </c>
      <c r="K8" s="16">
        <v>3249649.4718980002</v>
      </c>
      <c r="L8" s="16">
        <v>3412.2368900000001</v>
      </c>
      <c r="M8" s="16">
        <v>6979925.3999180002</v>
      </c>
      <c r="N8" s="16">
        <v>2060.5434850000001</v>
      </c>
      <c r="O8" s="16">
        <v>4411756.9601919996</v>
      </c>
      <c r="P8" s="16">
        <v>2038.15275</v>
      </c>
      <c r="Q8" s="16">
        <v>4241334.8698359998</v>
      </c>
      <c r="R8" s="16">
        <v>1852.3491899999999</v>
      </c>
      <c r="S8" s="16">
        <v>4010742.9071169998</v>
      </c>
      <c r="T8" s="16">
        <v>1369.5865799999999</v>
      </c>
      <c r="U8" s="16">
        <v>2867859.4615859999</v>
      </c>
      <c r="V8" s="16">
        <v>1593.5944618999999</v>
      </c>
      <c r="W8" s="16">
        <v>3452740.7749310001</v>
      </c>
      <c r="X8" s="16">
        <v>2567.6813935</v>
      </c>
      <c r="Y8" s="16">
        <v>5222300.2941079997</v>
      </c>
      <c r="Z8" s="16"/>
      <c r="AA8" s="16"/>
      <c r="AB8" s="14">
        <f t="shared" ref="AB8:AC16" si="1">D8+F8+H8+J8+L8+N8+P8+R8+T8+V8+X8+Z8</f>
        <v>19570.896437299998</v>
      </c>
      <c r="AC8" s="14">
        <f t="shared" si="1"/>
        <v>41290271.622244</v>
      </c>
    </row>
    <row r="9" spans="1:29">
      <c r="A9" s="12"/>
      <c r="B9" s="6"/>
      <c r="C9" s="15" t="s">
        <v>220</v>
      </c>
      <c r="D9" s="16">
        <v>1112.46046</v>
      </c>
      <c r="E9" s="16">
        <v>2466680.2184759998</v>
      </c>
      <c r="F9" s="16">
        <v>939.86284999999998</v>
      </c>
      <c r="G9" s="16">
        <v>2080505.572953</v>
      </c>
      <c r="H9" s="16">
        <v>1338.607827</v>
      </c>
      <c r="I9" s="16">
        <v>2941996.0808040001</v>
      </c>
      <c r="J9" s="16">
        <v>1731.1978260000001</v>
      </c>
      <c r="K9" s="16">
        <v>3818549.1187939998</v>
      </c>
      <c r="L9" s="16">
        <v>1618.9229499999999</v>
      </c>
      <c r="M9" s="16">
        <v>3516775.9626259999</v>
      </c>
      <c r="N9" s="16">
        <v>681.10144000000003</v>
      </c>
      <c r="O9" s="16">
        <v>1479172.3211620001</v>
      </c>
      <c r="P9" s="16">
        <v>456.96825999999999</v>
      </c>
      <c r="Q9" s="16">
        <v>1013852.437842</v>
      </c>
      <c r="R9" s="16">
        <v>651.95788000000005</v>
      </c>
      <c r="S9" s="16">
        <v>1377489.6632900001</v>
      </c>
      <c r="T9" s="16">
        <v>919.63413000000003</v>
      </c>
      <c r="U9" s="16">
        <v>1970845.9015339999</v>
      </c>
      <c r="V9" s="16">
        <v>614.79271000000006</v>
      </c>
      <c r="W9" s="16">
        <v>1326309.4515809999</v>
      </c>
      <c r="X9" s="16">
        <v>816.70042060000003</v>
      </c>
      <c r="Y9" s="16">
        <v>1936697.6499679999</v>
      </c>
      <c r="Z9" s="16"/>
      <c r="AA9" s="16"/>
      <c r="AB9" s="14">
        <f t="shared" si="1"/>
        <v>10882.2067536</v>
      </c>
      <c r="AC9" s="14">
        <f t="shared" si="1"/>
        <v>23928874.37903</v>
      </c>
    </row>
    <row r="10" spans="1:29" ht="24.75" customHeight="1">
      <c r="A10" s="12"/>
      <c r="B10" s="6"/>
      <c r="C10" s="15" t="s">
        <v>221</v>
      </c>
      <c r="D10" s="16">
        <v>193.01500999999999</v>
      </c>
      <c r="E10" s="16">
        <v>263407.990009</v>
      </c>
      <c r="F10" s="16">
        <v>434.00243</v>
      </c>
      <c r="G10" s="16">
        <v>814987.881972</v>
      </c>
      <c r="H10" s="16">
        <v>147.67294000000001</v>
      </c>
      <c r="I10" s="16">
        <v>268893.18899499997</v>
      </c>
      <c r="J10" s="16">
        <v>591.70198000000005</v>
      </c>
      <c r="K10" s="16">
        <v>1017628.656526</v>
      </c>
      <c r="L10" s="16">
        <v>488.60644000000002</v>
      </c>
      <c r="M10" s="16">
        <v>851627.18116899999</v>
      </c>
      <c r="N10" s="16">
        <v>370.03784000000002</v>
      </c>
      <c r="O10" s="16">
        <v>568016.06125399994</v>
      </c>
      <c r="P10" s="16">
        <v>422.77607</v>
      </c>
      <c r="Q10" s="16">
        <v>749878.15262800001</v>
      </c>
      <c r="R10" s="16">
        <v>289.84233999999998</v>
      </c>
      <c r="S10" s="16">
        <v>532025.82617300004</v>
      </c>
      <c r="T10" s="16">
        <v>653.45069000000001</v>
      </c>
      <c r="U10" s="16">
        <v>1154994.29156</v>
      </c>
      <c r="V10" s="16">
        <v>397.07010000000002</v>
      </c>
      <c r="W10" s="16">
        <v>617663.39158000005</v>
      </c>
      <c r="X10" s="16">
        <v>375.63319330000002</v>
      </c>
      <c r="Y10" s="16">
        <v>595452.61871499999</v>
      </c>
      <c r="Z10" s="16"/>
      <c r="AA10" s="16"/>
      <c r="AB10" s="14">
        <f t="shared" si="1"/>
        <v>4363.8090333</v>
      </c>
      <c r="AC10" s="14">
        <f t="shared" si="1"/>
        <v>7434575.2405809993</v>
      </c>
    </row>
    <row r="11" spans="1:29">
      <c r="A11" s="279" t="s">
        <v>228</v>
      </c>
      <c r="B11" s="279"/>
      <c r="C11" s="13" t="s">
        <v>229</v>
      </c>
      <c r="D11" s="14">
        <f t="shared" ref="D11:AA11" si="2">+D12+D13+D14</f>
        <v>2801.8873960000001</v>
      </c>
      <c r="E11" s="14">
        <f t="shared" si="2"/>
        <v>2904276.5519660003</v>
      </c>
      <c r="F11" s="14">
        <f t="shared" si="2"/>
        <v>3013.6805574</v>
      </c>
      <c r="G11" s="14">
        <f t="shared" si="2"/>
        <v>3192042.6619450003</v>
      </c>
      <c r="H11" s="14">
        <f t="shared" si="2"/>
        <v>3372.3930639999999</v>
      </c>
      <c r="I11" s="14">
        <f t="shared" si="2"/>
        <v>3270242.1864430001</v>
      </c>
      <c r="J11" s="14">
        <f t="shared" si="2"/>
        <v>4130.374538</v>
      </c>
      <c r="K11" s="14">
        <f t="shared" si="2"/>
        <v>4350487.1614759993</v>
      </c>
      <c r="L11" s="14">
        <f t="shared" si="2"/>
        <v>5203.3793910000004</v>
      </c>
      <c r="M11" s="14">
        <f t="shared" si="2"/>
        <v>5352682.7084379997</v>
      </c>
      <c r="N11" s="14">
        <f t="shared" si="2"/>
        <v>3393.8352399999999</v>
      </c>
      <c r="O11" s="14">
        <f t="shared" si="2"/>
        <v>3601318.3806929998</v>
      </c>
      <c r="P11" s="14">
        <f t="shared" si="2"/>
        <v>4470.2470800000001</v>
      </c>
      <c r="Q11" s="14">
        <f t="shared" si="2"/>
        <v>4652617.8685289994</v>
      </c>
      <c r="R11" s="14">
        <f t="shared" si="2"/>
        <v>4503.1220670000002</v>
      </c>
      <c r="S11" s="14">
        <f t="shared" si="2"/>
        <v>5145786.1983150002</v>
      </c>
      <c r="T11" s="14">
        <f t="shared" si="2"/>
        <v>3831.5984849999995</v>
      </c>
      <c r="U11" s="14">
        <f t="shared" si="2"/>
        <v>4226554.0887489999</v>
      </c>
      <c r="V11" s="14">
        <f t="shared" si="2"/>
        <v>4901.1768795000007</v>
      </c>
      <c r="W11" s="14">
        <f t="shared" si="2"/>
        <v>5274616.2777350005</v>
      </c>
      <c r="X11" s="14">
        <f t="shared" si="2"/>
        <v>4645.0492938999996</v>
      </c>
      <c r="Y11" s="14">
        <f t="shared" si="2"/>
        <v>4854962.4812409999</v>
      </c>
      <c r="Z11" s="14">
        <f t="shared" si="2"/>
        <v>0</v>
      </c>
      <c r="AA11" s="14">
        <f t="shared" si="2"/>
        <v>0</v>
      </c>
      <c r="AB11" s="14">
        <f t="shared" si="1"/>
        <v>44266.743991800002</v>
      </c>
      <c r="AC11" s="14">
        <f t="shared" si="1"/>
        <v>46825586.565530002</v>
      </c>
    </row>
    <row r="12" spans="1:29">
      <c r="A12" s="6"/>
      <c r="B12" s="6" t="s">
        <v>230</v>
      </c>
      <c r="C12" s="15" t="s">
        <v>231</v>
      </c>
      <c r="D12" s="16">
        <v>646.59955000000002</v>
      </c>
      <c r="E12" s="16">
        <v>1228902.0184510001</v>
      </c>
      <c r="F12" s="16">
        <v>774.28543739999998</v>
      </c>
      <c r="G12" s="16">
        <v>1412372.0654420001</v>
      </c>
      <c r="H12" s="16">
        <v>712.83721000000003</v>
      </c>
      <c r="I12" s="16">
        <v>1245369.7654309999</v>
      </c>
      <c r="J12" s="16">
        <v>1083.204708</v>
      </c>
      <c r="K12" s="16">
        <v>1972113.794057</v>
      </c>
      <c r="L12" s="16">
        <v>1244.527261</v>
      </c>
      <c r="M12" s="16">
        <v>2189528.8422519998</v>
      </c>
      <c r="N12" s="16">
        <v>961.54917999999998</v>
      </c>
      <c r="O12" s="16">
        <v>1713577.2370549999</v>
      </c>
      <c r="P12" s="16">
        <v>1050.1043400000001</v>
      </c>
      <c r="Q12" s="16">
        <v>1911148.5209999999</v>
      </c>
      <c r="R12" s="16">
        <v>1409.1148736</v>
      </c>
      <c r="S12" s="16">
        <v>2612892.0914770002</v>
      </c>
      <c r="T12" s="16">
        <v>1238.426005</v>
      </c>
      <c r="U12" s="16">
        <v>2198177.9918920002</v>
      </c>
      <c r="V12" s="16">
        <v>1845.46774</v>
      </c>
      <c r="W12" s="16">
        <v>3014477.0312800002</v>
      </c>
      <c r="X12" s="16">
        <v>1992.6146226999999</v>
      </c>
      <c r="Y12" s="16">
        <v>3010837.7242899998</v>
      </c>
      <c r="Z12" s="16"/>
      <c r="AA12" s="16"/>
      <c r="AB12" s="14">
        <f t="shared" si="1"/>
        <v>12958.730927699999</v>
      </c>
      <c r="AC12" s="14">
        <f t="shared" si="1"/>
        <v>22509397.082626998</v>
      </c>
    </row>
    <row r="13" spans="1:29">
      <c r="A13" s="6"/>
      <c r="B13" s="6" t="s">
        <v>232</v>
      </c>
      <c r="C13" s="17" t="s">
        <v>233</v>
      </c>
      <c r="D13" s="16">
        <v>161.11768000000001</v>
      </c>
      <c r="E13" s="16">
        <v>150136.99127</v>
      </c>
      <c r="F13" s="16">
        <v>96.561189999999996</v>
      </c>
      <c r="G13" s="16">
        <v>119664.25410999999</v>
      </c>
      <c r="H13" s="16">
        <v>197.43302</v>
      </c>
      <c r="I13" s="16">
        <v>194410.44862800001</v>
      </c>
      <c r="J13" s="16">
        <v>312.76098000000002</v>
      </c>
      <c r="K13" s="16">
        <v>317788.55054999999</v>
      </c>
      <c r="L13" s="16">
        <v>303.96086000000003</v>
      </c>
      <c r="M13" s="16">
        <v>303024.78178399999</v>
      </c>
      <c r="N13" s="16">
        <v>188.35655</v>
      </c>
      <c r="O13" s="16">
        <v>168502.459355</v>
      </c>
      <c r="P13" s="16">
        <v>163.13901000000001</v>
      </c>
      <c r="Q13" s="16">
        <v>146698.16398400001</v>
      </c>
      <c r="R13" s="16">
        <v>482.05265539999999</v>
      </c>
      <c r="S13" s="16">
        <v>447745.53669799998</v>
      </c>
      <c r="T13" s="16">
        <v>155.04830000000001</v>
      </c>
      <c r="U13" s="16">
        <v>139415.176232</v>
      </c>
      <c r="V13" s="16">
        <v>557.79677449999997</v>
      </c>
      <c r="W13" s="16">
        <v>516597.86927800003</v>
      </c>
      <c r="X13" s="16">
        <v>408.49778020000002</v>
      </c>
      <c r="Y13" s="16">
        <v>346530.56754000002</v>
      </c>
      <c r="Z13" s="16"/>
      <c r="AA13" s="16"/>
      <c r="AB13" s="14">
        <f t="shared" si="1"/>
        <v>3026.7248001000003</v>
      </c>
      <c r="AC13" s="14">
        <f t="shared" si="1"/>
        <v>2850514.7994290004</v>
      </c>
    </row>
    <row r="14" spans="1:29">
      <c r="A14" s="6"/>
      <c r="B14" s="6" t="s">
        <v>234</v>
      </c>
      <c r="C14" s="15" t="s">
        <v>235</v>
      </c>
      <c r="D14" s="16">
        <v>1994.1701660000001</v>
      </c>
      <c r="E14" s="16">
        <v>1525237.5422449999</v>
      </c>
      <c r="F14" s="16">
        <v>2142.8339299999998</v>
      </c>
      <c r="G14" s="16">
        <v>1660006.3423929999</v>
      </c>
      <c r="H14" s="16">
        <v>2462.1228339999998</v>
      </c>
      <c r="I14" s="16">
        <v>1830461.972384</v>
      </c>
      <c r="J14" s="16">
        <v>2734.4088499999998</v>
      </c>
      <c r="K14" s="16">
        <v>2060584.816869</v>
      </c>
      <c r="L14" s="16">
        <v>3654.8912700000001</v>
      </c>
      <c r="M14" s="16">
        <v>2860129.0844020001</v>
      </c>
      <c r="N14" s="16">
        <v>2243.9295099999999</v>
      </c>
      <c r="O14" s="16">
        <v>1719238.684283</v>
      </c>
      <c r="P14" s="16">
        <v>3257.0037299999999</v>
      </c>
      <c r="Q14" s="16">
        <v>2594771.1835449999</v>
      </c>
      <c r="R14" s="16">
        <v>2611.954538</v>
      </c>
      <c r="S14" s="16">
        <v>2085148.57014</v>
      </c>
      <c r="T14" s="16">
        <v>2438.1241799999998</v>
      </c>
      <c r="U14" s="16">
        <v>1888960.920625</v>
      </c>
      <c r="V14" s="16">
        <v>2497.9123650000001</v>
      </c>
      <c r="W14" s="16">
        <v>1743541.377177</v>
      </c>
      <c r="X14" s="16">
        <v>2243.9368909999998</v>
      </c>
      <c r="Y14" s="16">
        <v>1497594.1894110001</v>
      </c>
      <c r="Z14" s="16"/>
      <c r="AA14" s="16"/>
      <c r="AB14" s="14">
        <f t="shared" si="1"/>
        <v>28281.288263999995</v>
      </c>
      <c r="AC14" s="14">
        <f t="shared" si="1"/>
        <v>21465674.683474001</v>
      </c>
    </row>
    <row r="15" spans="1:29">
      <c r="A15" s="18" t="s">
        <v>248</v>
      </c>
      <c r="B15" s="19"/>
      <c r="C15" s="20" t="s">
        <v>250</v>
      </c>
      <c r="D15" s="14">
        <v>2965.6726672999998</v>
      </c>
      <c r="E15" s="14">
        <v>9029153.4458029997</v>
      </c>
      <c r="F15" s="14">
        <v>1842.0438985999999</v>
      </c>
      <c r="G15" s="14">
        <v>5625669.1450890005</v>
      </c>
      <c r="H15" s="14">
        <v>3297.8631999999998</v>
      </c>
      <c r="I15" s="14">
        <v>7923857.8984200004</v>
      </c>
      <c r="J15" s="14">
        <v>3183.13625</v>
      </c>
      <c r="K15" s="14">
        <v>9395484.4876899999</v>
      </c>
      <c r="L15" s="14">
        <v>4177.97678</v>
      </c>
      <c r="M15" s="14">
        <v>11244545.303576</v>
      </c>
      <c r="N15" s="14">
        <v>1656.5245999000001</v>
      </c>
      <c r="O15" s="14">
        <v>4514837.1369599998</v>
      </c>
      <c r="P15" s="14">
        <v>1761.9492399999999</v>
      </c>
      <c r="Q15" s="14">
        <v>4612392.8555760002</v>
      </c>
      <c r="R15" s="14">
        <v>3405.6919200000002</v>
      </c>
      <c r="S15" s="14">
        <v>9537028.9729600009</v>
      </c>
      <c r="T15" s="14">
        <v>4072.4695400000001</v>
      </c>
      <c r="U15" s="14">
        <v>10753518.093774</v>
      </c>
      <c r="V15" s="14">
        <v>3664.4678800000002</v>
      </c>
      <c r="W15" s="14">
        <v>9843487.7468480002</v>
      </c>
      <c r="X15" s="14">
        <v>3296.3528999999999</v>
      </c>
      <c r="Y15" s="14">
        <v>10381887.525110001</v>
      </c>
      <c r="Z15" s="14"/>
      <c r="AA15" s="14"/>
      <c r="AB15" s="14">
        <f t="shared" si="1"/>
        <v>33324.148875800005</v>
      </c>
      <c r="AC15" s="14">
        <f t="shared" si="1"/>
        <v>92861862.61180602</v>
      </c>
    </row>
    <row r="16" spans="1:29">
      <c r="A16" s="18"/>
      <c r="B16" s="19"/>
      <c r="C16" s="20" t="s">
        <v>252</v>
      </c>
      <c r="D16" s="14">
        <v>1872.4109572</v>
      </c>
      <c r="E16" s="14">
        <v>1469752.699399</v>
      </c>
      <c r="F16" s="14">
        <v>2163.43894</v>
      </c>
      <c r="G16" s="14">
        <v>1831215.076106</v>
      </c>
      <c r="H16" s="14">
        <v>2893.2409499999999</v>
      </c>
      <c r="I16" s="14">
        <v>2134349.9028670001</v>
      </c>
      <c r="J16" s="14">
        <v>2932.0350800000001</v>
      </c>
      <c r="K16" s="14">
        <v>2012010.893412</v>
      </c>
      <c r="L16" s="14">
        <v>4150.2559000000001</v>
      </c>
      <c r="M16" s="14">
        <v>2628734.4475500002</v>
      </c>
      <c r="N16" s="14">
        <v>4866.0765000000001</v>
      </c>
      <c r="O16" s="14">
        <v>3414943.7897509998</v>
      </c>
      <c r="P16" s="14">
        <v>4582.1232257000001</v>
      </c>
      <c r="Q16" s="14">
        <v>2870452.882007</v>
      </c>
      <c r="R16" s="14">
        <v>4591.1035118</v>
      </c>
      <c r="S16" s="14">
        <v>3311720.9233249999</v>
      </c>
      <c r="T16" s="14">
        <v>2926.201462</v>
      </c>
      <c r="U16" s="14">
        <v>2262840.9762829999</v>
      </c>
      <c r="V16" s="14">
        <v>2517.0446999999999</v>
      </c>
      <c r="W16" s="14">
        <v>2340515.375922</v>
      </c>
      <c r="X16" s="14">
        <v>3508.8935799999999</v>
      </c>
      <c r="Y16" s="14">
        <v>2542283.9833669998</v>
      </c>
      <c r="Z16" s="14"/>
      <c r="AA16" s="14"/>
      <c r="AB16" s="14">
        <f t="shared" si="1"/>
        <v>37002.824806699995</v>
      </c>
      <c r="AC16" s="14">
        <f t="shared" si="1"/>
        <v>26818820.949988995</v>
      </c>
    </row>
  </sheetData>
  <mergeCells count="19">
    <mergeCell ref="V5:W5"/>
    <mergeCell ref="X5:Y5"/>
    <mergeCell ref="Z5:AA5"/>
    <mergeCell ref="AB5:AC5"/>
    <mergeCell ref="A11:B11"/>
    <mergeCell ref="A5:A6"/>
    <mergeCell ref="B5:B6"/>
    <mergeCell ref="C5:C6"/>
    <mergeCell ref="A2:U2"/>
    <mergeCell ref="A3:U3"/>
    <mergeCell ref="D5:E5"/>
    <mergeCell ref="F5:G5"/>
    <mergeCell ref="H5:I5"/>
    <mergeCell ref="J5:K5"/>
    <mergeCell ref="L5:M5"/>
    <mergeCell ref="N5:O5"/>
    <mergeCell ref="P5:Q5"/>
    <mergeCell ref="R5:S5"/>
    <mergeCell ref="T5:U5"/>
  </mergeCells>
  <pageMargins left="0.7" right="0.7" top="0.75" bottom="0.75" header="0.3" footer="0.3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0"/>
  <sheetViews>
    <sheetView workbookViewId="0">
      <selection activeCell="I18" sqref="I18"/>
    </sheetView>
  </sheetViews>
  <sheetFormatPr baseColWidth="10" defaultColWidth="11.42578125" defaultRowHeight="15"/>
  <cols>
    <col min="1" max="1" width="5.42578125" customWidth="1"/>
    <col min="2" max="2" width="8.85546875" customWidth="1"/>
    <col min="3" max="3" width="25.5703125" customWidth="1"/>
  </cols>
  <sheetData>
    <row r="1" spans="1:15" ht="15.75">
      <c r="A1" s="264" t="s">
        <v>282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</row>
    <row r="2" spans="1:15" ht="15.75">
      <c r="A2" s="278" t="s">
        <v>2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</row>
    <row r="3" spans="1:15" ht="6.75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15.75">
      <c r="A4" s="283" t="s">
        <v>3</v>
      </c>
      <c r="B4" s="285" t="s">
        <v>4</v>
      </c>
      <c r="C4" s="287" t="s">
        <v>5</v>
      </c>
      <c r="D4" s="266" t="s">
        <v>6</v>
      </c>
      <c r="E4" s="266"/>
      <c r="F4" s="266" t="s">
        <v>7</v>
      </c>
      <c r="G4" s="266"/>
      <c r="H4" s="266" t="s">
        <v>8</v>
      </c>
      <c r="I4" s="266"/>
      <c r="J4" s="266" t="s">
        <v>9</v>
      </c>
      <c r="K4" s="266"/>
      <c r="L4" s="266" t="s">
        <v>10</v>
      </c>
      <c r="M4" s="266"/>
      <c r="N4" s="266" t="s">
        <v>18</v>
      </c>
      <c r="O4" s="267"/>
    </row>
    <row r="5" spans="1:15" ht="15.75">
      <c r="A5" s="284"/>
      <c r="B5" s="286"/>
      <c r="C5" s="288"/>
      <c r="D5" s="3" t="s">
        <v>19</v>
      </c>
      <c r="E5" s="3" t="s">
        <v>20</v>
      </c>
      <c r="F5" s="3" t="s">
        <v>19</v>
      </c>
      <c r="G5" s="3" t="s">
        <v>20</v>
      </c>
      <c r="H5" s="3" t="s">
        <v>19</v>
      </c>
      <c r="I5" s="3" t="s">
        <v>20</v>
      </c>
      <c r="J5" s="3" t="s">
        <v>19</v>
      </c>
      <c r="K5" s="3" t="s">
        <v>20</v>
      </c>
      <c r="L5" s="3" t="s">
        <v>19</v>
      </c>
      <c r="M5" s="3" t="s">
        <v>20</v>
      </c>
      <c r="N5" s="3" t="s">
        <v>19</v>
      </c>
      <c r="O5" s="9" t="s">
        <v>20</v>
      </c>
    </row>
    <row r="6" spans="1:15">
      <c r="A6" s="282" t="s">
        <v>283</v>
      </c>
      <c r="B6" s="282"/>
      <c r="C6" s="4" t="s">
        <v>113</v>
      </c>
      <c r="D6" s="5">
        <f>+D7+D8+D9+D10</f>
        <v>5889.8466059000002</v>
      </c>
      <c r="E6" s="5">
        <f>+E7+E8+E9+E10</f>
        <v>5179234.6069830004</v>
      </c>
      <c r="F6" s="5">
        <f>+F7+F8+F9+F10</f>
        <v>2011.7424799999999</v>
      </c>
      <c r="G6" s="5">
        <f>+G7+G8+G9+G10</f>
        <v>1794417.582165</v>
      </c>
      <c r="H6" s="5">
        <f t="shared" ref="H6:M6" si="0">+H7+H8+H9+H10</f>
        <v>4110.8050199999998</v>
      </c>
      <c r="I6" s="5">
        <f t="shared" si="0"/>
        <v>3419203.1589299999</v>
      </c>
      <c r="J6" s="5">
        <f t="shared" si="0"/>
        <v>3446.8237300000001</v>
      </c>
      <c r="K6" s="5">
        <f t="shared" si="0"/>
        <v>2977952.3144880002</v>
      </c>
      <c r="L6" s="5">
        <f t="shared" si="0"/>
        <v>4630.3914533333336</v>
      </c>
      <c r="M6" s="5">
        <f t="shared" si="0"/>
        <v>4090092.9904820034</v>
      </c>
      <c r="N6" s="5">
        <f>D6+F6+H6+J6+L6</f>
        <v>20089.609289233333</v>
      </c>
      <c r="O6" s="5">
        <f>E6+G6+I6+K6+M6</f>
        <v>17460900.653048005</v>
      </c>
    </row>
    <row r="7" spans="1:15">
      <c r="A7" s="6"/>
      <c r="B7" s="6"/>
      <c r="C7" s="7" t="s">
        <v>114</v>
      </c>
      <c r="D7" s="8">
        <v>2434.2739200000001</v>
      </c>
      <c r="E7" s="8">
        <v>2178583.3863420002</v>
      </c>
      <c r="F7" s="8">
        <v>1121.3346300000001</v>
      </c>
      <c r="G7" s="8">
        <v>985750.37440900004</v>
      </c>
      <c r="H7" s="8">
        <v>2019.2320099999999</v>
      </c>
      <c r="I7" s="8">
        <v>1690299.646864</v>
      </c>
      <c r="J7" s="8">
        <v>2534.0701300000001</v>
      </c>
      <c r="K7" s="8">
        <v>2162606.8063420001</v>
      </c>
      <c r="L7" s="8">
        <v>2262.8504400000002</v>
      </c>
      <c r="M7" s="8">
        <v>2041723.7930036699</v>
      </c>
      <c r="N7" s="8">
        <f t="shared" ref="N7:O10" si="1">+D7+F7+H7+J7+L7</f>
        <v>10371.761129999999</v>
      </c>
      <c r="O7" s="8">
        <f t="shared" si="1"/>
        <v>9058964.0069606714</v>
      </c>
    </row>
    <row r="8" spans="1:15">
      <c r="A8" s="6"/>
      <c r="B8" s="6">
        <v>713.1</v>
      </c>
      <c r="C8" s="7" t="s">
        <v>115</v>
      </c>
      <c r="D8" s="8">
        <v>544.20150999999998</v>
      </c>
      <c r="E8" s="8">
        <v>504747.44170999998</v>
      </c>
      <c r="F8" s="8"/>
      <c r="G8" s="8"/>
      <c r="H8" s="8">
        <v>946.65328999999997</v>
      </c>
      <c r="I8" s="8">
        <v>834872.94682800001</v>
      </c>
      <c r="J8" s="8">
        <v>389.96102999999999</v>
      </c>
      <c r="K8" s="8">
        <v>329909.03572599997</v>
      </c>
      <c r="L8" s="8">
        <v>172.064433333333</v>
      </c>
      <c r="M8" s="8">
        <v>136149.14793533299</v>
      </c>
      <c r="N8" s="8">
        <f t="shared" si="1"/>
        <v>2052.880263333333</v>
      </c>
      <c r="O8" s="8">
        <f t="shared" si="1"/>
        <v>1805678.5721993328</v>
      </c>
    </row>
    <row r="9" spans="1:15">
      <c r="A9" s="6"/>
      <c r="B9" s="6"/>
      <c r="C9" s="7" t="s">
        <v>116</v>
      </c>
      <c r="D9" s="8">
        <v>136.07874000000001</v>
      </c>
      <c r="E9" s="8">
        <v>130944.04463</v>
      </c>
      <c r="F9" s="8">
        <v>192.77848</v>
      </c>
      <c r="G9" s="8">
        <v>180336.338552</v>
      </c>
      <c r="H9" s="8"/>
      <c r="I9" s="8"/>
      <c r="J9" s="8">
        <v>165.971</v>
      </c>
      <c r="K9" s="8">
        <v>157513.35219999999</v>
      </c>
      <c r="L9" s="8"/>
      <c r="M9" s="8"/>
      <c r="N9" s="8">
        <f t="shared" si="1"/>
        <v>494.82821999999999</v>
      </c>
      <c r="O9" s="8">
        <f t="shared" si="1"/>
        <v>468793.73538199998</v>
      </c>
    </row>
    <row r="10" spans="1:15">
      <c r="A10" s="6"/>
      <c r="B10" s="6"/>
      <c r="C10" s="7" t="s">
        <v>117</v>
      </c>
      <c r="D10" s="8">
        <v>2775.2924358999999</v>
      </c>
      <c r="E10" s="8">
        <v>2364959.7343009999</v>
      </c>
      <c r="F10" s="8">
        <v>697.62936999999999</v>
      </c>
      <c r="G10" s="8">
        <v>628330.86920399999</v>
      </c>
      <c r="H10" s="8">
        <v>1144.9197200000001</v>
      </c>
      <c r="I10" s="8">
        <v>894030.56523800001</v>
      </c>
      <c r="J10" s="8">
        <v>356.82157000000001</v>
      </c>
      <c r="K10" s="8">
        <v>327923.12021999998</v>
      </c>
      <c r="L10" s="8">
        <v>2195.47658</v>
      </c>
      <c r="M10" s="8">
        <v>1912220.0495430001</v>
      </c>
      <c r="N10" s="8">
        <f t="shared" si="1"/>
        <v>7170.1396758999999</v>
      </c>
      <c r="O10" s="8">
        <f t="shared" si="1"/>
        <v>6127464.3385060001</v>
      </c>
    </row>
  </sheetData>
  <mergeCells count="12">
    <mergeCell ref="A6:B6"/>
    <mergeCell ref="A4:A5"/>
    <mergeCell ref="B4:B5"/>
    <mergeCell ref="C4:C5"/>
    <mergeCell ref="A1:O1"/>
    <mergeCell ref="A2:O2"/>
    <mergeCell ref="D4:E4"/>
    <mergeCell ref="F4:G4"/>
    <mergeCell ref="H4:I4"/>
    <mergeCell ref="J4:K4"/>
    <mergeCell ref="L4:M4"/>
    <mergeCell ref="N4:O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Mensual 2025</vt:lpstr>
      <vt:lpstr>Sheet2</vt:lpstr>
      <vt:lpstr>Sheet1</vt:lpstr>
      <vt:lpstr>Hoja3</vt:lpstr>
      <vt:lpstr>Hoja2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 Suarez</dc:creator>
  <cp:lastModifiedBy>Economia Agropecuaria</cp:lastModifiedBy>
  <cp:lastPrinted>2019-05-10T15:39:00Z</cp:lastPrinted>
  <dcterms:created xsi:type="dcterms:W3CDTF">2017-12-28T19:01:00Z</dcterms:created>
  <dcterms:modified xsi:type="dcterms:W3CDTF">2026-02-20T16:09:41Z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DD969AE401384DCE8313D961CBB31F9C_12</vt:lpwstr>
  </property>
  <property fmtid="{D5CDD505-2E9C-101B-9397-08002B2CF9AE}" pid="3" name="KSOProductBuildVer">
    <vt:lpwstr>2058-12.2.0.17153</vt:lpwstr>
  </property>
</Properties>
</file>