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10084C81-8761-4B2C-8967-DF53421568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xportaciones por Cap" sheetId="1" r:id="rId1"/>
  </sheets>
  <definedNames>
    <definedName name="_xlnm.Print_Area" localSheetId="0">'Exportaciones por Cap'!$A$1:$X$35</definedName>
    <definedName name="_xlnm.Print_Titles" localSheetId="0">'Exportaciones por Cap'!$A:$B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7" i="1" l="1"/>
  <c r="AC7" i="1"/>
  <c r="AB7" i="1"/>
  <c r="AA7" i="1"/>
  <c r="Z7" i="1" l="1"/>
  <c r="Y7" i="1"/>
  <c r="X7" i="1"/>
  <c r="W7" i="1"/>
  <c r="V7" i="1"/>
  <c r="U7" i="1"/>
  <c r="K7" i="1"/>
  <c r="L7" i="1"/>
  <c r="M7" i="1"/>
  <c r="N7" i="1"/>
  <c r="O7" i="1"/>
  <c r="P7" i="1"/>
  <c r="Q7" i="1"/>
  <c r="R7" i="1"/>
  <c r="D7" i="1"/>
  <c r="E7" i="1"/>
  <c r="F7" i="1"/>
  <c r="G7" i="1"/>
  <c r="H7" i="1"/>
  <c r="I7" i="1"/>
  <c r="J7" i="1"/>
  <c r="S7" i="1"/>
  <c r="T7" i="1"/>
  <c r="C8" i="1" l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3" i="1"/>
  <c r="C24" i="1"/>
  <c r="C25" i="1"/>
  <c r="C27" i="1"/>
  <c r="C28" i="1"/>
  <c r="C31" i="1"/>
  <c r="C7" i="1" l="1"/>
</calcChain>
</file>

<file path=xl/sharedStrings.xml><?xml version="1.0" encoding="utf-8"?>
<sst xmlns="http://schemas.openxmlformats.org/spreadsheetml/2006/main" count="85" uniqueCount="52">
  <si>
    <t>Viceministerio de Planificación Agropecuario y Agropecuario</t>
  </si>
  <si>
    <t>Departamento de Economía Agropecuaria y Estadísticas</t>
  </si>
  <si>
    <t>(Volumen en Toneladas Métricas y Valor en FOB US$)</t>
  </si>
  <si>
    <t>Capitulo</t>
  </si>
  <si>
    <t>PRODUCTOS</t>
  </si>
  <si>
    <t>Volumen</t>
  </si>
  <si>
    <t xml:space="preserve">Valor </t>
  </si>
  <si>
    <t>Total Agropecuario</t>
  </si>
  <si>
    <t>01</t>
  </si>
  <si>
    <t>Animales Vivos</t>
  </si>
  <si>
    <t>02</t>
  </si>
  <si>
    <t>Carne y Despojos Comestibles.</t>
  </si>
  <si>
    <t>03</t>
  </si>
  <si>
    <t>Pescados y Crustáceos, Molusco y Demás Invertebrado Acuático</t>
  </si>
  <si>
    <t>04</t>
  </si>
  <si>
    <t>Leche y Productos Lácteos; Huevos de Aves; Miel Natural; Productos Comestibles de Origen Animal, No Expresado ni Comprendido en Otra Parte</t>
  </si>
  <si>
    <t>05</t>
  </si>
  <si>
    <t>Los Demás Productos de Origen Animal No Expresado Ni Comprendidos en Otra Parte.</t>
  </si>
  <si>
    <t>06</t>
  </si>
  <si>
    <t>Plantas Vivas y Productos de la Floricultura.</t>
  </si>
  <si>
    <t>07</t>
  </si>
  <si>
    <t>Hortalizas, Plantas, Raíces y Tubérculos Alimenticios</t>
  </si>
  <si>
    <t>08</t>
  </si>
  <si>
    <t>Frutas y Frutos Comestibles; Cortezas de Agrios (Citricos, Melones o Sandías)</t>
  </si>
  <si>
    <t>09</t>
  </si>
  <si>
    <t>Café, Té, Yerba Mate y Especias</t>
  </si>
  <si>
    <t>Cereales</t>
  </si>
  <si>
    <t>Productos de Molinería; Malta; Almidón y Fécula; Inulina; Gluten de Trigo</t>
  </si>
  <si>
    <t>Semillas y Frutos Oleaginosos; Semillas y Frutos Diversos; Plantas Industriales o Medicinales; Paja y Forraje.</t>
  </si>
  <si>
    <t>13</t>
  </si>
  <si>
    <t>Gomas, Resinas y demás Jugos y Extractos Vegetales.</t>
  </si>
  <si>
    <t>14</t>
  </si>
  <si>
    <t>Materiales Trenzables y demás Productos de Origen Vegetal, No Expresados Ni Comprendidos en Otra Parte.</t>
  </si>
  <si>
    <t>Grasas y Aceites Animales o Vegetales; Productos de su Desdoblamiento; Grasas Alimenticias Elaborada; Cera de Origen Animal o Vegetal</t>
  </si>
  <si>
    <t>N.D</t>
  </si>
  <si>
    <t>Preparaciones de Carnes, Pescados o de Crustáceos, Moluscos o Demás Invertebrados Acuáticos.</t>
  </si>
  <si>
    <t>Azúcares y Articulos de Confitería</t>
  </si>
  <si>
    <t>Cacao y sus Preparaciones</t>
  </si>
  <si>
    <t>Preparaciones a Base de Cereales, Harina, Almidón, Fécula o Leche; Productos de Pastelería</t>
  </si>
  <si>
    <t>Preparaciones de Hortalizas, Frutas u otros Frutos o Demás Partes de Plantas</t>
  </si>
  <si>
    <t>Preparaciones Alimenticias Diversas</t>
  </si>
  <si>
    <t>Bebidas, líquidos Alcohólicos y Vinagre</t>
  </si>
  <si>
    <t>23</t>
  </si>
  <si>
    <t>Residuos y Desperdicios de la Industrias Alimentarias; Alimentos Preparados para Animales.</t>
  </si>
  <si>
    <t>24</t>
  </si>
  <si>
    <t>Tabaco Y Sucedáneos del Tabaco Elaborado.</t>
  </si>
  <si>
    <t>* Datos preliminares.</t>
  </si>
  <si>
    <t xml:space="preserve">              Elaborado:  Ministerio de Agricultura de la República Dominicana.   Departamento de Economía Agropecuaría y Estadísticas.</t>
  </si>
  <si>
    <r>
      <t>Fuente:</t>
    </r>
    <r>
      <rPr>
        <sz val="10"/>
        <rFont val="Calibri"/>
        <family val="2"/>
        <scheme val="minor"/>
      </rPr>
      <t xml:space="preserve"> Dirección General de Aduanas (DGA), Departamento de Estadísticas.</t>
    </r>
  </si>
  <si>
    <t>2024*</t>
  </si>
  <si>
    <t>Exportaciones  por Capítulo de Productos Agropecuarios , 2012-2025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</si>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</sst>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164" fontId="3" fillId="2" borderId="0" xfId="1" applyNumberFormat="1" applyFont="1" applyFill="1" applyBorder="1" applyAlignment="1"/>
    <xf numFmtId="0" fontId="4" fillId="0" borderId="0" xfId="0" applyFont="1"/>
    <xf numFmtId="0" fontId="4" fillId="2" borderId="0" xfId="0" applyFont="1" applyFill="1"/>
    <xf numFmtId="0" fontId="4" fillId="0" borderId="0" xfId="0" applyFont="1" applyAlignment="1">
      <alignment horizontal="right"/>
    </xf>
    <xf numFmtId="1" fontId="5" fillId="2" borderId="0" xfId="2" applyNumberFormat="1" applyFont="1" applyFill="1" applyAlignment="1">
      <alignment wrapText="1"/>
    </xf>
    <xf numFmtId="1" fontId="5" fillId="2" borderId="0" xfId="2" applyNumberFormat="1" applyFont="1" applyFill="1"/>
    <xf numFmtId="0" fontId="9" fillId="2" borderId="1" xfId="2" applyFont="1" applyFill="1" applyBorder="1" applyAlignment="1">
      <alignment horizontal="left" wrapText="1"/>
    </xf>
    <xf numFmtId="164" fontId="9" fillId="2" borderId="1" xfId="1" applyNumberFormat="1" applyFont="1" applyFill="1" applyBorder="1" applyAlignment="1">
      <alignment horizontal="right"/>
    </xf>
    <xf numFmtId="164" fontId="9" fillId="2" borderId="1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/>
    <xf numFmtId="0" fontId="9" fillId="2" borderId="1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left"/>
    </xf>
    <xf numFmtId="0" fontId="10" fillId="3" borderId="2" xfId="2" applyFont="1" applyFill="1" applyBorder="1" applyAlignment="1">
      <alignment horizontal="center" vertical="center"/>
    </xf>
    <xf numFmtId="0" fontId="10" fillId="3" borderId="5" xfId="2" applyFont="1" applyFill="1" applyBorder="1" applyAlignment="1">
      <alignment horizontal="center" vertical="center"/>
    </xf>
    <xf numFmtId="0" fontId="10" fillId="3" borderId="6" xfId="2" applyFont="1" applyFill="1" applyBorder="1" applyAlignment="1">
      <alignment horizontal="center" vertical="center"/>
    </xf>
    <xf numFmtId="0" fontId="10" fillId="3" borderId="7" xfId="2" applyFont="1" applyFill="1" applyBorder="1" applyAlignment="1">
      <alignment horizontal="center" vertical="center"/>
    </xf>
    <xf numFmtId="164" fontId="10" fillId="4" borderId="1" xfId="2" applyNumberFormat="1" applyFont="1" applyFill="1" applyBorder="1" applyAlignment="1">
      <alignment horizontal="right" vertical="center"/>
    </xf>
    <xf numFmtId="164" fontId="15" fillId="2" borderId="0" xfId="1" applyNumberFormat="1" applyFont="1" applyFill="1" applyBorder="1" applyAlignment="1"/>
    <xf numFmtId="164" fontId="6" fillId="2" borderId="0" xfId="1" applyNumberFormat="1" applyFont="1" applyFill="1" applyBorder="1" applyAlignment="1"/>
    <xf numFmtId="0" fontId="7" fillId="2" borderId="0" xfId="0" applyFont="1" applyFill="1"/>
    <xf numFmtId="0" fontId="14" fillId="2" borderId="0" xfId="0" applyFont="1" applyFill="1"/>
    <xf numFmtId="0" fontId="15" fillId="2" borderId="0" xfId="0" applyFont="1" applyFill="1"/>
    <xf numFmtId="43" fontId="14" fillId="2" borderId="0" xfId="1" applyFont="1" applyFill="1" applyAlignment="1">
      <alignment horizontal="right"/>
    </xf>
    <xf numFmtId="0" fontId="14" fillId="2" borderId="0" xfId="2" applyFont="1" applyFill="1" applyAlignment="1">
      <alignment horizontal="right"/>
    </xf>
    <xf numFmtId="0" fontId="14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164" fontId="10" fillId="4" borderId="10" xfId="2" applyNumberFormat="1" applyFont="1" applyFill="1" applyBorder="1" applyAlignment="1">
      <alignment horizontal="right" vertical="center"/>
    </xf>
    <xf numFmtId="49" fontId="8" fillId="2" borderId="9" xfId="0" applyNumberFormat="1" applyFont="1" applyFill="1" applyBorder="1" applyAlignment="1">
      <alignment horizontal="center"/>
    </xf>
    <xf numFmtId="164" fontId="8" fillId="2" borderId="10" xfId="1" applyNumberFormat="1" applyFont="1" applyFill="1" applyBorder="1" applyAlignment="1"/>
    <xf numFmtId="0" fontId="8" fillId="2" borderId="9" xfId="0" applyFont="1" applyFill="1" applyBorder="1" applyAlignment="1">
      <alignment horizontal="center"/>
    </xf>
    <xf numFmtId="1" fontId="11" fillId="4" borderId="2" xfId="2" applyNumberFormat="1" applyFont="1" applyFill="1" applyBorder="1" applyAlignment="1">
      <alignment horizontal="center"/>
    </xf>
    <xf numFmtId="1" fontId="11" fillId="4" borderId="8" xfId="2" applyNumberFormat="1" applyFont="1" applyFill="1" applyBorder="1" applyAlignment="1">
      <alignment horizontal="center"/>
    </xf>
    <xf numFmtId="1" fontId="11" fillId="4" borderId="8" xfId="2" applyNumberFormat="1" applyFont="1" applyFill="1" applyBorder="1" applyAlignment="1">
      <alignment horizontal="right"/>
    </xf>
    <xf numFmtId="1" fontId="11" fillId="4" borderId="11" xfId="2" applyNumberFormat="1" applyFont="1" applyFill="1" applyBorder="1" applyAlignment="1">
      <alignment horizontal="right"/>
    </xf>
    <xf numFmtId="164" fontId="12" fillId="4" borderId="8" xfId="1" applyNumberFormat="1" applyFont="1" applyFill="1" applyBorder="1" applyAlignment="1"/>
    <xf numFmtId="164" fontId="12" fillId="4" borderId="12" xfId="1" applyNumberFormat="1" applyFont="1" applyFill="1" applyBorder="1" applyAlignment="1"/>
    <xf numFmtId="0" fontId="10" fillId="3" borderId="3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164" fontId="10" fillId="4" borderId="13" xfId="2" applyNumberFormat="1" applyFont="1" applyFill="1" applyBorder="1" applyAlignment="1">
      <alignment horizontal="right" vertical="center"/>
    </xf>
    <xf numFmtId="164" fontId="8" fillId="2" borderId="13" xfId="1" applyNumberFormat="1" applyFont="1" applyFill="1" applyBorder="1" applyAlignment="1"/>
    <xf numFmtId="164" fontId="12" fillId="4" borderId="11" xfId="1" applyNumberFormat="1" applyFont="1" applyFill="1" applyBorder="1" applyAlignment="1"/>
    <xf numFmtId="0" fontId="10" fillId="3" borderId="0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1" fontId="5" fillId="2" borderId="0" xfId="2" applyNumberFormat="1" applyFont="1" applyFill="1" applyAlignment="1">
      <alignment horizontal="center"/>
    </xf>
    <xf numFmtId="0" fontId="10" fillId="4" borderId="9" xfId="2" applyFont="1" applyFill="1" applyBorder="1" applyAlignment="1">
      <alignment horizontal="center" vertical="center"/>
    </xf>
    <xf numFmtId="0" fontId="10" fillId="4" borderId="1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horizontal="center" vertical="center"/>
    </xf>
    <xf numFmtId="1" fontId="13" fillId="2" borderId="8" xfId="2" applyNumberFormat="1" applyFont="1" applyFill="1" applyBorder="1" applyAlignment="1">
      <alignment horizontal="center"/>
    </xf>
    <xf numFmtId="1" fontId="13" fillId="2" borderId="0" xfId="2" applyNumberFormat="1" applyFont="1" applyFill="1" applyBorder="1" applyAlignment="1">
      <alignment horizontal="center"/>
    </xf>
    <xf numFmtId="1" fontId="13" fillId="2" borderId="0" xfId="2" applyNumberFormat="1" applyFont="1" applyFill="1" applyAlignment="1">
      <alignment horizontal="center" wrapText="1"/>
    </xf>
  </cellXfs>
  <cellStyles count="3">
    <cellStyle name="Millares" xfId="1" builtinId="3"/>
    <cellStyle name="Normal" xfId="0" builtinId="0"/>
    <cellStyle name="Normal_Hoja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0</xdr:row>
      <xdr:rowOff>123825</xdr:rowOff>
    </xdr:from>
    <xdr:to>
      <xdr:col>1</xdr:col>
      <xdr:colOff>800100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2A78A0-8FDB-409A-AE6E-6F7D84672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" y="523875"/>
          <a:ext cx="0" cy="723900"/>
        </a:xfrm>
        <a:prstGeom prst="rect">
          <a:avLst/>
        </a:prstGeom>
        <a:solidFill>
          <a:srgbClr val="C3D69B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28575</xdr:rowOff>
    </xdr:from>
    <xdr:to>
      <xdr:col>1</xdr:col>
      <xdr:colOff>723900</xdr:colOff>
      <xdr:row>3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EEED96F-49EF-4876-BD23-845DC6A725B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132397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3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baseColWidth="10" defaultColWidth="11.42578125" defaultRowHeight="15.75" x14ac:dyDescent="0.25"/>
  <cols>
    <col min="1" max="1" width="10.42578125" style="2" customWidth="1"/>
    <col min="2" max="2" width="43.42578125" style="2" customWidth="1"/>
    <col min="3" max="3" width="12.85546875" style="4" customWidth="1"/>
    <col min="4" max="4" width="17" style="4" customWidth="1"/>
    <col min="5" max="5" width="13.140625" style="4" customWidth="1"/>
    <col min="6" max="6" width="16" style="4" customWidth="1"/>
    <col min="7" max="7" width="13.28515625" style="4" customWidth="1"/>
    <col min="8" max="8" width="17.42578125" style="4" customWidth="1"/>
    <col min="9" max="9" width="13.140625" style="4" customWidth="1"/>
    <col min="10" max="10" width="16.5703125" style="4" customWidth="1"/>
    <col min="11" max="11" width="14.140625" style="2" customWidth="1"/>
    <col min="12" max="12" width="17" style="2" customWidth="1"/>
    <col min="13" max="13" width="13.85546875" style="2" customWidth="1"/>
    <col min="14" max="14" width="15.5703125" style="2" customWidth="1"/>
    <col min="15" max="15" width="14.28515625" style="2" customWidth="1"/>
    <col min="16" max="16" width="16.42578125" style="2" customWidth="1"/>
    <col min="17" max="17" width="14.140625" style="2" customWidth="1"/>
    <col min="18" max="18" width="15.28515625" style="2" customWidth="1"/>
    <col min="19" max="19" width="13.85546875" style="2" customWidth="1"/>
    <col min="20" max="20" width="15.85546875" style="2" customWidth="1"/>
    <col min="21" max="21" width="14.140625" style="2" customWidth="1"/>
    <col min="22" max="22" width="15.28515625" style="2" customWidth="1"/>
    <col min="23" max="23" width="13.85546875" style="2" customWidth="1"/>
    <col min="24" max="24" width="15" style="2" customWidth="1"/>
    <col min="25" max="25" width="13.85546875" style="2" customWidth="1"/>
    <col min="26" max="26" width="15.140625" style="2" customWidth="1"/>
    <col min="27" max="27" width="14" style="2" customWidth="1"/>
    <col min="28" max="28" width="16.140625" style="2" customWidth="1"/>
    <col min="29" max="29" width="14.42578125" style="2" customWidth="1"/>
    <col min="30" max="30" width="15.7109375" style="2" customWidth="1"/>
    <col min="31" max="248" width="11.42578125" style="2"/>
    <col min="249" max="249" width="41.7109375" style="2" customWidth="1"/>
    <col min="250" max="250" width="13.28515625" style="2" customWidth="1"/>
    <col min="251" max="251" width="13.140625" style="2" customWidth="1"/>
    <col min="252" max="252" width="13" style="2" customWidth="1"/>
    <col min="253" max="254" width="12.7109375" style="2" customWidth="1"/>
    <col min="255" max="255" width="13.140625" style="2" customWidth="1"/>
    <col min="256" max="504" width="11.42578125" style="2"/>
    <col min="505" max="505" width="41.7109375" style="2" customWidth="1"/>
    <col min="506" max="506" width="13.28515625" style="2" customWidth="1"/>
    <col min="507" max="507" width="13.140625" style="2" customWidth="1"/>
    <col min="508" max="508" width="13" style="2" customWidth="1"/>
    <col min="509" max="510" width="12.7109375" style="2" customWidth="1"/>
    <col min="511" max="511" width="13.140625" style="2" customWidth="1"/>
    <col min="512" max="760" width="11.42578125" style="2"/>
    <col min="761" max="761" width="41.7109375" style="2" customWidth="1"/>
    <col min="762" max="762" width="13.28515625" style="2" customWidth="1"/>
    <col min="763" max="763" width="13.140625" style="2" customWidth="1"/>
    <col min="764" max="764" width="13" style="2" customWidth="1"/>
    <col min="765" max="766" width="12.7109375" style="2" customWidth="1"/>
    <col min="767" max="767" width="13.140625" style="2" customWidth="1"/>
    <col min="768" max="1016" width="11.42578125" style="2"/>
    <col min="1017" max="1017" width="41.7109375" style="2" customWidth="1"/>
    <col min="1018" max="1018" width="13.28515625" style="2" customWidth="1"/>
    <col min="1019" max="1019" width="13.140625" style="2" customWidth="1"/>
    <col min="1020" max="1020" width="13" style="2" customWidth="1"/>
    <col min="1021" max="1022" width="12.7109375" style="2" customWidth="1"/>
    <col min="1023" max="1023" width="13.140625" style="2" customWidth="1"/>
    <col min="1024" max="1272" width="11.42578125" style="2"/>
    <col min="1273" max="1273" width="41.7109375" style="2" customWidth="1"/>
    <col min="1274" max="1274" width="13.28515625" style="2" customWidth="1"/>
    <col min="1275" max="1275" width="13.140625" style="2" customWidth="1"/>
    <col min="1276" max="1276" width="13" style="2" customWidth="1"/>
    <col min="1277" max="1278" width="12.7109375" style="2" customWidth="1"/>
    <col min="1279" max="1279" width="13.140625" style="2" customWidth="1"/>
    <col min="1280" max="1528" width="11.42578125" style="2"/>
    <col min="1529" max="1529" width="41.7109375" style="2" customWidth="1"/>
    <col min="1530" max="1530" width="13.28515625" style="2" customWidth="1"/>
    <col min="1531" max="1531" width="13.140625" style="2" customWidth="1"/>
    <col min="1532" max="1532" width="13" style="2" customWidth="1"/>
    <col min="1533" max="1534" width="12.7109375" style="2" customWidth="1"/>
    <col min="1535" max="1535" width="13.140625" style="2" customWidth="1"/>
    <col min="1536" max="1784" width="11.42578125" style="2"/>
    <col min="1785" max="1785" width="41.7109375" style="2" customWidth="1"/>
    <col min="1786" max="1786" width="13.28515625" style="2" customWidth="1"/>
    <col min="1787" max="1787" width="13.140625" style="2" customWidth="1"/>
    <col min="1788" max="1788" width="13" style="2" customWidth="1"/>
    <col min="1789" max="1790" width="12.7109375" style="2" customWidth="1"/>
    <col min="1791" max="1791" width="13.140625" style="2" customWidth="1"/>
    <col min="1792" max="2040" width="11.42578125" style="2"/>
    <col min="2041" max="2041" width="41.7109375" style="2" customWidth="1"/>
    <col min="2042" max="2042" width="13.28515625" style="2" customWidth="1"/>
    <col min="2043" max="2043" width="13.140625" style="2" customWidth="1"/>
    <col min="2044" max="2044" width="13" style="2" customWidth="1"/>
    <col min="2045" max="2046" width="12.7109375" style="2" customWidth="1"/>
    <col min="2047" max="2047" width="13.140625" style="2" customWidth="1"/>
    <col min="2048" max="2296" width="11.42578125" style="2"/>
    <col min="2297" max="2297" width="41.7109375" style="2" customWidth="1"/>
    <col min="2298" max="2298" width="13.28515625" style="2" customWidth="1"/>
    <col min="2299" max="2299" width="13.140625" style="2" customWidth="1"/>
    <col min="2300" max="2300" width="13" style="2" customWidth="1"/>
    <col min="2301" max="2302" width="12.7109375" style="2" customWidth="1"/>
    <col min="2303" max="2303" width="13.140625" style="2" customWidth="1"/>
    <col min="2304" max="2552" width="11.42578125" style="2"/>
    <col min="2553" max="2553" width="41.7109375" style="2" customWidth="1"/>
    <col min="2554" max="2554" width="13.28515625" style="2" customWidth="1"/>
    <col min="2555" max="2555" width="13.140625" style="2" customWidth="1"/>
    <col min="2556" max="2556" width="13" style="2" customWidth="1"/>
    <col min="2557" max="2558" width="12.7109375" style="2" customWidth="1"/>
    <col min="2559" max="2559" width="13.140625" style="2" customWidth="1"/>
    <col min="2560" max="2808" width="11.42578125" style="2"/>
    <col min="2809" max="2809" width="41.7109375" style="2" customWidth="1"/>
    <col min="2810" max="2810" width="13.28515625" style="2" customWidth="1"/>
    <col min="2811" max="2811" width="13.140625" style="2" customWidth="1"/>
    <col min="2812" max="2812" width="13" style="2" customWidth="1"/>
    <col min="2813" max="2814" width="12.7109375" style="2" customWidth="1"/>
    <col min="2815" max="2815" width="13.140625" style="2" customWidth="1"/>
    <col min="2816" max="3064" width="11.42578125" style="2"/>
    <col min="3065" max="3065" width="41.7109375" style="2" customWidth="1"/>
    <col min="3066" max="3066" width="13.28515625" style="2" customWidth="1"/>
    <col min="3067" max="3067" width="13.140625" style="2" customWidth="1"/>
    <col min="3068" max="3068" width="13" style="2" customWidth="1"/>
    <col min="3069" max="3070" width="12.7109375" style="2" customWidth="1"/>
    <col min="3071" max="3071" width="13.140625" style="2" customWidth="1"/>
    <col min="3072" max="3320" width="11.42578125" style="2"/>
    <col min="3321" max="3321" width="41.7109375" style="2" customWidth="1"/>
    <col min="3322" max="3322" width="13.28515625" style="2" customWidth="1"/>
    <col min="3323" max="3323" width="13.140625" style="2" customWidth="1"/>
    <col min="3324" max="3324" width="13" style="2" customWidth="1"/>
    <col min="3325" max="3326" width="12.7109375" style="2" customWidth="1"/>
    <col min="3327" max="3327" width="13.140625" style="2" customWidth="1"/>
    <col min="3328" max="3576" width="11.42578125" style="2"/>
    <col min="3577" max="3577" width="41.7109375" style="2" customWidth="1"/>
    <col min="3578" max="3578" width="13.28515625" style="2" customWidth="1"/>
    <col min="3579" max="3579" width="13.140625" style="2" customWidth="1"/>
    <col min="3580" max="3580" width="13" style="2" customWidth="1"/>
    <col min="3581" max="3582" width="12.7109375" style="2" customWidth="1"/>
    <col min="3583" max="3583" width="13.140625" style="2" customWidth="1"/>
    <col min="3584" max="3832" width="11.42578125" style="2"/>
    <col min="3833" max="3833" width="41.7109375" style="2" customWidth="1"/>
    <col min="3834" max="3834" width="13.28515625" style="2" customWidth="1"/>
    <col min="3835" max="3835" width="13.140625" style="2" customWidth="1"/>
    <col min="3836" max="3836" width="13" style="2" customWidth="1"/>
    <col min="3837" max="3838" width="12.7109375" style="2" customWidth="1"/>
    <col min="3839" max="3839" width="13.140625" style="2" customWidth="1"/>
    <col min="3840" max="4088" width="11.42578125" style="2"/>
    <col min="4089" max="4089" width="41.7109375" style="2" customWidth="1"/>
    <col min="4090" max="4090" width="13.28515625" style="2" customWidth="1"/>
    <col min="4091" max="4091" width="13.140625" style="2" customWidth="1"/>
    <col min="4092" max="4092" width="13" style="2" customWidth="1"/>
    <col min="4093" max="4094" width="12.7109375" style="2" customWidth="1"/>
    <col min="4095" max="4095" width="13.140625" style="2" customWidth="1"/>
    <col min="4096" max="4344" width="11.42578125" style="2"/>
    <col min="4345" max="4345" width="41.7109375" style="2" customWidth="1"/>
    <col min="4346" max="4346" width="13.28515625" style="2" customWidth="1"/>
    <col min="4347" max="4347" width="13.140625" style="2" customWidth="1"/>
    <col min="4348" max="4348" width="13" style="2" customWidth="1"/>
    <col min="4349" max="4350" width="12.7109375" style="2" customWidth="1"/>
    <col min="4351" max="4351" width="13.140625" style="2" customWidth="1"/>
    <col min="4352" max="4600" width="11.42578125" style="2"/>
    <col min="4601" max="4601" width="41.7109375" style="2" customWidth="1"/>
    <col min="4602" max="4602" width="13.28515625" style="2" customWidth="1"/>
    <col min="4603" max="4603" width="13.140625" style="2" customWidth="1"/>
    <col min="4604" max="4604" width="13" style="2" customWidth="1"/>
    <col min="4605" max="4606" width="12.7109375" style="2" customWidth="1"/>
    <col min="4607" max="4607" width="13.140625" style="2" customWidth="1"/>
    <col min="4608" max="4856" width="11.42578125" style="2"/>
    <col min="4857" max="4857" width="41.7109375" style="2" customWidth="1"/>
    <col min="4858" max="4858" width="13.28515625" style="2" customWidth="1"/>
    <col min="4859" max="4859" width="13.140625" style="2" customWidth="1"/>
    <col min="4860" max="4860" width="13" style="2" customWidth="1"/>
    <col min="4861" max="4862" width="12.7109375" style="2" customWidth="1"/>
    <col min="4863" max="4863" width="13.140625" style="2" customWidth="1"/>
    <col min="4864" max="5112" width="11.42578125" style="2"/>
    <col min="5113" max="5113" width="41.7109375" style="2" customWidth="1"/>
    <col min="5114" max="5114" width="13.28515625" style="2" customWidth="1"/>
    <col min="5115" max="5115" width="13.140625" style="2" customWidth="1"/>
    <col min="5116" max="5116" width="13" style="2" customWidth="1"/>
    <col min="5117" max="5118" width="12.7109375" style="2" customWidth="1"/>
    <col min="5119" max="5119" width="13.140625" style="2" customWidth="1"/>
    <col min="5120" max="5368" width="11.42578125" style="2"/>
    <col min="5369" max="5369" width="41.7109375" style="2" customWidth="1"/>
    <col min="5370" max="5370" width="13.28515625" style="2" customWidth="1"/>
    <col min="5371" max="5371" width="13.140625" style="2" customWidth="1"/>
    <col min="5372" max="5372" width="13" style="2" customWidth="1"/>
    <col min="5373" max="5374" width="12.7109375" style="2" customWidth="1"/>
    <col min="5375" max="5375" width="13.140625" style="2" customWidth="1"/>
    <col min="5376" max="5624" width="11.42578125" style="2"/>
    <col min="5625" max="5625" width="41.7109375" style="2" customWidth="1"/>
    <col min="5626" max="5626" width="13.28515625" style="2" customWidth="1"/>
    <col min="5627" max="5627" width="13.140625" style="2" customWidth="1"/>
    <col min="5628" max="5628" width="13" style="2" customWidth="1"/>
    <col min="5629" max="5630" width="12.7109375" style="2" customWidth="1"/>
    <col min="5631" max="5631" width="13.140625" style="2" customWidth="1"/>
    <col min="5632" max="5880" width="11.42578125" style="2"/>
    <col min="5881" max="5881" width="41.7109375" style="2" customWidth="1"/>
    <col min="5882" max="5882" width="13.28515625" style="2" customWidth="1"/>
    <col min="5883" max="5883" width="13.140625" style="2" customWidth="1"/>
    <col min="5884" max="5884" width="13" style="2" customWidth="1"/>
    <col min="5885" max="5886" width="12.7109375" style="2" customWidth="1"/>
    <col min="5887" max="5887" width="13.140625" style="2" customWidth="1"/>
    <col min="5888" max="6136" width="11.42578125" style="2"/>
    <col min="6137" max="6137" width="41.7109375" style="2" customWidth="1"/>
    <col min="6138" max="6138" width="13.28515625" style="2" customWidth="1"/>
    <col min="6139" max="6139" width="13.140625" style="2" customWidth="1"/>
    <col min="6140" max="6140" width="13" style="2" customWidth="1"/>
    <col min="6141" max="6142" width="12.7109375" style="2" customWidth="1"/>
    <col min="6143" max="6143" width="13.140625" style="2" customWidth="1"/>
    <col min="6144" max="6392" width="11.42578125" style="2"/>
    <col min="6393" max="6393" width="41.7109375" style="2" customWidth="1"/>
    <col min="6394" max="6394" width="13.28515625" style="2" customWidth="1"/>
    <col min="6395" max="6395" width="13.140625" style="2" customWidth="1"/>
    <col min="6396" max="6396" width="13" style="2" customWidth="1"/>
    <col min="6397" max="6398" width="12.7109375" style="2" customWidth="1"/>
    <col min="6399" max="6399" width="13.140625" style="2" customWidth="1"/>
    <col min="6400" max="6648" width="11.42578125" style="2"/>
    <col min="6649" max="6649" width="41.7109375" style="2" customWidth="1"/>
    <col min="6650" max="6650" width="13.28515625" style="2" customWidth="1"/>
    <col min="6651" max="6651" width="13.140625" style="2" customWidth="1"/>
    <col min="6652" max="6652" width="13" style="2" customWidth="1"/>
    <col min="6653" max="6654" width="12.7109375" style="2" customWidth="1"/>
    <col min="6655" max="6655" width="13.140625" style="2" customWidth="1"/>
    <col min="6656" max="6904" width="11.42578125" style="2"/>
    <col min="6905" max="6905" width="41.7109375" style="2" customWidth="1"/>
    <col min="6906" max="6906" width="13.28515625" style="2" customWidth="1"/>
    <col min="6907" max="6907" width="13.140625" style="2" customWidth="1"/>
    <col min="6908" max="6908" width="13" style="2" customWidth="1"/>
    <col min="6909" max="6910" width="12.7109375" style="2" customWidth="1"/>
    <col min="6911" max="6911" width="13.140625" style="2" customWidth="1"/>
    <col min="6912" max="7160" width="11.42578125" style="2"/>
    <col min="7161" max="7161" width="41.7109375" style="2" customWidth="1"/>
    <col min="7162" max="7162" width="13.28515625" style="2" customWidth="1"/>
    <col min="7163" max="7163" width="13.140625" style="2" customWidth="1"/>
    <col min="7164" max="7164" width="13" style="2" customWidth="1"/>
    <col min="7165" max="7166" width="12.7109375" style="2" customWidth="1"/>
    <col min="7167" max="7167" width="13.140625" style="2" customWidth="1"/>
    <col min="7168" max="7416" width="11.42578125" style="2"/>
    <col min="7417" max="7417" width="41.7109375" style="2" customWidth="1"/>
    <col min="7418" max="7418" width="13.28515625" style="2" customWidth="1"/>
    <col min="7419" max="7419" width="13.140625" style="2" customWidth="1"/>
    <col min="7420" max="7420" width="13" style="2" customWidth="1"/>
    <col min="7421" max="7422" width="12.7109375" style="2" customWidth="1"/>
    <col min="7423" max="7423" width="13.140625" style="2" customWidth="1"/>
    <col min="7424" max="7672" width="11.42578125" style="2"/>
    <col min="7673" max="7673" width="41.7109375" style="2" customWidth="1"/>
    <col min="7674" max="7674" width="13.28515625" style="2" customWidth="1"/>
    <col min="7675" max="7675" width="13.140625" style="2" customWidth="1"/>
    <col min="7676" max="7676" width="13" style="2" customWidth="1"/>
    <col min="7677" max="7678" width="12.7109375" style="2" customWidth="1"/>
    <col min="7679" max="7679" width="13.140625" style="2" customWidth="1"/>
    <col min="7680" max="7928" width="11.42578125" style="2"/>
    <col min="7929" max="7929" width="41.7109375" style="2" customWidth="1"/>
    <col min="7930" max="7930" width="13.28515625" style="2" customWidth="1"/>
    <col min="7931" max="7931" width="13.140625" style="2" customWidth="1"/>
    <col min="7932" max="7932" width="13" style="2" customWidth="1"/>
    <col min="7933" max="7934" width="12.7109375" style="2" customWidth="1"/>
    <col min="7935" max="7935" width="13.140625" style="2" customWidth="1"/>
    <col min="7936" max="8184" width="11.42578125" style="2"/>
    <col min="8185" max="8185" width="41.7109375" style="2" customWidth="1"/>
    <col min="8186" max="8186" width="13.28515625" style="2" customWidth="1"/>
    <col min="8187" max="8187" width="13.140625" style="2" customWidth="1"/>
    <col min="8188" max="8188" width="13" style="2" customWidth="1"/>
    <col min="8189" max="8190" width="12.7109375" style="2" customWidth="1"/>
    <col min="8191" max="8191" width="13.140625" style="2" customWidth="1"/>
    <col min="8192" max="8440" width="11.42578125" style="2"/>
    <col min="8441" max="8441" width="41.7109375" style="2" customWidth="1"/>
    <col min="8442" max="8442" width="13.28515625" style="2" customWidth="1"/>
    <col min="8443" max="8443" width="13.140625" style="2" customWidth="1"/>
    <col min="8444" max="8444" width="13" style="2" customWidth="1"/>
    <col min="8445" max="8446" width="12.7109375" style="2" customWidth="1"/>
    <col min="8447" max="8447" width="13.140625" style="2" customWidth="1"/>
    <col min="8448" max="8696" width="11.42578125" style="2"/>
    <col min="8697" max="8697" width="41.7109375" style="2" customWidth="1"/>
    <col min="8698" max="8698" width="13.28515625" style="2" customWidth="1"/>
    <col min="8699" max="8699" width="13.140625" style="2" customWidth="1"/>
    <col min="8700" max="8700" width="13" style="2" customWidth="1"/>
    <col min="8701" max="8702" width="12.7109375" style="2" customWidth="1"/>
    <col min="8703" max="8703" width="13.140625" style="2" customWidth="1"/>
    <col min="8704" max="8952" width="11.42578125" style="2"/>
    <col min="8953" max="8953" width="41.7109375" style="2" customWidth="1"/>
    <col min="8954" max="8954" width="13.28515625" style="2" customWidth="1"/>
    <col min="8955" max="8955" width="13.140625" style="2" customWidth="1"/>
    <col min="8956" max="8956" width="13" style="2" customWidth="1"/>
    <col min="8957" max="8958" width="12.7109375" style="2" customWidth="1"/>
    <col min="8959" max="8959" width="13.140625" style="2" customWidth="1"/>
    <col min="8960" max="9208" width="11.42578125" style="2"/>
    <col min="9209" max="9209" width="41.7109375" style="2" customWidth="1"/>
    <col min="9210" max="9210" width="13.28515625" style="2" customWidth="1"/>
    <col min="9211" max="9211" width="13.140625" style="2" customWidth="1"/>
    <col min="9212" max="9212" width="13" style="2" customWidth="1"/>
    <col min="9213" max="9214" width="12.7109375" style="2" customWidth="1"/>
    <col min="9215" max="9215" width="13.140625" style="2" customWidth="1"/>
    <col min="9216" max="9464" width="11.42578125" style="2"/>
    <col min="9465" max="9465" width="41.7109375" style="2" customWidth="1"/>
    <col min="9466" max="9466" width="13.28515625" style="2" customWidth="1"/>
    <col min="9467" max="9467" width="13.140625" style="2" customWidth="1"/>
    <col min="9468" max="9468" width="13" style="2" customWidth="1"/>
    <col min="9469" max="9470" width="12.7109375" style="2" customWidth="1"/>
    <col min="9471" max="9471" width="13.140625" style="2" customWidth="1"/>
    <col min="9472" max="9720" width="11.42578125" style="2"/>
    <col min="9721" max="9721" width="41.7109375" style="2" customWidth="1"/>
    <col min="9722" max="9722" width="13.28515625" style="2" customWidth="1"/>
    <col min="9723" max="9723" width="13.140625" style="2" customWidth="1"/>
    <col min="9724" max="9724" width="13" style="2" customWidth="1"/>
    <col min="9725" max="9726" width="12.7109375" style="2" customWidth="1"/>
    <col min="9727" max="9727" width="13.140625" style="2" customWidth="1"/>
    <col min="9728" max="9976" width="11.42578125" style="2"/>
    <col min="9977" max="9977" width="41.7109375" style="2" customWidth="1"/>
    <col min="9978" max="9978" width="13.28515625" style="2" customWidth="1"/>
    <col min="9979" max="9979" width="13.140625" style="2" customWidth="1"/>
    <col min="9980" max="9980" width="13" style="2" customWidth="1"/>
    <col min="9981" max="9982" width="12.7109375" style="2" customWidth="1"/>
    <col min="9983" max="9983" width="13.140625" style="2" customWidth="1"/>
    <col min="9984" max="10232" width="11.42578125" style="2"/>
    <col min="10233" max="10233" width="41.7109375" style="2" customWidth="1"/>
    <col min="10234" max="10234" width="13.28515625" style="2" customWidth="1"/>
    <col min="10235" max="10235" width="13.140625" style="2" customWidth="1"/>
    <col min="10236" max="10236" width="13" style="2" customWidth="1"/>
    <col min="10237" max="10238" width="12.7109375" style="2" customWidth="1"/>
    <col min="10239" max="10239" width="13.140625" style="2" customWidth="1"/>
    <col min="10240" max="10488" width="11.42578125" style="2"/>
    <col min="10489" max="10489" width="41.7109375" style="2" customWidth="1"/>
    <col min="10490" max="10490" width="13.28515625" style="2" customWidth="1"/>
    <col min="10491" max="10491" width="13.140625" style="2" customWidth="1"/>
    <col min="10492" max="10492" width="13" style="2" customWidth="1"/>
    <col min="10493" max="10494" width="12.7109375" style="2" customWidth="1"/>
    <col min="10495" max="10495" width="13.140625" style="2" customWidth="1"/>
    <col min="10496" max="10744" width="11.42578125" style="2"/>
    <col min="10745" max="10745" width="41.7109375" style="2" customWidth="1"/>
    <col min="10746" max="10746" width="13.28515625" style="2" customWidth="1"/>
    <col min="10747" max="10747" width="13.140625" style="2" customWidth="1"/>
    <col min="10748" max="10748" width="13" style="2" customWidth="1"/>
    <col min="10749" max="10750" width="12.7109375" style="2" customWidth="1"/>
    <col min="10751" max="10751" width="13.140625" style="2" customWidth="1"/>
    <col min="10752" max="11000" width="11.42578125" style="2"/>
    <col min="11001" max="11001" width="41.7109375" style="2" customWidth="1"/>
    <col min="11002" max="11002" width="13.28515625" style="2" customWidth="1"/>
    <col min="11003" max="11003" width="13.140625" style="2" customWidth="1"/>
    <col min="11004" max="11004" width="13" style="2" customWidth="1"/>
    <col min="11005" max="11006" width="12.7109375" style="2" customWidth="1"/>
    <col min="11007" max="11007" width="13.140625" style="2" customWidth="1"/>
    <col min="11008" max="11256" width="11.42578125" style="2"/>
    <col min="11257" max="11257" width="41.7109375" style="2" customWidth="1"/>
    <col min="11258" max="11258" width="13.28515625" style="2" customWidth="1"/>
    <col min="11259" max="11259" width="13.140625" style="2" customWidth="1"/>
    <col min="11260" max="11260" width="13" style="2" customWidth="1"/>
    <col min="11261" max="11262" width="12.7109375" style="2" customWidth="1"/>
    <col min="11263" max="11263" width="13.140625" style="2" customWidth="1"/>
    <col min="11264" max="11512" width="11.42578125" style="2"/>
    <col min="11513" max="11513" width="41.7109375" style="2" customWidth="1"/>
    <col min="11514" max="11514" width="13.28515625" style="2" customWidth="1"/>
    <col min="11515" max="11515" width="13.140625" style="2" customWidth="1"/>
    <col min="11516" max="11516" width="13" style="2" customWidth="1"/>
    <col min="11517" max="11518" width="12.7109375" style="2" customWidth="1"/>
    <col min="11519" max="11519" width="13.140625" style="2" customWidth="1"/>
    <col min="11520" max="11768" width="11.42578125" style="2"/>
    <col min="11769" max="11769" width="41.7109375" style="2" customWidth="1"/>
    <col min="11770" max="11770" width="13.28515625" style="2" customWidth="1"/>
    <col min="11771" max="11771" width="13.140625" style="2" customWidth="1"/>
    <col min="11772" max="11772" width="13" style="2" customWidth="1"/>
    <col min="11773" max="11774" width="12.7109375" style="2" customWidth="1"/>
    <col min="11775" max="11775" width="13.140625" style="2" customWidth="1"/>
    <col min="11776" max="12024" width="11.42578125" style="2"/>
    <col min="12025" max="12025" width="41.7109375" style="2" customWidth="1"/>
    <col min="12026" max="12026" width="13.28515625" style="2" customWidth="1"/>
    <col min="12027" max="12027" width="13.140625" style="2" customWidth="1"/>
    <col min="12028" max="12028" width="13" style="2" customWidth="1"/>
    <col min="12029" max="12030" width="12.7109375" style="2" customWidth="1"/>
    <col min="12031" max="12031" width="13.140625" style="2" customWidth="1"/>
    <col min="12032" max="12280" width="11.42578125" style="2"/>
    <col min="12281" max="12281" width="41.7109375" style="2" customWidth="1"/>
    <col min="12282" max="12282" width="13.28515625" style="2" customWidth="1"/>
    <col min="12283" max="12283" width="13.140625" style="2" customWidth="1"/>
    <col min="12284" max="12284" width="13" style="2" customWidth="1"/>
    <col min="12285" max="12286" width="12.7109375" style="2" customWidth="1"/>
    <col min="12287" max="12287" width="13.140625" style="2" customWidth="1"/>
    <col min="12288" max="12536" width="11.42578125" style="2"/>
    <col min="12537" max="12537" width="41.7109375" style="2" customWidth="1"/>
    <col min="12538" max="12538" width="13.28515625" style="2" customWidth="1"/>
    <col min="12539" max="12539" width="13.140625" style="2" customWidth="1"/>
    <col min="12540" max="12540" width="13" style="2" customWidth="1"/>
    <col min="12541" max="12542" width="12.7109375" style="2" customWidth="1"/>
    <col min="12543" max="12543" width="13.140625" style="2" customWidth="1"/>
    <col min="12544" max="12792" width="11.42578125" style="2"/>
    <col min="12793" max="12793" width="41.7109375" style="2" customWidth="1"/>
    <col min="12794" max="12794" width="13.28515625" style="2" customWidth="1"/>
    <col min="12795" max="12795" width="13.140625" style="2" customWidth="1"/>
    <col min="12796" max="12796" width="13" style="2" customWidth="1"/>
    <col min="12797" max="12798" width="12.7109375" style="2" customWidth="1"/>
    <col min="12799" max="12799" width="13.140625" style="2" customWidth="1"/>
    <col min="12800" max="13048" width="11.42578125" style="2"/>
    <col min="13049" max="13049" width="41.7109375" style="2" customWidth="1"/>
    <col min="13050" max="13050" width="13.28515625" style="2" customWidth="1"/>
    <col min="13051" max="13051" width="13.140625" style="2" customWidth="1"/>
    <col min="13052" max="13052" width="13" style="2" customWidth="1"/>
    <col min="13053" max="13054" width="12.7109375" style="2" customWidth="1"/>
    <col min="13055" max="13055" width="13.140625" style="2" customWidth="1"/>
    <col min="13056" max="13304" width="11.42578125" style="2"/>
    <col min="13305" max="13305" width="41.7109375" style="2" customWidth="1"/>
    <col min="13306" max="13306" width="13.28515625" style="2" customWidth="1"/>
    <col min="13307" max="13307" width="13.140625" style="2" customWidth="1"/>
    <col min="13308" max="13308" width="13" style="2" customWidth="1"/>
    <col min="13309" max="13310" width="12.7109375" style="2" customWidth="1"/>
    <col min="13311" max="13311" width="13.140625" style="2" customWidth="1"/>
    <col min="13312" max="13560" width="11.42578125" style="2"/>
    <col min="13561" max="13561" width="41.7109375" style="2" customWidth="1"/>
    <col min="13562" max="13562" width="13.28515625" style="2" customWidth="1"/>
    <col min="13563" max="13563" width="13.140625" style="2" customWidth="1"/>
    <col min="13564" max="13564" width="13" style="2" customWidth="1"/>
    <col min="13565" max="13566" width="12.7109375" style="2" customWidth="1"/>
    <col min="13567" max="13567" width="13.140625" style="2" customWidth="1"/>
    <col min="13568" max="13816" width="11.42578125" style="2"/>
    <col min="13817" max="13817" width="41.7109375" style="2" customWidth="1"/>
    <col min="13818" max="13818" width="13.28515625" style="2" customWidth="1"/>
    <col min="13819" max="13819" width="13.140625" style="2" customWidth="1"/>
    <col min="13820" max="13820" width="13" style="2" customWidth="1"/>
    <col min="13821" max="13822" width="12.7109375" style="2" customWidth="1"/>
    <col min="13823" max="13823" width="13.140625" style="2" customWidth="1"/>
    <col min="13824" max="14072" width="11.42578125" style="2"/>
    <col min="14073" max="14073" width="41.7109375" style="2" customWidth="1"/>
    <col min="14074" max="14074" width="13.28515625" style="2" customWidth="1"/>
    <col min="14075" max="14075" width="13.140625" style="2" customWidth="1"/>
    <col min="14076" max="14076" width="13" style="2" customWidth="1"/>
    <col min="14077" max="14078" width="12.7109375" style="2" customWidth="1"/>
    <col min="14079" max="14079" width="13.140625" style="2" customWidth="1"/>
    <col min="14080" max="14328" width="11.42578125" style="2"/>
    <col min="14329" max="14329" width="41.7109375" style="2" customWidth="1"/>
    <col min="14330" max="14330" width="13.28515625" style="2" customWidth="1"/>
    <col min="14331" max="14331" width="13.140625" style="2" customWidth="1"/>
    <col min="14332" max="14332" width="13" style="2" customWidth="1"/>
    <col min="14333" max="14334" width="12.7109375" style="2" customWidth="1"/>
    <col min="14335" max="14335" width="13.140625" style="2" customWidth="1"/>
    <col min="14336" max="14584" width="11.42578125" style="2"/>
    <col min="14585" max="14585" width="41.7109375" style="2" customWidth="1"/>
    <col min="14586" max="14586" width="13.28515625" style="2" customWidth="1"/>
    <col min="14587" max="14587" width="13.140625" style="2" customWidth="1"/>
    <col min="14588" max="14588" width="13" style="2" customWidth="1"/>
    <col min="14589" max="14590" width="12.7109375" style="2" customWidth="1"/>
    <col min="14591" max="14591" width="13.140625" style="2" customWidth="1"/>
    <col min="14592" max="14840" width="11.42578125" style="2"/>
    <col min="14841" max="14841" width="41.7109375" style="2" customWidth="1"/>
    <col min="14842" max="14842" width="13.28515625" style="2" customWidth="1"/>
    <col min="14843" max="14843" width="13.140625" style="2" customWidth="1"/>
    <col min="14844" max="14844" width="13" style="2" customWidth="1"/>
    <col min="14845" max="14846" width="12.7109375" style="2" customWidth="1"/>
    <col min="14847" max="14847" width="13.140625" style="2" customWidth="1"/>
    <col min="14848" max="15096" width="11.42578125" style="2"/>
    <col min="15097" max="15097" width="41.7109375" style="2" customWidth="1"/>
    <col min="15098" max="15098" width="13.28515625" style="2" customWidth="1"/>
    <col min="15099" max="15099" width="13.140625" style="2" customWidth="1"/>
    <col min="15100" max="15100" width="13" style="2" customWidth="1"/>
    <col min="15101" max="15102" width="12.7109375" style="2" customWidth="1"/>
    <col min="15103" max="15103" width="13.140625" style="2" customWidth="1"/>
    <col min="15104" max="15352" width="11.42578125" style="2"/>
    <col min="15353" max="15353" width="41.7109375" style="2" customWidth="1"/>
    <col min="15354" max="15354" width="13.28515625" style="2" customWidth="1"/>
    <col min="15355" max="15355" width="13.140625" style="2" customWidth="1"/>
    <col min="15356" max="15356" width="13" style="2" customWidth="1"/>
    <col min="15357" max="15358" width="12.7109375" style="2" customWidth="1"/>
    <col min="15359" max="15359" width="13.140625" style="2" customWidth="1"/>
    <col min="15360" max="15608" width="11.42578125" style="2"/>
    <col min="15609" max="15609" width="41.7109375" style="2" customWidth="1"/>
    <col min="15610" max="15610" width="13.28515625" style="2" customWidth="1"/>
    <col min="15611" max="15611" width="13.140625" style="2" customWidth="1"/>
    <col min="15612" max="15612" width="13" style="2" customWidth="1"/>
    <col min="15613" max="15614" width="12.7109375" style="2" customWidth="1"/>
    <col min="15615" max="15615" width="13.140625" style="2" customWidth="1"/>
    <col min="15616" max="15864" width="11.42578125" style="2"/>
    <col min="15865" max="15865" width="41.7109375" style="2" customWidth="1"/>
    <col min="15866" max="15866" width="13.28515625" style="2" customWidth="1"/>
    <col min="15867" max="15867" width="13.140625" style="2" customWidth="1"/>
    <col min="15868" max="15868" width="13" style="2" customWidth="1"/>
    <col min="15869" max="15870" width="12.7109375" style="2" customWidth="1"/>
    <col min="15871" max="15871" width="13.140625" style="2" customWidth="1"/>
    <col min="15872" max="16120" width="11.42578125" style="2"/>
    <col min="16121" max="16121" width="41.7109375" style="2" customWidth="1"/>
    <col min="16122" max="16122" width="13.28515625" style="2" customWidth="1"/>
    <col min="16123" max="16123" width="13.140625" style="2" customWidth="1"/>
    <col min="16124" max="16124" width="13" style="2" customWidth="1"/>
    <col min="16125" max="16126" width="12.7109375" style="2" customWidth="1"/>
    <col min="16127" max="16127" width="13.140625" style="2" customWidth="1"/>
    <col min="16128" max="16384" width="11.42578125" style="2"/>
  </cols>
  <sheetData>
    <row r="1" spans="1:40" ht="18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6"/>
      <c r="AF1" s="6"/>
      <c r="AG1" s="6"/>
      <c r="AH1" s="6"/>
      <c r="AI1" s="44"/>
      <c r="AJ1" s="44"/>
      <c r="AK1" s="44"/>
      <c r="AL1" s="44"/>
      <c r="AM1" s="44"/>
      <c r="AN1" s="44"/>
    </row>
    <row r="2" spans="1:40" s="5" customFormat="1" ht="14.25" customHeight="1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40" ht="14.25" customHeight="1" x14ac:dyDescent="0.25">
      <c r="A3" s="50" t="s">
        <v>50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6"/>
      <c r="AF3" s="6"/>
      <c r="AG3" s="6"/>
      <c r="AH3" s="6"/>
      <c r="AI3" s="44"/>
      <c r="AJ3" s="44"/>
      <c r="AK3" s="44"/>
      <c r="AL3" s="44"/>
      <c r="AM3" s="44"/>
      <c r="AN3" s="44"/>
    </row>
    <row r="4" spans="1:40" ht="14.25" customHeight="1" thickBot="1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6"/>
      <c r="AF4" s="6"/>
      <c r="AG4" s="6"/>
      <c r="AH4" s="6"/>
      <c r="AI4" s="44"/>
      <c r="AJ4" s="44"/>
      <c r="AK4" s="44"/>
      <c r="AL4" s="44"/>
      <c r="AM4" s="44"/>
      <c r="AN4" s="44"/>
    </row>
    <row r="5" spans="1:40" ht="17.25" customHeight="1" thickBot="1" x14ac:dyDescent="0.3">
      <c r="A5" s="37" t="s">
        <v>3</v>
      </c>
      <c r="B5" s="37" t="s">
        <v>4</v>
      </c>
      <c r="C5" s="47">
        <v>2012</v>
      </c>
      <c r="D5" s="48"/>
      <c r="E5" s="47">
        <v>2013</v>
      </c>
      <c r="F5" s="48"/>
      <c r="G5" s="47">
        <v>2014</v>
      </c>
      <c r="H5" s="48"/>
      <c r="I5" s="47">
        <v>2015</v>
      </c>
      <c r="J5" s="48"/>
      <c r="K5" s="47">
        <v>2016</v>
      </c>
      <c r="L5" s="48"/>
      <c r="M5" s="47">
        <v>2017</v>
      </c>
      <c r="N5" s="48"/>
      <c r="O5" s="47">
        <v>2018</v>
      </c>
      <c r="P5" s="48"/>
      <c r="Q5" s="47">
        <v>2019</v>
      </c>
      <c r="R5" s="48"/>
      <c r="S5" s="47">
        <v>2020</v>
      </c>
      <c r="T5" s="48"/>
      <c r="U5" s="47">
        <v>2021</v>
      </c>
      <c r="V5" s="48"/>
      <c r="W5" s="47">
        <v>2022</v>
      </c>
      <c r="X5" s="48"/>
      <c r="Y5" s="47">
        <v>2023</v>
      </c>
      <c r="Z5" s="48"/>
      <c r="AA5" s="47" t="s">
        <v>49</v>
      </c>
      <c r="AB5" s="48"/>
      <c r="AC5" s="47" t="s">
        <v>51</v>
      </c>
      <c r="AD5" s="48"/>
      <c r="AE5" s="6"/>
      <c r="AF5" s="6"/>
      <c r="AG5" s="6"/>
      <c r="AH5" s="6"/>
      <c r="AI5" s="44"/>
      <c r="AJ5" s="44"/>
      <c r="AK5" s="44"/>
      <c r="AL5" s="44"/>
      <c r="AM5" s="44"/>
      <c r="AN5" s="44"/>
    </row>
    <row r="6" spans="1:40" ht="15.75" customHeight="1" thickBot="1" x14ac:dyDescent="0.3">
      <c r="A6" s="13"/>
      <c r="B6" s="13"/>
      <c r="C6" s="13" t="s">
        <v>5</v>
      </c>
      <c r="D6" s="13" t="s">
        <v>6</v>
      </c>
      <c r="E6" s="13" t="s">
        <v>5</v>
      </c>
      <c r="F6" s="13" t="s">
        <v>6</v>
      </c>
      <c r="G6" s="13" t="s">
        <v>5</v>
      </c>
      <c r="H6" s="13" t="s">
        <v>6</v>
      </c>
      <c r="I6" s="13" t="s">
        <v>5</v>
      </c>
      <c r="J6" s="13" t="s">
        <v>6</v>
      </c>
      <c r="K6" s="13" t="s">
        <v>5</v>
      </c>
      <c r="L6" s="13" t="s">
        <v>6</v>
      </c>
      <c r="M6" s="13" t="s">
        <v>5</v>
      </c>
      <c r="N6" s="13" t="s">
        <v>6</v>
      </c>
      <c r="O6" s="13" t="s">
        <v>5</v>
      </c>
      <c r="P6" s="13" t="s">
        <v>6</v>
      </c>
      <c r="Q6" s="13" t="s">
        <v>5</v>
      </c>
      <c r="R6" s="14" t="s">
        <v>6</v>
      </c>
      <c r="S6" s="15" t="s">
        <v>5</v>
      </c>
      <c r="T6" s="43" t="s">
        <v>6</v>
      </c>
      <c r="U6" s="42" t="s">
        <v>5</v>
      </c>
      <c r="V6" s="16" t="s">
        <v>6</v>
      </c>
      <c r="W6" s="15" t="s">
        <v>5</v>
      </c>
      <c r="X6" s="16" t="s">
        <v>6</v>
      </c>
      <c r="Y6" s="15" t="s">
        <v>5</v>
      </c>
      <c r="Z6" s="16" t="s">
        <v>6</v>
      </c>
      <c r="AA6" s="15" t="s">
        <v>5</v>
      </c>
      <c r="AB6" s="16" t="s">
        <v>6</v>
      </c>
      <c r="AC6" s="15" t="s">
        <v>5</v>
      </c>
      <c r="AD6" s="16" t="s">
        <v>6</v>
      </c>
      <c r="AE6" s="6"/>
      <c r="AF6" s="6"/>
      <c r="AG6" s="6"/>
      <c r="AH6" s="6"/>
      <c r="AI6" s="44"/>
      <c r="AJ6" s="44"/>
      <c r="AK6" s="44"/>
      <c r="AL6" s="44"/>
      <c r="AM6" s="44"/>
      <c r="AN6" s="44"/>
    </row>
    <row r="7" spans="1:40" s="3" customFormat="1" ht="11.25" customHeight="1" x14ac:dyDescent="0.25">
      <c r="A7" s="45" t="s">
        <v>7</v>
      </c>
      <c r="B7" s="46"/>
      <c r="C7" s="17">
        <f t="shared" ref="C7:R7" si="0">SUM(C8:C31)</f>
        <v>1023394.9550937001</v>
      </c>
      <c r="D7" s="17">
        <f t="shared" si="0"/>
        <v>1234125746.8539209</v>
      </c>
      <c r="E7" s="17">
        <f t="shared" si="0"/>
        <v>1355459.0973200994</v>
      </c>
      <c r="F7" s="17">
        <f t="shared" si="0"/>
        <v>1779392537.5294044</v>
      </c>
      <c r="G7" s="17">
        <f t="shared" si="0"/>
        <v>1466356.6245162031</v>
      </c>
      <c r="H7" s="17">
        <f t="shared" si="0"/>
        <v>1926097582.3521898</v>
      </c>
      <c r="I7" s="17">
        <f t="shared" si="0"/>
        <v>1423130.0482733932</v>
      </c>
      <c r="J7" s="17">
        <f t="shared" si="0"/>
        <v>2022519350.2145452</v>
      </c>
      <c r="K7" s="17">
        <f t="shared" si="0"/>
        <v>1419574.9892531999</v>
      </c>
      <c r="L7" s="17">
        <f t="shared" si="0"/>
        <v>2052830111.6005273</v>
      </c>
      <c r="M7" s="17">
        <f t="shared" si="0"/>
        <v>1428098.2449352881</v>
      </c>
      <c r="N7" s="17">
        <f t="shared" si="0"/>
        <v>2056430970.5214083</v>
      </c>
      <c r="O7" s="17">
        <f t="shared" si="0"/>
        <v>1498060.6478828853</v>
      </c>
      <c r="P7" s="17">
        <f t="shared" si="0"/>
        <v>2219994141.4239049</v>
      </c>
      <c r="Q7" s="17">
        <f t="shared" si="0"/>
        <v>1561352.9267695996</v>
      </c>
      <c r="R7" s="17">
        <f t="shared" si="0"/>
        <v>2328465333.5944257</v>
      </c>
      <c r="S7" s="17">
        <f t="shared" ref="S7:T7" si="1">SUM(S8:S31)</f>
        <v>1446882.3505737674</v>
      </c>
      <c r="T7" s="17">
        <f t="shared" si="1"/>
        <v>2222015395.5598912</v>
      </c>
      <c r="U7" s="39">
        <f t="shared" ref="U7:X7" si="2">SUM(U8:U31)</f>
        <v>1509970.6339138269</v>
      </c>
      <c r="V7" s="17">
        <f t="shared" si="2"/>
        <v>2691746749.3153057</v>
      </c>
      <c r="W7" s="17">
        <f t="shared" si="2"/>
        <v>1613250.4860167985</v>
      </c>
      <c r="X7" s="17">
        <f t="shared" si="2"/>
        <v>2938422062.1372209</v>
      </c>
      <c r="Y7" s="39">
        <f>SUM(Y8:Y31)</f>
        <v>1443061.6027224001</v>
      </c>
      <c r="Z7" s="17">
        <f>SUM(Z8:Z31)</f>
        <v>2853980813.1325254</v>
      </c>
      <c r="AA7" s="39">
        <f>SUM(AA8:AA31)</f>
        <v>1503557.3230066262</v>
      </c>
      <c r="AB7" s="17">
        <f>SUM(AB8:AB31)</f>
        <v>3364627363.5778151</v>
      </c>
      <c r="AC7" s="39">
        <f>SUM(AC8:AC31)</f>
        <v>1633259.0316438549</v>
      </c>
      <c r="AD7" s="27">
        <f>SUM(AD8:AD31)</f>
        <v>3680591858.7581091</v>
      </c>
      <c r="AE7" s="1"/>
      <c r="AF7" s="1"/>
      <c r="AG7" s="1"/>
      <c r="AH7" s="1"/>
      <c r="AI7" s="44"/>
      <c r="AJ7" s="44"/>
      <c r="AK7" s="44"/>
      <c r="AL7" s="44"/>
      <c r="AM7" s="44"/>
      <c r="AN7" s="44"/>
    </row>
    <row r="8" spans="1:40" x14ac:dyDescent="0.25">
      <c r="A8" s="28" t="s">
        <v>8</v>
      </c>
      <c r="B8" s="7" t="s">
        <v>9</v>
      </c>
      <c r="C8" s="8">
        <f>1914936.155/1000</f>
        <v>1914.9361550000001</v>
      </c>
      <c r="D8" s="8">
        <v>5312430.9085090058</v>
      </c>
      <c r="E8" s="8">
        <v>2131.7799411000005</v>
      </c>
      <c r="F8" s="8">
        <v>6160336.7986000013</v>
      </c>
      <c r="G8" s="8">
        <v>2438.3231119000015</v>
      </c>
      <c r="H8" s="8">
        <v>8430618.5232449938</v>
      </c>
      <c r="I8" s="8">
        <v>2527.5242257999994</v>
      </c>
      <c r="J8" s="8">
        <v>7720024.4090339979</v>
      </c>
      <c r="K8" s="9">
        <v>1194.1741756999998</v>
      </c>
      <c r="L8" s="9">
        <v>4106469.2094329996</v>
      </c>
      <c r="M8" s="9">
        <v>2250.5435654999992</v>
      </c>
      <c r="N8" s="9">
        <v>6937714.6329000015</v>
      </c>
      <c r="O8" s="9">
        <v>3585.4886201000004</v>
      </c>
      <c r="P8" s="9">
        <v>9474030.6694999933</v>
      </c>
      <c r="Q8" s="9">
        <v>3305.5817040000002</v>
      </c>
      <c r="R8" s="9">
        <v>9576893.0666000005</v>
      </c>
      <c r="S8" s="10">
        <v>855.24098719999995</v>
      </c>
      <c r="T8" s="10">
        <v>2428114.8236000007</v>
      </c>
      <c r="U8" s="40">
        <v>21.083553899999995</v>
      </c>
      <c r="V8" s="10">
        <v>278401.94299999997</v>
      </c>
      <c r="W8" s="10">
        <v>20.112900000000003</v>
      </c>
      <c r="X8" s="10">
        <v>145028.93</v>
      </c>
      <c r="Y8" s="40">
        <v>77.836833299999995</v>
      </c>
      <c r="Z8" s="10">
        <v>540917.23989999993</v>
      </c>
      <c r="AA8" s="40">
        <v>21.139606000000001</v>
      </c>
      <c r="AB8" s="10">
        <v>136164.45310000001</v>
      </c>
      <c r="AC8" s="40">
        <v>75.194900000000004</v>
      </c>
      <c r="AD8" s="29">
        <v>262637.26679999998</v>
      </c>
      <c r="AE8" s="1"/>
      <c r="AF8" s="1"/>
      <c r="AG8" s="1"/>
      <c r="AH8" s="1"/>
      <c r="AI8" s="44"/>
      <c r="AJ8" s="44"/>
      <c r="AK8" s="44"/>
      <c r="AL8" s="44"/>
      <c r="AM8" s="44"/>
      <c r="AN8" s="44"/>
    </row>
    <row r="9" spans="1:40" x14ac:dyDescent="0.25">
      <c r="A9" s="28" t="s">
        <v>10</v>
      </c>
      <c r="B9" s="7" t="s">
        <v>11</v>
      </c>
      <c r="C9" s="8">
        <f>10996109.0026/1000</f>
        <v>10996.1090026</v>
      </c>
      <c r="D9" s="8">
        <v>6245279.1977191903</v>
      </c>
      <c r="E9" s="8">
        <v>9147.520280499999</v>
      </c>
      <c r="F9" s="8">
        <v>5278572.7827594299</v>
      </c>
      <c r="G9" s="8">
        <v>9689.9571850000029</v>
      </c>
      <c r="H9" s="8">
        <v>6751501.7420199942</v>
      </c>
      <c r="I9" s="8">
        <v>9897.9327670000039</v>
      </c>
      <c r="J9" s="8">
        <v>8887734.2741889507</v>
      </c>
      <c r="K9" s="8">
        <v>5355.7607706000008</v>
      </c>
      <c r="L9" s="8">
        <v>5508889.0571530005</v>
      </c>
      <c r="M9" s="8">
        <v>6572.994166299969</v>
      </c>
      <c r="N9" s="8">
        <v>6267953.1152999913</v>
      </c>
      <c r="O9" s="8">
        <v>6540.7591801999797</v>
      </c>
      <c r="P9" s="8">
        <v>5824512.7181999823</v>
      </c>
      <c r="Q9" s="8">
        <v>8698.3342111000038</v>
      </c>
      <c r="R9" s="8">
        <v>9332893.4514999986</v>
      </c>
      <c r="S9" s="10">
        <v>3872.145164399999</v>
      </c>
      <c r="T9" s="10">
        <v>5938273.1457000002</v>
      </c>
      <c r="U9" s="40">
        <v>885.00805550000007</v>
      </c>
      <c r="V9" s="10">
        <v>4249653.0535000004</v>
      </c>
      <c r="W9" s="10">
        <v>1450.6892052999999</v>
      </c>
      <c r="X9" s="10">
        <v>7288114.6188000012</v>
      </c>
      <c r="Y9" s="40">
        <v>1452.6179</v>
      </c>
      <c r="Z9" s="10">
        <v>7334246.8013000004</v>
      </c>
      <c r="AA9" s="40">
        <v>2540.6517899999999</v>
      </c>
      <c r="AB9" s="10">
        <v>13154756.774500001</v>
      </c>
      <c r="AC9" s="40">
        <v>3353.0650599999999</v>
      </c>
      <c r="AD9" s="29">
        <v>15110852.4224</v>
      </c>
      <c r="AE9" s="1"/>
      <c r="AF9" s="1"/>
      <c r="AG9" s="1"/>
      <c r="AH9" s="1"/>
      <c r="AI9" s="44"/>
      <c r="AJ9" s="44"/>
      <c r="AK9" s="44"/>
      <c r="AL9" s="44"/>
      <c r="AM9" s="44"/>
      <c r="AN9" s="44"/>
    </row>
    <row r="10" spans="1:40" ht="26.25" x14ac:dyDescent="0.25">
      <c r="A10" s="28" t="s">
        <v>12</v>
      </c>
      <c r="B10" s="7" t="s">
        <v>13</v>
      </c>
      <c r="C10" s="9">
        <f>4630541.3361/1000</f>
        <v>4630.5413361000001</v>
      </c>
      <c r="D10" s="9">
        <v>9240053.972512411</v>
      </c>
      <c r="E10" s="9">
        <v>3701.3984060999996</v>
      </c>
      <c r="F10" s="9">
        <v>12075138.254290683</v>
      </c>
      <c r="G10" s="9">
        <v>2688.9183238000014</v>
      </c>
      <c r="H10" s="9">
        <v>9516510.2896489967</v>
      </c>
      <c r="I10" s="9">
        <v>3369.313349799997</v>
      </c>
      <c r="J10" s="9">
        <v>13994552.492135018</v>
      </c>
      <c r="K10" s="8">
        <v>2049.2792738999997</v>
      </c>
      <c r="L10" s="8">
        <v>10090687.016465001</v>
      </c>
      <c r="M10" s="8">
        <v>3237.7878140999983</v>
      </c>
      <c r="N10" s="8">
        <v>13867229.964299984</v>
      </c>
      <c r="O10" s="8">
        <v>4811.9482997000005</v>
      </c>
      <c r="P10" s="8">
        <v>18654208.757999968</v>
      </c>
      <c r="Q10" s="8">
        <v>4323.4772295000002</v>
      </c>
      <c r="R10" s="8">
        <v>18709465.301300004</v>
      </c>
      <c r="S10" s="10">
        <v>3926.7454848999996</v>
      </c>
      <c r="T10" s="10">
        <v>10043002.374700002</v>
      </c>
      <c r="U10" s="40">
        <v>1430.9722878000002</v>
      </c>
      <c r="V10" s="10">
        <v>8824497.4389999993</v>
      </c>
      <c r="W10" s="10">
        <v>946.96615000000008</v>
      </c>
      <c r="X10" s="10">
        <v>9716910.6125000007</v>
      </c>
      <c r="Y10" s="40">
        <v>1847.4254771999997</v>
      </c>
      <c r="Z10" s="10">
        <v>16529570.605022488</v>
      </c>
      <c r="AA10" s="40">
        <v>797.83974530000023</v>
      </c>
      <c r="AB10" s="10">
        <v>14111026.987699997</v>
      </c>
      <c r="AC10" s="40">
        <v>611.04863</v>
      </c>
      <c r="AD10" s="29">
        <v>8283831.1060999986</v>
      </c>
      <c r="AE10" s="1"/>
      <c r="AF10" s="1"/>
      <c r="AG10" s="1"/>
      <c r="AH10" s="1"/>
      <c r="AI10" s="44"/>
      <c r="AJ10" s="44"/>
      <c r="AK10" s="44"/>
      <c r="AL10" s="44"/>
      <c r="AM10" s="44"/>
      <c r="AN10" s="44"/>
    </row>
    <row r="11" spans="1:40" ht="39" x14ac:dyDescent="0.25">
      <c r="A11" s="28" t="s">
        <v>14</v>
      </c>
      <c r="B11" s="7" t="s">
        <v>15</v>
      </c>
      <c r="C11" s="9">
        <f>18488913.3814/1000</f>
        <v>18488.913381400002</v>
      </c>
      <c r="D11" s="9">
        <v>14924942.122019002</v>
      </c>
      <c r="E11" s="9">
        <v>4471.3190046000036</v>
      </c>
      <c r="F11" s="9">
        <v>11804539.344418932</v>
      </c>
      <c r="G11" s="9">
        <v>7329.8298960000029</v>
      </c>
      <c r="H11" s="9">
        <v>14267549.350203998</v>
      </c>
      <c r="I11" s="9">
        <v>7346.4539008999882</v>
      </c>
      <c r="J11" s="9">
        <v>16087012.802966479</v>
      </c>
      <c r="K11" s="9">
        <v>5456.1760506999981</v>
      </c>
      <c r="L11" s="9">
        <v>13131906.984146001</v>
      </c>
      <c r="M11" s="9">
        <v>4871.3219446000012</v>
      </c>
      <c r="N11" s="9">
        <v>12519415.761399984</v>
      </c>
      <c r="O11" s="9">
        <v>7501.9557571000105</v>
      </c>
      <c r="P11" s="9">
        <v>12296001.306400025</v>
      </c>
      <c r="Q11" s="9">
        <v>5763.8930072999992</v>
      </c>
      <c r="R11" s="9">
        <v>16284377.746400001</v>
      </c>
      <c r="S11" s="10">
        <v>2748.8412117262833</v>
      </c>
      <c r="T11" s="10">
        <v>6586406.3810719997</v>
      </c>
      <c r="U11" s="40">
        <v>1952.1170648000004</v>
      </c>
      <c r="V11" s="10">
        <v>5966578.6086999997</v>
      </c>
      <c r="W11" s="10">
        <v>1222.0278012999997</v>
      </c>
      <c r="X11" s="10">
        <v>4929869.0445000008</v>
      </c>
      <c r="Y11" s="40">
        <v>5623.1153957000006</v>
      </c>
      <c r="Z11" s="10">
        <v>6253564.8045999995</v>
      </c>
      <c r="AA11" s="40">
        <v>15215.3595343</v>
      </c>
      <c r="AB11" s="10">
        <v>28877191.982700001</v>
      </c>
      <c r="AC11" s="40">
        <v>24135.258525799993</v>
      </c>
      <c r="AD11" s="29">
        <v>46239633.803099997</v>
      </c>
      <c r="AE11" s="1"/>
      <c r="AF11" s="1"/>
      <c r="AG11" s="1"/>
      <c r="AH11" s="1"/>
      <c r="AI11" s="44"/>
      <c r="AJ11" s="44"/>
      <c r="AK11" s="44"/>
      <c r="AL11" s="44"/>
      <c r="AM11" s="44"/>
      <c r="AN11" s="44"/>
    </row>
    <row r="12" spans="1:40" ht="26.25" x14ac:dyDescent="0.25">
      <c r="A12" s="28" t="s">
        <v>16</v>
      </c>
      <c r="B12" s="7" t="s">
        <v>17</v>
      </c>
      <c r="C12" s="9">
        <f>6180.7/1000</f>
        <v>6.1806999999999999</v>
      </c>
      <c r="D12" s="9">
        <v>12592.929999999998</v>
      </c>
      <c r="E12" s="9">
        <v>6.0640454999999998</v>
      </c>
      <c r="F12" s="9">
        <v>11870.755000000001</v>
      </c>
      <c r="G12" s="9">
        <v>11.779875399999998</v>
      </c>
      <c r="H12" s="9">
        <v>294448.72580000001</v>
      </c>
      <c r="I12" s="9">
        <v>0.36629090000000003</v>
      </c>
      <c r="J12" s="9">
        <v>151542.55599999998</v>
      </c>
      <c r="K12" s="9">
        <v>1.4963817999999998</v>
      </c>
      <c r="L12" s="9">
        <v>143801.51440000004</v>
      </c>
      <c r="M12" s="9">
        <v>2.0885455000000004</v>
      </c>
      <c r="N12" s="9">
        <v>296240.05800000002</v>
      </c>
      <c r="O12" s="9">
        <v>5.1779999999999999</v>
      </c>
      <c r="P12" s="9">
        <v>302312.2034</v>
      </c>
      <c r="Q12" s="9">
        <v>4.9359999999999999</v>
      </c>
      <c r="R12" s="9">
        <v>14788.000000000002</v>
      </c>
      <c r="S12" s="10">
        <v>10.444999999999999</v>
      </c>
      <c r="T12" s="10">
        <v>31796</v>
      </c>
      <c r="U12" s="40">
        <v>34.872779999999999</v>
      </c>
      <c r="V12" s="10">
        <v>420521.68690000003</v>
      </c>
      <c r="W12" s="10">
        <v>5.1113900000000001</v>
      </c>
      <c r="X12" s="10">
        <v>432089.88740000001</v>
      </c>
      <c r="Y12" s="40">
        <v>83.374419999999986</v>
      </c>
      <c r="Z12" s="10">
        <v>482940.23479999998</v>
      </c>
      <c r="AA12" s="40">
        <v>73.724830000000011</v>
      </c>
      <c r="AB12" s="10">
        <v>222659.07820000002</v>
      </c>
      <c r="AC12" s="40">
        <v>14.07222</v>
      </c>
      <c r="AD12" s="29">
        <v>43829.0962</v>
      </c>
      <c r="AE12" s="1"/>
      <c r="AF12" s="1"/>
      <c r="AG12" s="1"/>
      <c r="AH12" s="1"/>
      <c r="AI12" s="44"/>
      <c r="AJ12" s="44"/>
      <c r="AK12" s="44"/>
      <c r="AL12" s="44"/>
      <c r="AM12" s="44"/>
      <c r="AN12" s="44"/>
    </row>
    <row r="13" spans="1:40" x14ac:dyDescent="0.25">
      <c r="A13" s="28" t="s">
        <v>18</v>
      </c>
      <c r="B13" s="7" t="s">
        <v>19</v>
      </c>
      <c r="C13" s="8">
        <f>3789966.161/1000</f>
        <v>3789.9661609999998</v>
      </c>
      <c r="D13" s="8">
        <v>5990737.7851510001</v>
      </c>
      <c r="E13" s="8">
        <v>3846.6261243000022</v>
      </c>
      <c r="F13" s="8">
        <v>7003367.5996291777</v>
      </c>
      <c r="G13" s="8">
        <v>4122.3767145000011</v>
      </c>
      <c r="H13" s="8">
        <v>6221863.7402669983</v>
      </c>
      <c r="I13" s="8">
        <v>2974.6243246000004</v>
      </c>
      <c r="J13" s="8">
        <v>6034643.8073830027</v>
      </c>
      <c r="K13" s="9">
        <v>1677.9282627999992</v>
      </c>
      <c r="L13" s="9">
        <v>5689481.052209001</v>
      </c>
      <c r="M13" s="9">
        <v>1224.9163011000016</v>
      </c>
      <c r="N13" s="9">
        <v>5344278.5592999887</v>
      </c>
      <c r="O13" s="9">
        <v>1415.4870698000045</v>
      </c>
      <c r="P13" s="9">
        <v>5244058.145800015</v>
      </c>
      <c r="Q13" s="9">
        <v>2798.4364031</v>
      </c>
      <c r="R13" s="9">
        <v>5264307.1621000012</v>
      </c>
      <c r="S13" s="10">
        <v>3418.1087290061228</v>
      </c>
      <c r="T13" s="10">
        <v>5755942.5996174198</v>
      </c>
      <c r="U13" s="40">
        <v>4648.9267998999976</v>
      </c>
      <c r="V13" s="10">
        <v>11735157.9747</v>
      </c>
      <c r="W13" s="10">
        <v>4280.3748900000001</v>
      </c>
      <c r="X13" s="10">
        <v>10310453.047371354</v>
      </c>
      <c r="Y13" s="40">
        <v>4013.3389222000005</v>
      </c>
      <c r="Z13" s="10">
        <v>8879320.4429000001</v>
      </c>
      <c r="AA13" s="40">
        <v>2529.5151800000003</v>
      </c>
      <c r="AB13" s="10">
        <v>10318337.166199999</v>
      </c>
      <c r="AC13" s="40">
        <v>1989.180429999999</v>
      </c>
      <c r="AD13" s="29">
        <v>11086864.573099999</v>
      </c>
      <c r="AE13" s="1"/>
      <c r="AF13" s="1"/>
      <c r="AG13" s="1"/>
      <c r="AH13" s="1"/>
      <c r="AI13" s="44"/>
      <c r="AJ13" s="44"/>
      <c r="AK13" s="44"/>
      <c r="AL13" s="44"/>
      <c r="AM13" s="44"/>
      <c r="AN13" s="44"/>
    </row>
    <row r="14" spans="1:40" x14ac:dyDescent="0.25">
      <c r="A14" s="28" t="s">
        <v>20</v>
      </c>
      <c r="B14" s="7" t="s">
        <v>21</v>
      </c>
      <c r="C14" s="8">
        <f>91539554.4332/1000</f>
        <v>91539.554433199999</v>
      </c>
      <c r="D14" s="8">
        <v>67794540.215065524</v>
      </c>
      <c r="E14" s="8">
        <v>86613.086997900042</v>
      </c>
      <c r="F14" s="8">
        <v>69446488.993087649</v>
      </c>
      <c r="G14" s="8">
        <v>108674.73965910387</v>
      </c>
      <c r="H14" s="8">
        <v>86087219.078625739</v>
      </c>
      <c r="I14" s="8">
        <v>90794.996138403381</v>
      </c>
      <c r="J14" s="8">
        <v>64739536.48928798</v>
      </c>
      <c r="K14" s="8">
        <v>85697.128599099902</v>
      </c>
      <c r="L14" s="8">
        <v>75749544.270677075</v>
      </c>
      <c r="M14" s="8">
        <v>91667.20126509844</v>
      </c>
      <c r="N14" s="8">
        <v>78807264.737398446</v>
      </c>
      <c r="O14" s="8">
        <v>101203.54455219931</v>
      </c>
      <c r="P14" s="8">
        <v>82580132.65839754</v>
      </c>
      <c r="Q14" s="8">
        <v>110193.57034379998</v>
      </c>
      <c r="R14" s="8">
        <v>80899482.671499938</v>
      </c>
      <c r="S14" s="10">
        <v>78996.421123009524</v>
      </c>
      <c r="T14" s="10">
        <v>81421986.109078586</v>
      </c>
      <c r="U14" s="40">
        <v>84108.79955473372</v>
      </c>
      <c r="V14" s="10">
        <v>93661937.457023636</v>
      </c>
      <c r="W14" s="10">
        <v>80479.127764100034</v>
      </c>
      <c r="X14" s="10">
        <v>91323672.60029991</v>
      </c>
      <c r="Y14" s="40">
        <v>82772.023233900181</v>
      </c>
      <c r="Z14" s="10">
        <v>95532601.639942616</v>
      </c>
      <c r="AA14" s="40">
        <v>83355.235766900427</v>
      </c>
      <c r="AB14" s="10">
        <v>94125769.294499919</v>
      </c>
      <c r="AC14" s="40">
        <v>84640.012379300359</v>
      </c>
      <c r="AD14" s="29">
        <v>72709782.660399914</v>
      </c>
      <c r="AE14" s="1"/>
      <c r="AF14" s="1"/>
      <c r="AG14" s="1"/>
      <c r="AH14" s="1"/>
      <c r="AI14" s="44"/>
      <c r="AJ14" s="44"/>
      <c r="AK14" s="44"/>
      <c r="AL14" s="44"/>
      <c r="AM14" s="44"/>
      <c r="AN14" s="44"/>
    </row>
    <row r="15" spans="1:40" ht="26.25" x14ac:dyDescent="0.25">
      <c r="A15" s="28" t="s">
        <v>22</v>
      </c>
      <c r="B15" s="7" t="s">
        <v>23</v>
      </c>
      <c r="C15" s="9">
        <f>379438774.4626/1000</f>
        <v>379438.77446260001</v>
      </c>
      <c r="D15" s="9">
        <v>196691267.46383205</v>
      </c>
      <c r="E15" s="9">
        <v>428233.32608569937</v>
      </c>
      <c r="F15" s="9">
        <v>233875854.40036699</v>
      </c>
      <c r="G15" s="9">
        <v>471982.58663159754</v>
      </c>
      <c r="H15" s="9">
        <v>299046063.52364802</v>
      </c>
      <c r="I15" s="9">
        <v>447399.01282199181</v>
      </c>
      <c r="J15" s="9">
        <v>290613342.45351607</v>
      </c>
      <c r="K15" s="8">
        <v>486804.38187529985</v>
      </c>
      <c r="L15" s="8">
        <v>327528750.11939585</v>
      </c>
      <c r="M15" s="8">
        <v>429328.89470819302</v>
      </c>
      <c r="N15" s="8">
        <v>296694300.21410167</v>
      </c>
      <c r="O15" s="8">
        <v>445514.45516058838</v>
      </c>
      <c r="P15" s="8">
        <v>318435753.47400284</v>
      </c>
      <c r="Q15" s="8">
        <v>511113.42986549973</v>
      </c>
      <c r="R15" s="8">
        <v>367898691.11447608</v>
      </c>
      <c r="S15" s="10">
        <v>492277.46715636656</v>
      </c>
      <c r="T15" s="10">
        <v>362037079.1660006</v>
      </c>
      <c r="U15" s="40">
        <v>496332.34803859273</v>
      </c>
      <c r="V15" s="10">
        <v>370988185.32429016</v>
      </c>
      <c r="W15" s="10">
        <v>471436.79498169909</v>
      </c>
      <c r="X15" s="10">
        <v>380160839.99129969</v>
      </c>
      <c r="Y15" s="40">
        <v>417511.2799104997</v>
      </c>
      <c r="Z15" s="10">
        <v>362391544.02423865</v>
      </c>
      <c r="AA15" s="40">
        <v>386593.74539629847</v>
      </c>
      <c r="AB15" s="10">
        <v>342322336.01080024</v>
      </c>
      <c r="AC15" s="40">
        <v>404567.14542549965</v>
      </c>
      <c r="AD15" s="29">
        <v>353039584.12939954</v>
      </c>
      <c r="AE15" s="1"/>
      <c r="AF15" s="1"/>
      <c r="AG15" s="1"/>
      <c r="AH15" s="1"/>
      <c r="AI15" s="44"/>
      <c r="AJ15" s="44"/>
      <c r="AK15" s="44"/>
      <c r="AL15" s="44"/>
      <c r="AM15" s="44"/>
      <c r="AN15" s="44"/>
    </row>
    <row r="16" spans="1:40" x14ac:dyDescent="0.25">
      <c r="A16" s="30" t="s">
        <v>24</v>
      </c>
      <c r="B16" s="7" t="s">
        <v>25</v>
      </c>
      <c r="C16" s="8">
        <f>2286144.485/1000</f>
        <v>2286.1444849999998</v>
      </c>
      <c r="D16" s="8">
        <v>11148320.331650998</v>
      </c>
      <c r="E16" s="8">
        <v>3708.6422658999991</v>
      </c>
      <c r="F16" s="8">
        <v>16733150.777771682</v>
      </c>
      <c r="G16" s="8">
        <v>3189.7788727999982</v>
      </c>
      <c r="H16" s="8">
        <v>12518690.227326015</v>
      </c>
      <c r="I16" s="8">
        <v>1717.8686571999945</v>
      </c>
      <c r="J16" s="8">
        <v>9826285.0523949731</v>
      </c>
      <c r="K16" s="9">
        <v>1721.9070053</v>
      </c>
      <c r="L16" s="9">
        <v>9996250.4302780014</v>
      </c>
      <c r="M16" s="9">
        <v>2117.0331515000034</v>
      </c>
      <c r="N16" s="9">
        <v>10505077.413299974</v>
      </c>
      <c r="O16" s="9">
        <v>3442.0790806999989</v>
      </c>
      <c r="P16" s="9">
        <v>12659346.272099987</v>
      </c>
      <c r="Q16" s="9">
        <v>3589.9441883000004</v>
      </c>
      <c r="R16" s="9">
        <v>12690705.903299997</v>
      </c>
      <c r="S16" s="10">
        <v>1983.4929543232638</v>
      </c>
      <c r="T16" s="10">
        <v>8910639.0179624744</v>
      </c>
      <c r="U16" s="40">
        <v>2882.2612812999969</v>
      </c>
      <c r="V16" s="10">
        <v>13856575.326800002</v>
      </c>
      <c r="W16" s="10">
        <v>6664.9561418000003</v>
      </c>
      <c r="X16" s="10">
        <v>37787431.548</v>
      </c>
      <c r="Y16" s="40">
        <v>3982.3693554000006</v>
      </c>
      <c r="Z16" s="10">
        <v>23601200.34483999</v>
      </c>
      <c r="AA16" s="40">
        <v>6455.4810784999981</v>
      </c>
      <c r="AB16" s="10">
        <v>43125069.597800002</v>
      </c>
      <c r="AC16" s="40">
        <v>6317.149350300002</v>
      </c>
      <c r="AD16" s="29">
        <v>56957686.42269998</v>
      </c>
      <c r="AE16" s="1"/>
      <c r="AF16" s="1"/>
      <c r="AG16" s="1"/>
      <c r="AH16" s="1"/>
      <c r="AI16" s="44"/>
      <c r="AJ16" s="44"/>
      <c r="AK16" s="44"/>
      <c r="AL16" s="44"/>
      <c r="AM16" s="44"/>
      <c r="AN16" s="44"/>
    </row>
    <row r="17" spans="1:40" x14ac:dyDescent="0.25">
      <c r="A17" s="30">
        <v>10</v>
      </c>
      <c r="B17" s="7" t="s">
        <v>26</v>
      </c>
      <c r="C17" s="8">
        <f>60686894.687/1000</f>
        <v>60686.894687</v>
      </c>
      <c r="D17" s="8">
        <v>28926720.928597976</v>
      </c>
      <c r="E17" s="8">
        <v>12322.262311300001</v>
      </c>
      <c r="F17" s="8">
        <v>6755036.5966300992</v>
      </c>
      <c r="G17" s="8">
        <v>21829.966364899967</v>
      </c>
      <c r="H17" s="8">
        <v>10277337.492258996</v>
      </c>
      <c r="I17" s="8">
        <v>18400.412842900001</v>
      </c>
      <c r="J17" s="8">
        <v>9769581.9740679991</v>
      </c>
      <c r="K17" s="8">
        <v>10004.2758454</v>
      </c>
      <c r="L17" s="8">
        <v>4915342.4147429988</v>
      </c>
      <c r="M17" s="8">
        <v>13865.058350099995</v>
      </c>
      <c r="N17" s="8">
        <v>7177283.0691999914</v>
      </c>
      <c r="O17" s="8">
        <v>14089.131788499993</v>
      </c>
      <c r="P17" s="8">
        <v>7155998.9820999969</v>
      </c>
      <c r="Q17" s="8">
        <v>18287.300056600001</v>
      </c>
      <c r="R17" s="8">
        <v>9713602.9557000007</v>
      </c>
      <c r="S17" s="10">
        <v>5524.5947368557381</v>
      </c>
      <c r="T17" s="10">
        <v>3270273.6204000004</v>
      </c>
      <c r="U17" s="40">
        <v>1554.8313012000003</v>
      </c>
      <c r="V17" s="10">
        <v>1189650.097168928</v>
      </c>
      <c r="W17" s="10">
        <v>2469.5793339000002</v>
      </c>
      <c r="X17" s="10">
        <v>1783266.8639</v>
      </c>
      <c r="Y17" s="40">
        <v>10438.8541069</v>
      </c>
      <c r="Z17" s="10">
        <v>4415360.5447999993</v>
      </c>
      <c r="AA17" s="40">
        <v>9048.3586252999976</v>
      </c>
      <c r="AB17" s="10">
        <v>4900372.9813999999</v>
      </c>
      <c r="AC17" s="40">
        <v>6963.7861702999999</v>
      </c>
      <c r="AD17" s="29">
        <v>4297535.9518200001</v>
      </c>
      <c r="AE17" s="1"/>
      <c r="AF17" s="1"/>
      <c r="AG17" s="1"/>
      <c r="AH17" s="1"/>
      <c r="AI17" s="44"/>
      <c r="AJ17" s="44"/>
      <c r="AK17" s="44"/>
      <c r="AL17" s="44"/>
      <c r="AM17" s="44"/>
      <c r="AN17" s="44"/>
    </row>
    <row r="18" spans="1:40" ht="26.25" x14ac:dyDescent="0.25">
      <c r="A18" s="30">
        <v>11</v>
      </c>
      <c r="B18" s="7" t="s">
        <v>27</v>
      </c>
      <c r="C18" s="9">
        <f>10989242.95/1000</f>
        <v>10989.24295</v>
      </c>
      <c r="D18" s="9">
        <v>2791733.9842899991</v>
      </c>
      <c r="E18" s="9">
        <v>119119.85711439986</v>
      </c>
      <c r="F18" s="9">
        <v>70154299.131256029</v>
      </c>
      <c r="G18" s="9">
        <v>121136.62506580135</v>
      </c>
      <c r="H18" s="9">
        <v>70376390.81341967</v>
      </c>
      <c r="I18" s="8">
        <v>125889.73444159808</v>
      </c>
      <c r="J18" s="8">
        <v>62937470.190164827</v>
      </c>
      <c r="K18" s="8">
        <v>94699.088977500025</v>
      </c>
      <c r="L18" s="8">
        <v>45103588.509407997</v>
      </c>
      <c r="M18" s="8">
        <v>92127.464107598862</v>
      </c>
      <c r="N18" s="8">
        <v>45119406.134000175</v>
      </c>
      <c r="O18" s="8">
        <v>95901.459979299063</v>
      </c>
      <c r="P18" s="8">
        <v>50376979.003900215</v>
      </c>
      <c r="Q18" s="8">
        <v>127286.14995160013</v>
      </c>
      <c r="R18" s="8">
        <v>62198079.970599994</v>
      </c>
      <c r="S18" s="10">
        <v>108425.57268450002</v>
      </c>
      <c r="T18" s="10">
        <v>52893704.828700036</v>
      </c>
      <c r="U18" s="40">
        <v>109082.57443849975</v>
      </c>
      <c r="V18" s="10">
        <v>61338269.171924844</v>
      </c>
      <c r="W18" s="10">
        <v>130465.40591639999</v>
      </c>
      <c r="X18" s="10">
        <v>94566366.22446695</v>
      </c>
      <c r="Y18" s="40">
        <v>112051.65177180008</v>
      </c>
      <c r="Z18" s="10">
        <v>90602057.583346084</v>
      </c>
      <c r="AA18" s="40">
        <v>107761.25198070008</v>
      </c>
      <c r="AB18" s="10">
        <v>83280085.481532529</v>
      </c>
      <c r="AC18" s="40">
        <v>116182.55292670004</v>
      </c>
      <c r="AD18" s="29">
        <v>88734103.12456131</v>
      </c>
      <c r="AE18" s="1"/>
      <c r="AF18" s="1"/>
      <c r="AG18" s="1"/>
      <c r="AH18" s="1"/>
      <c r="AI18" s="44"/>
      <c r="AJ18" s="44"/>
      <c r="AK18" s="44"/>
      <c r="AL18" s="44"/>
      <c r="AM18" s="44"/>
      <c r="AN18" s="44"/>
    </row>
    <row r="19" spans="1:40" ht="39" x14ac:dyDescent="0.25">
      <c r="A19" s="28">
        <v>12</v>
      </c>
      <c r="B19" s="7" t="s">
        <v>28</v>
      </c>
      <c r="C19" s="9">
        <f>3425090.0057/1000</f>
        <v>3425.0900056999999</v>
      </c>
      <c r="D19" s="9">
        <v>3656812.6963119986</v>
      </c>
      <c r="E19" s="9">
        <v>4535.1328986999979</v>
      </c>
      <c r="F19" s="9">
        <v>4988343.0542333778</v>
      </c>
      <c r="G19" s="9">
        <v>5260.898548899987</v>
      </c>
      <c r="H19" s="9">
        <v>6686700.5104799857</v>
      </c>
      <c r="I19" s="8">
        <v>5390.7927307999335</v>
      </c>
      <c r="J19" s="8">
        <v>6937348.1079290202</v>
      </c>
      <c r="K19" s="8">
        <v>4415.484488099999</v>
      </c>
      <c r="L19" s="8">
        <v>5357051.8697549999</v>
      </c>
      <c r="M19" s="8">
        <v>3723.3253249999948</v>
      </c>
      <c r="N19" s="8">
        <v>5387503.04730005</v>
      </c>
      <c r="O19" s="8">
        <v>2973.3476100999947</v>
      </c>
      <c r="P19" s="8">
        <v>4773183.1064000856</v>
      </c>
      <c r="Q19" s="8">
        <v>2776.4590819999999</v>
      </c>
      <c r="R19" s="8">
        <v>3471138.6247999985</v>
      </c>
      <c r="S19" s="10">
        <v>2165.2549139000002</v>
      </c>
      <c r="T19" s="10">
        <v>2820036.7059982056</v>
      </c>
      <c r="U19" s="40">
        <v>1905.3948034</v>
      </c>
      <c r="V19" s="10">
        <v>2540531.0326</v>
      </c>
      <c r="W19" s="10">
        <v>2634.599028600001</v>
      </c>
      <c r="X19" s="10">
        <v>2610801.8450999996</v>
      </c>
      <c r="Y19" s="40">
        <v>2148.2849403000009</v>
      </c>
      <c r="Z19" s="10">
        <v>2723296.8587334491</v>
      </c>
      <c r="AA19" s="40">
        <v>3655.2161124999966</v>
      </c>
      <c r="AB19" s="10">
        <v>3906872.813000001</v>
      </c>
      <c r="AC19" s="40">
        <v>4720.7773827999954</v>
      </c>
      <c r="AD19" s="29">
        <v>4553454.4314000001</v>
      </c>
      <c r="AE19" s="1"/>
      <c r="AF19" s="1"/>
      <c r="AG19" s="1"/>
      <c r="AH19" s="1"/>
      <c r="AI19" s="44"/>
      <c r="AJ19" s="44"/>
      <c r="AK19" s="44"/>
      <c r="AL19" s="44"/>
      <c r="AM19" s="44"/>
      <c r="AN19" s="44"/>
    </row>
    <row r="20" spans="1:40" x14ac:dyDescent="0.25">
      <c r="A20" s="28" t="s">
        <v>29</v>
      </c>
      <c r="B20" s="7" t="s">
        <v>30</v>
      </c>
      <c r="C20" s="8">
        <f>10493234.5589/1000</f>
        <v>10493.2345589</v>
      </c>
      <c r="D20" s="8">
        <v>10879048.521995993</v>
      </c>
      <c r="E20" s="8">
        <v>10862.219670500001</v>
      </c>
      <c r="F20" s="8">
        <v>12281693.250795607</v>
      </c>
      <c r="G20" s="8">
        <v>6987.9002276999981</v>
      </c>
      <c r="H20" s="8">
        <v>7147270.9892909992</v>
      </c>
      <c r="I20" s="8">
        <v>9649.0817507000011</v>
      </c>
      <c r="J20" s="8">
        <v>9905615.2112019937</v>
      </c>
      <c r="K20" s="8">
        <v>9808.778223700001</v>
      </c>
      <c r="L20" s="8">
        <v>5463036.0779940002</v>
      </c>
      <c r="M20" s="8">
        <v>9317.9270479999977</v>
      </c>
      <c r="N20" s="8">
        <v>7022325.3833999941</v>
      </c>
      <c r="O20" s="8">
        <v>6414.0969376000021</v>
      </c>
      <c r="P20" s="8">
        <v>6170796.8359999983</v>
      </c>
      <c r="Q20" s="8">
        <v>9508.128326099999</v>
      </c>
      <c r="R20" s="8">
        <v>8685620.8632999994</v>
      </c>
      <c r="S20" s="10">
        <v>8568.7039303999991</v>
      </c>
      <c r="T20" s="10">
        <v>7746020.4284999995</v>
      </c>
      <c r="U20" s="40">
        <v>12310.187007900009</v>
      </c>
      <c r="V20" s="10">
        <v>8324768.484199997</v>
      </c>
      <c r="W20" s="10">
        <v>9451.020473200002</v>
      </c>
      <c r="X20" s="10">
        <v>5422940.1964120781</v>
      </c>
      <c r="Y20" s="40">
        <v>11066.456596600001</v>
      </c>
      <c r="Z20" s="10">
        <v>6577968.0538000008</v>
      </c>
      <c r="AA20" s="40">
        <v>10110.1597884</v>
      </c>
      <c r="AB20" s="10">
        <v>5836475.0907999994</v>
      </c>
      <c r="AC20" s="40">
        <v>12628.4092532</v>
      </c>
      <c r="AD20" s="29">
        <v>7424217.3353000022</v>
      </c>
      <c r="AE20" s="1"/>
      <c r="AF20" s="1"/>
      <c r="AG20" s="1"/>
      <c r="AH20" s="1"/>
      <c r="AI20" s="44"/>
      <c r="AJ20" s="44"/>
      <c r="AK20" s="44"/>
      <c r="AL20" s="44"/>
      <c r="AM20" s="44"/>
      <c r="AN20" s="44"/>
    </row>
    <row r="21" spans="1:40" ht="39" x14ac:dyDescent="0.25">
      <c r="A21" s="28" t="s">
        <v>31</v>
      </c>
      <c r="B21" s="7" t="s">
        <v>32</v>
      </c>
      <c r="C21" s="9">
        <f>27797.5833/1000</f>
        <v>27.797583299999999</v>
      </c>
      <c r="D21" s="9">
        <v>47453.829699999995</v>
      </c>
      <c r="E21" s="9">
        <v>99.073459999999997</v>
      </c>
      <c r="F21" s="9">
        <v>73730.448399999994</v>
      </c>
      <c r="G21" s="9">
        <v>208.95605</v>
      </c>
      <c r="H21" s="9">
        <v>48087.142899999992</v>
      </c>
      <c r="I21" s="8">
        <v>98.951244799999969</v>
      </c>
      <c r="J21" s="8">
        <v>54619.902791999993</v>
      </c>
      <c r="K21" s="8">
        <v>60.515559600000003</v>
      </c>
      <c r="L21" s="8">
        <v>40123.396388999994</v>
      </c>
      <c r="M21" s="8">
        <v>38.2242952</v>
      </c>
      <c r="N21" s="8">
        <v>88541.912299999938</v>
      </c>
      <c r="O21" s="8">
        <v>33.490305599999999</v>
      </c>
      <c r="P21" s="8">
        <v>55467.393500000006</v>
      </c>
      <c r="Q21" s="8">
        <v>15.115042399999998</v>
      </c>
      <c r="R21" s="8">
        <v>26115.408599999999</v>
      </c>
      <c r="S21" s="10">
        <v>35.176299999999998</v>
      </c>
      <c r="T21" s="10">
        <v>36830.474199999997</v>
      </c>
      <c r="U21" s="40">
        <v>79.267150000000001</v>
      </c>
      <c r="V21" s="10">
        <v>64752.673800000004</v>
      </c>
      <c r="W21" s="10">
        <v>14.994800000000001</v>
      </c>
      <c r="X21" s="10">
        <v>90152.001499999998</v>
      </c>
      <c r="Y21" s="40">
        <v>14.060600000000001</v>
      </c>
      <c r="Z21" s="10">
        <v>64149.617099999996</v>
      </c>
      <c r="AA21" s="40">
        <v>14.1450096</v>
      </c>
      <c r="AB21" s="10">
        <v>60540.934499999996</v>
      </c>
      <c r="AC21" s="40">
        <v>5.2815049999999992</v>
      </c>
      <c r="AD21" s="29">
        <v>21912.087499999998</v>
      </c>
      <c r="AE21" s="1"/>
      <c r="AF21" s="1"/>
      <c r="AG21" s="1"/>
      <c r="AH21" s="1"/>
      <c r="AI21" s="44"/>
      <c r="AJ21" s="44"/>
      <c r="AK21" s="44"/>
      <c r="AL21" s="44"/>
      <c r="AM21" s="44"/>
      <c r="AN21" s="44"/>
    </row>
    <row r="22" spans="1:40" ht="39" x14ac:dyDescent="0.25">
      <c r="A22" s="30">
        <v>15</v>
      </c>
      <c r="B22" s="7" t="s">
        <v>33</v>
      </c>
      <c r="C22" s="9" t="s">
        <v>34</v>
      </c>
      <c r="D22" s="9" t="s">
        <v>34</v>
      </c>
      <c r="E22" s="9">
        <v>23461.584098599986</v>
      </c>
      <c r="F22" s="9">
        <v>33194636.528770942</v>
      </c>
      <c r="G22" s="9">
        <v>17592.581149199988</v>
      </c>
      <c r="H22" s="9">
        <v>22901687.529943578</v>
      </c>
      <c r="I22" s="9">
        <v>18955.492474300001</v>
      </c>
      <c r="J22" s="9">
        <v>24981134.140908953</v>
      </c>
      <c r="K22" s="8">
        <v>23507.691482499999</v>
      </c>
      <c r="L22" s="8">
        <v>29373289.553776003</v>
      </c>
      <c r="M22" s="8">
        <v>27212.504467999883</v>
      </c>
      <c r="N22" s="8">
        <v>34318630.772699922</v>
      </c>
      <c r="O22" s="8">
        <v>26395.519167599767</v>
      </c>
      <c r="P22" s="8">
        <v>35320840.950800002</v>
      </c>
      <c r="Q22" s="8">
        <v>29193.589344300013</v>
      </c>
      <c r="R22" s="8">
        <v>37769052.59465</v>
      </c>
      <c r="S22" s="10">
        <v>22573.488288664579</v>
      </c>
      <c r="T22" s="10">
        <v>33469412.470434826</v>
      </c>
      <c r="U22" s="40">
        <v>33146.99029610015</v>
      </c>
      <c r="V22" s="10">
        <v>64382403.460684106</v>
      </c>
      <c r="W22" s="10">
        <v>43744.993452000002</v>
      </c>
      <c r="X22" s="10">
        <v>106326038.66150001</v>
      </c>
      <c r="Y22" s="40">
        <v>30859.139047200006</v>
      </c>
      <c r="Z22" s="10">
        <v>66705160.836199999</v>
      </c>
      <c r="AA22" s="40">
        <v>48154.184346900009</v>
      </c>
      <c r="AB22" s="10">
        <v>80689306.036916569</v>
      </c>
      <c r="AC22" s="40">
        <v>50141.559692999974</v>
      </c>
      <c r="AD22" s="29">
        <v>101305888.29620312</v>
      </c>
      <c r="AE22" s="1"/>
      <c r="AF22" s="1"/>
      <c r="AG22" s="1"/>
      <c r="AH22" s="1"/>
      <c r="AI22" s="44"/>
      <c r="AJ22" s="44"/>
      <c r="AK22" s="44"/>
      <c r="AL22" s="44"/>
      <c r="AM22" s="44"/>
      <c r="AN22" s="44"/>
    </row>
    <row r="23" spans="1:40" s="3" customFormat="1" ht="26.25" x14ac:dyDescent="0.25">
      <c r="A23" s="30">
        <v>16</v>
      </c>
      <c r="B23" s="7" t="s">
        <v>35</v>
      </c>
      <c r="C23" s="9">
        <f>36164.849/1000</f>
        <v>36.164849000000004</v>
      </c>
      <c r="D23" s="9">
        <v>44788.270100000002</v>
      </c>
      <c r="E23" s="9">
        <v>2949.3580053000001</v>
      </c>
      <c r="F23" s="9">
        <v>6566600.1482472112</v>
      </c>
      <c r="G23" s="9">
        <v>6749.7790184000023</v>
      </c>
      <c r="H23" s="9">
        <v>11598163.749716999</v>
      </c>
      <c r="I23" s="9">
        <v>6457.7171518000123</v>
      </c>
      <c r="J23" s="9">
        <v>10871029.323938018</v>
      </c>
      <c r="K23" s="9">
        <v>5423.8678545000002</v>
      </c>
      <c r="L23" s="9">
        <v>9258131.1262030043</v>
      </c>
      <c r="M23" s="9">
        <v>4899.7503027999928</v>
      </c>
      <c r="N23" s="9">
        <v>8810341.4055999909</v>
      </c>
      <c r="O23" s="9">
        <v>7111.2815303999841</v>
      </c>
      <c r="P23" s="9">
        <v>12089278.809199965</v>
      </c>
      <c r="Q23" s="9">
        <v>5658.5458420999985</v>
      </c>
      <c r="R23" s="9">
        <v>10843990.329200003</v>
      </c>
      <c r="S23" s="10">
        <v>3000.9990923</v>
      </c>
      <c r="T23" s="10">
        <v>5900648.2372000003</v>
      </c>
      <c r="U23" s="40">
        <v>1932.9435969000008</v>
      </c>
      <c r="V23" s="10">
        <v>4114767.7099000001</v>
      </c>
      <c r="W23" s="10">
        <v>1115.0518247999998</v>
      </c>
      <c r="X23" s="10">
        <v>3205950.3097000001</v>
      </c>
      <c r="Y23" s="40">
        <v>450.10451789999991</v>
      </c>
      <c r="Z23" s="10">
        <v>1681715.4986</v>
      </c>
      <c r="AA23" s="40">
        <v>524.63165000000004</v>
      </c>
      <c r="AB23" s="10">
        <v>1571806.1806999999</v>
      </c>
      <c r="AC23" s="40">
        <v>1541.3571620000002</v>
      </c>
      <c r="AD23" s="29">
        <v>4218198.7288999995</v>
      </c>
      <c r="AE23" s="1"/>
      <c r="AF23" s="1"/>
      <c r="AG23" s="1"/>
      <c r="AH23" s="1"/>
      <c r="AI23" s="44"/>
      <c r="AJ23" s="44"/>
      <c r="AK23" s="44"/>
      <c r="AL23" s="44"/>
      <c r="AM23" s="44"/>
      <c r="AN23" s="44"/>
    </row>
    <row r="24" spans="1:40" x14ac:dyDescent="0.25">
      <c r="A24" s="30">
        <v>17</v>
      </c>
      <c r="B24" s="7" t="s">
        <v>36</v>
      </c>
      <c r="C24" s="8">
        <f>308894420.623/1000</f>
        <v>308894.42062300001</v>
      </c>
      <c r="D24" s="8">
        <v>173486954.948459</v>
      </c>
      <c r="E24" s="8">
        <v>271037.35451040004</v>
      </c>
      <c r="F24" s="8">
        <v>146746154.88790938</v>
      </c>
      <c r="G24" s="8">
        <v>304705.18140479998</v>
      </c>
      <c r="H24" s="8">
        <v>137616709.44666842</v>
      </c>
      <c r="I24" s="8">
        <v>270995.52804509929</v>
      </c>
      <c r="J24" s="8">
        <v>117939707.70987885</v>
      </c>
      <c r="K24" s="9">
        <v>269147.03546660015</v>
      </c>
      <c r="L24" s="9">
        <v>116882015.55539301</v>
      </c>
      <c r="M24" s="9">
        <v>319069.24400909781</v>
      </c>
      <c r="N24" s="9">
        <v>124116332.82809983</v>
      </c>
      <c r="O24" s="9">
        <v>350498.47742299747</v>
      </c>
      <c r="P24" s="9">
        <v>130745980.40190014</v>
      </c>
      <c r="Q24" s="9">
        <v>287002.22094150027</v>
      </c>
      <c r="R24" s="9">
        <v>111329590.53279996</v>
      </c>
      <c r="S24" s="10">
        <v>340862.55461365182</v>
      </c>
      <c r="T24" s="10">
        <v>134600323.80950001</v>
      </c>
      <c r="U24" s="40">
        <v>344990.47927909979</v>
      </c>
      <c r="V24" s="10">
        <v>141652427.06720001</v>
      </c>
      <c r="W24" s="10">
        <v>387736.28258310002</v>
      </c>
      <c r="X24" s="10">
        <v>176298425.92640004</v>
      </c>
      <c r="Y24" s="40">
        <v>297791.84070109995</v>
      </c>
      <c r="Z24" s="10">
        <v>155758167.25709999</v>
      </c>
      <c r="AA24" s="40">
        <v>289575.02661852713</v>
      </c>
      <c r="AB24" s="10">
        <v>193848149.78940001</v>
      </c>
      <c r="AC24" s="40">
        <v>351724.0144249</v>
      </c>
      <c r="AD24" s="29">
        <v>165162607.47660002</v>
      </c>
      <c r="AE24" s="1"/>
      <c r="AF24" s="1"/>
      <c r="AG24" s="1"/>
      <c r="AH24" s="1"/>
      <c r="AI24" s="44"/>
      <c r="AJ24" s="44"/>
      <c r="AK24" s="44"/>
      <c r="AL24" s="44"/>
      <c r="AM24" s="44"/>
      <c r="AN24" s="44"/>
    </row>
    <row r="25" spans="1:40" s="3" customFormat="1" x14ac:dyDescent="0.25">
      <c r="A25" s="30">
        <v>18</v>
      </c>
      <c r="B25" s="7" t="s">
        <v>37</v>
      </c>
      <c r="C25" s="8">
        <f>65867679.52/1000</f>
        <v>65867.679520000005</v>
      </c>
      <c r="D25" s="8">
        <v>168105627.0867101</v>
      </c>
      <c r="E25" s="8">
        <v>65935.692647400007</v>
      </c>
      <c r="F25" s="8">
        <v>171478339.4778482</v>
      </c>
      <c r="G25" s="8">
        <v>71146.702606700492</v>
      </c>
      <c r="H25" s="8">
        <v>227072429.74339175</v>
      </c>
      <c r="I25" s="8">
        <v>82676.071849700733</v>
      </c>
      <c r="J25" s="8">
        <v>264186498.41451827</v>
      </c>
      <c r="K25" s="8">
        <v>76495.570193399995</v>
      </c>
      <c r="L25" s="8">
        <v>241251961.30570596</v>
      </c>
      <c r="M25" s="8">
        <v>58695.1847623004</v>
      </c>
      <c r="N25" s="8">
        <v>146337847.27360034</v>
      </c>
      <c r="O25" s="8">
        <v>77298.852622600403</v>
      </c>
      <c r="P25" s="8">
        <v>220148422.31930009</v>
      </c>
      <c r="Q25" s="8">
        <v>70612.626759299979</v>
      </c>
      <c r="R25" s="8">
        <v>195029390.92009997</v>
      </c>
      <c r="S25" s="10">
        <v>67279.054891058986</v>
      </c>
      <c r="T25" s="10">
        <v>192570094.65879995</v>
      </c>
      <c r="U25" s="40">
        <v>73807.903863599946</v>
      </c>
      <c r="V25" s="10">
        <v>218117037.13563967</v>
      </c>
      <c r="W25" s="10">
        <v>77638.026921399985</v>
      </c>
      <c r="X25" s="10">
        <v>226244577.96219999</v>
      </c>
      <c r="Y25" s="40">
        <v>69737.952875500006</v>
      </c>
      <c r="Z25" s="10">
        <v>210927000.37820005</v>
      </c>
      <c r="AA25" s="40">
        <v>65173.499575899979</v>
      </c>
      <c r="AB25" s="10">
        <v>464324215.29629993</v>
      </c>
      <c r="AC25" s="40">
        <v>81626.339801299997</v>
      </c>
      <c r="AD25" s="29">
        <v>724772171.79680014</v>
      </c>
      <c r="AE25" s="1"/>
      <c r="AF25" s="1"/>
      <c r="AG25" s="1"/>
      <c r="AH25" s="1"/>
      <c r="AI25" s="44"/>
      <c r="AJ25" s="44"/>
      <c r="AK25" s="44"/>
      <c r="AL25" s="44"/>
      <c r="AM25" s="44"/>
      <c r="AN25" s="44"/>
    </row>
    <row r="26" spans="1:40" s="3" customFormat="1" ht="26.25" x14ac:dyDescent="0.25">
      <c r="A26" s="30">
        <v>19</v>
      </c>
      <c r="B26" s="7" t="s">
        <v>38</v>
      </c>
      <c r="C26" s="9" t="s">
        <v>34</v>
      </c>
      <c r="D26" s="9" t="s">
        <v>34</v>
      </c>
      <c r="E26" s="9">
        <v>32028.522678900008</v>
      </c>
      <c r="F26" s="9">
        <v>46417069.379884668</v>
      </c>
      <c r="G26" s="9">
        <v>29167.381742899746</v>
      </c>
      <c r="H26" s="9">
        <v>44043513.150402129</v>
      </c>
      <c r="I26" s="9">
        <v>20816.870706599988</v>
      </c>
      <c r="J26" s="9">
        <v>38666269.788036093</v>
      </c>
      <c r="K26" s="8">
        <v>19068.984786699992</v>
      </c>
      <c r="L26" s="8">
        <v>38637398.197777979</v>
      </c>
      <c r="M26" s="8">
        <v>22127.249078999892</v>
      </c>
      <c r="N26" s="8">
        <v>43952864.178999975</v>
      </c>
      <c r="O26" s="8">
        <v>27579.588747499816</v>
      </c>
      <c r="P26" s="8">
        <v>53118734.124800332</v>
      </c>
      <c r="Q26" s="8">
        <v>46056.60026929999</v>
      </c>
      <c r="R26" s="8">
        <v>72844671.686599985</v>
      </c>
      <c r="S26" s="10">
        <v>29564.191146642337</v>
      </c>
      <c r="T26" s="10">
        <v>57553132.906998083</v>
      </c>
      <c r="U26" s="40">
        <v>37943.937134899839</v>
      </c>
      <c r="V26" s="10">
        <v>79019661.794245452</v>
      </c>
      <c r="W26" s="10">
        <v>42339.926609200025</v>
      </c>
      <c r="X26" s="10">
        <v>91333212.064497769</v>
      </c>
      <c r="Y26" s="40">
        <v>43712.317543500038</v>
      </c>
      <c r="Z26" s="10">
        <v>103781543.56590001</v>
      </c>
      <c r="AA26" s="40">
        <v>61127.827387499972</v>
      </c>
      <c r="AB26" s="10">
        <v>132521592.10426673</v>
      </c>
      <c r="AC26" s="40">
        <v>64119.969204200017</v>
      </c>
      <c r="AD26" s="29">
        <v>133595828.54409999</v>
      </c>
      <c r="AE26" s="1"/>
      <c r="AF26" s="1"/>
      <c r="AG26" s="1"/>
      <c r="AH26" s="1"/>
      <c r="AI26" s="44"/>
      <c r="AJ26" s="44"/>
      <c r="AK26" s="44"/>
      <c r="AL26" s="44"/>
      <c r="AM26" s="44"/>
      <c r="AN26" s="44"/>
    </row>
    <row r="27" spans="1:40" s="3" customFormat="1" ht="26.25" x14ac:dyDescent="0.25">
      <c r="A27" s="30">
        <v>20</v>
      </c>
      <c r="B27" s="7" t="s">
        <v>39</v>
      </c>
      <c r="C27" s="8">
        <f>13782667.2361/1000</f>
        <v>13782.6672361</v>
      </c>
      <c r="D27" s="8">
        <v>15410351.021959733</v>
      </c>
      <c r="E27" s="8">
        <v>39277.884243699998</v>
      </c>
      <c r="F27" s="8">
        <v>45533781.556898497</v>
      </c>
      <c r="G27" s="8">
        <v>40056.13010489953</v>
      </c>
      <c r="H27" s="8">
        <v>51897584.352073155</v>
      </c>
      <c r="I27" s="8">
        <v>38445.952641299598</v>
      </c>
      <c r="J27" s="8">
        <v>53994619.805607595</v>
      </c>
      <c r="K27" s="9">
        <v>40405.12886999995</v>
      </c>
      <c r="L27" s="9">
        <v>55409746.912058011</v>
      </c>
      <c r="M27" s="9">
        <v>43209.587722600772</v>
      </c>
      <c r="N27" s="9">
        <v>61961773.869101375</v>
      </c>
      <c r="O27" s="9">
        <v>48802.083364700447</v>
      </c>
      <c r="P27" s="9">
        <v>68006588.810000584</v>
      </c>
      <c r="Q27" s="9">
        <v>48264.805610800002</v>
      </c>
      <c r="R27" s="9">
        <v>52999323.770600006</v>
      </c>
      <c r="S27" s="10">
        <v>46525.211209215311</v>
      </c>
      <c r="T27" s="10">
        <v>55343744.653468497</v>
      </c>
      <c r="U27" s="40">
        <v>67983.419166400214</v>
      </c>
      <c r="V27" s="10">
        <v>103556138.07087</v>
      </c>
      <c r="W27" s="10">
        <v>71567.211856399997</v>
      </c>
      <c r="X27" s="10">
        <v>132134193.94635168</v>
      </c>
      <c r="Y27" s="40">
        <v>67377.161225399992</v>
      </c>
      <c r="Z27" s="10">
        <v>121645292.17370176</v>
      </c>
      <c r="AA27" s="40">
        <v>80066.381078600083</v>
      </c>
      <c r="AB27" s="10">
        <v>150462057.00659987</v>
      </c>
      <c r="AC27" s="40">
        <v>75117.083335000018</v>
      </c>
      <c r="AD27" s="29">
        <v>130583456.15112439</v>
      </c>
      <c r="AE27" s="1"/>
      <c r="AF27" s="1"/>
      <c r="AG27" s="1"/>
      <c r="AH27" s="1"/>
      <c r="AI27" s="44"/>
      <c r="AJ27" s="44"/>
      <c r="AK27" s="44"/>
      <c r="AL27" s="44"/>
      <c r="AM27" s="44"/>
      <c r="AN27" s="44"/>
    </row>
    <row r="28" spans="1:40" x14ac:dyDescent="0.25">
      <c r="A28" s="30">
        <v>21</v>
      </c>
      <c r="B28" s="7" t="s">
        <v>40</v>
      </c>
      <c r="C28" s="8">
        <f>85820.98/1000</f>
        <v>85.820979999999992</v>
      </c>
      <c r="D28" s="8">
        <v>98765.794099999999</v>
      </c>
      <c r="E28" s="8">
        <v>55417.537269799977</v>
      </c>
      <c r="F28" s="8">
        <v>116100072.24552779</v>
      </c>
      <c r="G28" s="8">
        <v>58123.316061899903</v>
      </c>
      <c r="H28" s="8">
        <v>118949201.0948797</v>
      </c>
      <c r="I28" s="8">
        <v>60638.672665900005</v>
      </c>
      <c r="J28" s="8">
        <v>132318552.62370878</v>
      </c>
      <c r="K28" s="8">
        <v>63743.262499899975</v>
      </c>
      <c r="L28" s="8">
        <v>125197617.20912397</v>
      </c>
      <c r="M28" s="8">
        <v>60680.389805100109</v>
      </c>
      <c r="N28" s="8">
        <v>125051814.78440022</v>
      </c>
      <c r="O28" s="8">
        <v>58802.968957699908</v>
      </c>
      <c r="P28" s="8">
        <v>118522247.20560044</v>
      </c>
      <c r="Q28" s="8">
        <v>60789.082304399999</v>
      </c>
      <c r="R28" s="8">
        <v>124308923.28029999</v>
      </c>
      <c r="S28" s="10">
        <v>53309.940840267911</v>
      </c>
      <c r="T28" s="10">
        <v>109556112.44941095</v>
      </c>
      <c r="U28" s="40">
        <v>49364.67856110003</v>
      </c>
      <c r="V28" s="10">
        <v>84771664.728600025</v>
      </c>
      <c r="W28" s="10">
        <v>49061.527233300003</v>
      </c>
      <c r="X28" s="10">
        <v>93773752.475200027</v>
      </c>
      <c r="Y28" s="40">
        <v>49663.361718200009</v>
      </c>
      <c r="Z28" s="10">
        <v>105293529.97050001</v>
      </c>
      <c r="AA28" s="40">
        <v>47311.926487700002</v>
      </c>
      <c r="AB28" s="10">
        <v>100729364.40889996</v>
      </c>
      <c r="AC28" s="40">
        <v>63146.085115100024</v>
      </c>
      <c r="AD28" s="29">
        <v>137511099.03649995</v>
      </c>
      <c r="AE28" s="1"/>
      <c r="AF28" s="1"/>
      <c r="AG28" s="1"/>
      <c r="AH28" s="1"/>
      <c r="AI28" s="44"/>
      <c r="AJ28" s="44"/>
      <c r="AK28" s="44"/>
      <c r="AL28" s="44"/>
      <c r="AM28" s="44"/>
      <c r="AN28" s="44"/>
    </row>
    <row r="29" spans="1:40" x14ac:dyDescent="0.25">
      <c r="A29" s="30">
        <v>22</v>
      </c>
      <c r="B29" s="7" t="s">
        <v>41</v>
      </c>
      <c r="C29" s="8" t="s">
        <v>34</v>
      </c>
      <c r="D29" s="8" t="s">
        <v>34</v>
      </c>
      <c r="E29" s="8">
        <v>96341.238060299816</v>
      </c>
      <c r="F29" s="8">
        <v>132993847.80566508</v>
      </c>
      <c r="G29" s="8">
        <v>113382.42134640008</v>
      </c>
      <c r="H29" s="8">
        <v>123810722.63433847</v>
      </c>
      <c r="I29" s="8">
        <v>134413.98184539986</v>
      </c>
      <c r="J29" s="8">
        <v>144082817.43504977</v>
      </c>
      <c r="K29" s="8">
        <v>139602.64719420005</v>
      </c>
      <c r="L29" s="8">
        <v>146969013.793623</v>
      </c>
      <c r="M29" s="8">
        <v>157821.48055679875</v>
      </c>
      <c r="N29" s="8">
        <v>159075419.20540017</v>
      </c>
      <c r="O29" s="8">
        <v>132925.63826680052</v>
      </c>
      <c r="P29" s="8">
        <v>152851450.6771999</v>
      </c>
      <c r="Q29" s="8">
        <v>121686.49275949996</v>
      </c>
      <c r="R29" s="8">
        <v>156420246.12080002</v>
      </c>
      <c r="S29" s="10">
        <v>88624.005055951202</v>
      </c>
      <c r="T29" s="10">
        <v>135581355.9929499</v>
      </c>
      <c r="U29" s="40">
        <v>98297.533680900378</v>
      </c>
      <c r="V29" s="10">
        <v>171542278.91160005</v>
      </c>
      <c r="W29" s="10">
        <v>140289.85249809999</v>
      </c>
      <c r="X29" s="10">
        <v>226693199.93212155</v>
      </c>
      <c r="Y29" s="40">
        <v>161026.43887650003</v>
      </c>
      <c r="Z29" s="10">
        <v>242408165.15249994</v>
      </c>
      <c r="AA29" s="40">
        <v>151532.25586359997</v>
      </c>
      <c r="AB29" s="10">
        <v>229160502.86489984</v>
      </c>
      <c r="AC29" s="40">
        <v>150082.77686940026</v>
      </c>
      <c r="AD29" s="29">
        <v>229394177.74690029</v>
      </c>
      <c r="AE29" s="1"/>
      <c r="AF29" s="1"/>
      <c r="AG29" s="1"/>
      <c r="AH29" s="1"/>
      <c r="AI29" s="44"/>
      <c r="AJ29" s="44"/>
      <c r="AK29" s="44"/>
      <c r="AL29" s="44"/>
      <c r="AM29" s="44"/>
      <c r="AN29" s="44"/>
    </row>
    <row r="30" spans="1:40" ht="25.5" x14ac:dyDescent="0.25">
      <c r="A30" s="30" t="s">
        <v>42</v>
      </c>
      <c r="B30" s="11" t="s">
        <v>43</v>
      </c>
      <c r="C30" s="9" t="s">
        <v>34</v>
      </c>
      <c r="D30" s="9" t="s">
        <v>34</v>
      </c>
      <c r="E30" s="9">
        <v>47118.813431200018</v>
      </c>
      <c r="F30" s="9">
        <v>28954547.905825891</v>
      </c>
      <c r="G30" s="9">
        <v>24118.950726400039</v>
      </c>
      <c r="H30" s="9">
        <v>12954480.636513002</v>
      </c>
      <c r="I30" s="9">
        <v>23779.89309000003</v>
      </c>
      <c r="J30" s="9">
        <v>10603547.140987007</v>
      </c>
      <c r="K30" s="8">
        <v>27129.34442659999</v>
      </c>
      <c r="L30" s="8">
        <v>12128410.184001008</v>
      </c>
      <c r="M30" s="8">
        <v>23769.348710000013</v>
      </c>
      <c r="N30" s="8">
        <v>10785851.384900011</v>
      </c>
      <c r="O30" s="8">
        <v>23263.678249200009</v>
      </c>
      <c r="P30" s="8">
        <v>11875388.399400009</v>
      </c>
      <c r="Q30" s="8">
        <v>25691.489538600006</v>
      </c>
      <c r="R30" s="8">
        <v>12461328.4023</v>
      </c>
      <c r="S30" s="10">
        <v>24240.363406300003</v>
      </c>
      <c r="T30" s="10">
        <v>10421690.436500005</v>
      </c>
      <c r="U30" s="40">
        <v>12609.680802599996</v>
      </c>
      <c r="V30" s="10">
        <v>5131884.0891999993</v>
      </c>
      <c r="W30" s="10">
        <v>23040.822004400001</v>
      </c>
      <c r="X30" s="10">
        <v>6922924.1881999997</v>
      </c>
      <c r="Y30" s="40">
        <v>14948.568192199999</v>
      </c>
      <c r="Z30" s="10">
        <v>5539385.0270999996</v>
      </c>
      <c r="AA30" s="40">
        <v>56709.543062999997</v>
      </c>
      <c r="AB30" s="10">
        <v>25826025.750899997</v>
      </c>
      <c r="AC30" s="40">
        <v>66209.801640400008</v>
      </c>
      <c r="AD30" s="29">
        <v>25843275.803399999</v>
      </c>
      <c r="AE30" s="1"/>
      <c r="AF30" s="1"/>
      <c r="AG30" s="1"/>
      <c r="AH30" s="1"/>
      <c r="AI30" s="44"/>
      <c r="AJ30" s="44"/>
      <c r="AK30" s="44"/>
      <c r="AL30" s="44"/>
      <c r="AM30" s="44"/>
      <c r="AN30" s="44"/>
    </row>
    <row r="31" spans="1:40" ht="18" customHeight="1" x14ac:dyDescent="0.25">
      <c r="A31" s="28" t="s">
        <v>44</v>
      </c>
      <c r="B31" s="12" t="s">
        <v>45</v>
      </c>
      <c r="C31" s="8">
        <f>36014821.9838/1000</f>
        <v>36014.8219838</v>
      </c>
      <c r="D31" s="8">
        <v>513317324.84523702</v>
      </c>
      <c r="E31" s="8">
        <v>33092.803768000005</v>
      </c>
      <c r="F31" s="8">
        <v>594765065.4055872</v>
      </c>
      <c r="G31" s="8">
        <v>35761.543827200134</v>
      </c>
      <c r="H31" s="8">
        <v>637582837.86512828</v>
      </c>
      <c r="I31" s="8">
        <v>40492.802315900422</v>
      </c>
      <c r="J31" s="8">
        <v>717215864.10884964</v>
      </c>
      <c r="K31" s="9">
        <v>46105.080989300062</v>
      </c>
      <c r="L31" s="9">
        <v>764897605.84041941</v>
      </c>
      <c r="M31" s="9">
        <v>50268.724931800323</v>
      </c>
      <c r="N31" s="9">
        <v>845985560.81640601</v>
      </c>
      <c r="O31" s="9">
        <v>51950.137211900437</v>
      </c>
      <c r="P31" s="9">
        <v>883312428.19800293</v>
      </c>
      <c r="Q31" s="9">
        <v>58732.717988500015</v>
      </c>
      <c r="R31" s="9">
        <v>949692653.71689987</v>
      </c>
      <c r="S31" s="9">
        <v>58094.331653127629</v>
      </c>
      <c r="T31" s="9">
        <v>937098774.26909959</v>
      </c>
      <c r="U31" s="40">
        <v>72664.423414700243</v>
      </c>
      <c r="V31" s="10">
        <v>1236019006.0737591</v>
      </c>
      <c r="W31" s="10">
        <v>65175.030257800005</v>
      </c>
      <c r="X31" s="10">
        <v>1228921849.2595</v>
      </c>
      <c r="Y31" s="40">
        <v>54412.0285611</v>
      </c>
      <c r="Z31" s="10">
        <v>1214312114.4774001</v>
      </c>
      <c r="AA31" s="40">
        <v>75210.222491099979</v>
      </c>
      <c r="AB31" s="10">
        <v>1341116685.4921997</v>
      </c>
      <c r="AC31" s="40">
        <v>63347.110239654598</v>
      </c>
      <c r="AD31" s="29">
        <v>1359439230.7668002</v>
      </c>
      <c r="AE31" s="1"/>
      <c r="AF31" s="1"/>
      <c r="AG31" s="1"/>
      <c r="AH31" s="1"/>
      <c r="AI31" s="44"/>
      <c r="AJ31" s="44"/>
      <c r="AK31" s="44"/>
      <c r="AL31" s="44"/>
      <c r="AM31" s="44"/>
      <c r="AN31" s="44"/>
    </row>
    <row r="32" spans="1:40" ht="4.5" customHeight="1" thickBot="1" x14ac:dyDescent="0.3">
      <c r="A32" s="31"/>
      <c r="B32" s="32"/>
      <c r="C32" s="33"/>
      <c r="D32" s="33"/>
      <c r="E32" s="33"/>
      <c r="F32" s="33"/>
      <c r="G32" s="33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5"/>
      <c r="T32" s="41"/>
      <c r="U32" s="35"/>
      <c r="V32" s="35"/>
      <c r="W32" s="35"/>
      <c r="X32" s="35"/>
      <c r="Y32" s="35"/>
      <c r="Z32" s="35"/>
      <c r="AA32" s="35"/>
      <c r="AB32" s="35"/>
      <c r="AC32" s="35"/>
      <c r="AD32" s="36"/>
      <c r="AE32" s="1"/>
      <c r="AF32" s="1"/>
      <c r="AG32" s="1"/>
      <c r="AH32" s="1"/>
      <c r="AI32" s="44"/>
      <c r="AJ32" s="44"/>
      <c r="AK32" s="44"/>
      <c r="AL32" s="44"/>
      <c r="AM32" s="44"/>
      <c r="AN32" s="44"/>
    </row>
    <row r="33" spans="1:40" s="3" customFormat="1" ht="12.75" customHeight="1" x14ac:dyDescent="0.25">
      <c r="A33" s="21" t="s">
        <v>46</v>
      </c>
      <c r="B33" s="22"/>
      <c r="C33" s="23"/>
      <c r="D33" s="24"/>
      <c r="E33" s="25"/>
      <c r="F33" s="25"/>
      <c r="G33" s="25"/>
      <c r="H33" s="25"/>
      <c r="I33" s="25"/>
      <c r="J33" s="25"/>
      <c r="K33" s="21"/>
      <c r="L33" s="21"/>
      <c r="M33" s="21"/>
      <c r="N33" s="21"/>
      <c r="O33" s="21"/>
      <c r="P33" s="21"/>
      <c r="Q33" s="21"/>
      <c r="R33" s="21"/>
      <c r="S33" s="18"/>
      <c r="T33" s="18"/>
      <c r="U33" s="18"/>
      <c r="V33" s="18"/>
      <c r="W33" s="19"/>
      <c r="X33" s="19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44"/>
      <c r="AJ33" s="44"/>
      <c r="AK33" s="44"/>
      <c r="AL33" s="44"/>
      <c r="AM33" s="44"/>
      <c r="AN33" s="44"/>
    </row>
    <row r="34" spans="1:40" s="3" customFormat="1" ht="12" customHeight="1" x14ac:dyDescent="0.25">
      <c r="A34" s="22" t="s">
        <v>48</v>
      </c>
      <c r="B34" s="22"/>
      <c r="C34" s="23"/>
      <c r="D34" s="23"/>
      <c r="E34" s="25"/>
      <c r="F34" s="25"/>
      <c r="G34" s="25"/>
      <c r="H34" s="26"/>
      <c r="I34" s="26"/>
      <c r="J34" s="26"/>
      <c r="K34" s="20"/>
      <c r="L34" s="20"/>
      <c r="M34" s="20"/>
      <c r="N34" s="20"/>
      <c r="O34" s="20"/>
      <c r="P34" s="20"/>
      <c r="Q34" s="20"/>
      <c r="R34" s="20"/>
      <c r="S34" s="19"/>
      <c r="T34" s="19"/>
      <c r="U34" s="19"/>
      <c r="V34" s="19"/>
      <c r="W34" s="19"/>
      <c r="X34" s="19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44"/>
      <c r="AJ34" s="44"/>
      <c r="AK34" s="44"/>
      <c r="AL34" s="44"/>
      <c r="AM34" s="44"/>
      <c r="AN34" s="44"/>
    </row>
    <row r="35" spans="1:40" s="3" customFormat="1" x14ac:dyDescent="0.25">
      <c r="A35" s="21" t="s">
        <v>47</v>
      </c>
      <c r="B35" s="22"/>
      <c r="C35" s="23"/>
      <c r="D35" s="24"/>
      <c r="E35" s="25"/>
      <c r="F35" s="25"/>
      <c r="G35" s="25"/>
      <c r="H35" s="26"/>
      <c r="I35" s="26"/>
      <c r="J35" s="26"/>
      <c r="K35" s="20"/>
      <c r="L35" s="20"/>
      <c r="M35" s="20"/>
      <c r="N35" s="20"/>
      <c r="O35" s="20"/>
      <c r="P35" s="20"/>
      <c r="Q35" s="20"/>
      <c r="R35" s="20"/>
      <c r="S35" s="19"/>
      <c r="T35" s="19"/>
      <c r="U35" s="19"/>
      <c r="V35" s="19"/>
      <c r="W35" s="19"/>
      <c r="X35" s="19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44"/>
      <c r="AJ35" s="44"/>
      <c r="AK35" s="44"/>
      <c r="AL35" s="44"/>
      <c r="AM35" s="44"/>
      <c r="AN35" s="44"/>
    </row>
    <row r="36" spans="1:40" s="3" customFormat="1" ht="15" customHeight="1" x14ac:dyDescent="0.25">
      <c r="C36" s="38"/>
      <c r="D36" s="38"/>
      <c r="E36" s="38"/>
      <c r="F36" s="38"/>
      <c r="G36" s="38"/>
      <c r="H36" s="38"/>
      <c r="I36" s="38"/>
      <c r="J36" s="38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40" s="3" customFormat="1" ht="15" customHeight="1" x14ac:dyDescent="0.25">
      <c r="C37" s="38"/>
      <c r="D37" s="38"/>
      <c r="E37" s="38"/>
      <c r="F37" s="38"/>
      <c r="G37" s="38"/>
      <c r="H37" s="38"/>
      <c r="I37" s="38"/>
      <c r="J37" s="38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40" s="3" customFormat="1" ht="15" customHeight="1" x14ac:dyDescent="0.25">
      <c r="C38" s="38"/>
      <c r="D38" s="38"/>
      <c r="E38" s="38"/>
      <c r="F38" s="38"/>
      <c r="G38" s="38"/>
      <c r="H38" s="38"/>
      <c r="I38" s="38"/>
      <c r="J38" s="38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40" s="3" customFormat="1" ht="15" customHeight="1" x14ac:dyDescent="0.25">
      <c r="C39" s="38"/>
      <c r="D39" s="38"/>
      <c r="E39" s="38"/>
      <c r="F39" s="38"/>
      <c r="G39" s="38"/>
      <c r="H39" s="38"/>
      <c r="I39" s="38"/>
      <c r="J39" s="38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40" s="3" customFormat="1" ht="15" customHeight="1" x14ac:dyDescent="0.25">
      <c r="C40" s="38"/>
      <c r="D40" s="38"/>
      <c r="E40" s="38"/>
      <c r="F40" s="38"/>
      <c r="G40" s="38"/>
      <c r="H40" s="38"/>
      <c r="I40" s="38"/>
      <c r="J40" s="38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40" s="3" customFormat="1" ht="15" customHeight="1" x14ac:dyDescent="0.25">
      <c r="C41" s="38"/>
      <c r="D41" s="38"/>
      <c r="E41" s="38"/>
      <c r="F41" s="38"/>
      <c r="G41" s="38"/>
      <c r="H41" s="38"/>
      <c r="I41" s="38"/>
      <c r="J41" s="38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40" s="3" customFormat="1" ht="15" customHeight="1" x14ac:dyDescent="0.25">
      <c r="C42" s="38"/>
      <c r="D42" s="38"/>
      <c r="E42" s="38"/>
      <c r="F42" s="38"/>
      <c r="G42" s="38"/>
      <c r="H42" s="38"/>
      <c r="I42" s="38"/>
      <c r="J42" s="38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40" s="3" customFormat="1" ht="15" customHeight="1" x14ac:dyDescent="0.25">
      <c r="C43" s="38"/>
      <c r="D43" s="38"/>
      <c r="E43" s="38"/>
      <c r="F43" s="38"/>
      <c r="G43" s="38"/>
      <c r="H43" s="38"/>
      <c r="I43" s="38"/>
      <c r="J43" s="38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40" s="3" customFormat="1" ht="15" customHeight="1" x14ac:dyDescent="0.25">
      <c r="C44" s="38"/>
      <c r="D44" s="38"/>
      <c r="E44" s="38"/>
      <c r="F44" s="38"/>
      <c r="G44" s="38"/>
      <c r="H44" s="38"/>
      <c r="I44" s="38"/>
      <c r="J44" s="38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40" s="3" customFormat="1" ht="15" customHeight="1" x14ac:dyDescent="0.25">
      <c r="C45" s="38"/>
      <c r="D45" s="38"/>
      <c r="E45" s="38"/>
      <c r="F45" s="38"/>
      <c r="G45" s="38"/>
      <c r="H45" s="38"/>
      <c r="I45" s="38"/>
      <c r="J45" s="38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40" s="3" customFormat="1" ht="15" customHeight="1" x14ac:dyDescent="0.25">
      <c r="C46" s="38"/>
      <c r="D46" s="38"/>
      <c r="E46" s="38"/>
      <c r="F46" s="38"/>
      <c r="G46" s="38"/>
      <c r="H46" s="38"/>
      <c r="I46" s="38"/>
      <c r="J46" s="38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40" s="3" customFormat="1" ht="15" customHeight="1" x14ac:dyDescent="0.25">
      <c r="C47" s="38"/>
      <c r="D47" s="38"/>
      <c r="E47" s="38"/>
      <c r="F47" s="38"/>
      <c r="G47" s="38"/>
      <c r="H47" s="38"/>
      <c r="I47" s="38"/>
      <c r="J47" s="38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40" s="3" customFormat="1" ht="15" customHeight="1" x14ac:dyDescent="0.25">
      <c r="C48" s="38"/>
      <c r="D48" s="38"/>
      <c r="E48" s="38"/>
      <c r="F48" s="38"/>
      <c r="G48" s="38"/>
      <c r="H48" s="38"/>
      <c r="I48" s="38"/>
      <c r="J48" s="38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3:34" s="3" customFormat="1" ht="15" customHeight="1" x14ac:dyDescent="0.25">
      <c r="C49" s="38"/>
      <c r="D49" s="38"/>
      <c r="E49" s="38"/>
      <c r="F49" s="38"/>
      <c r="G49" s="38"/>
      <c r="H49" s="38"/>
      <c r="I49" s="38"/>
      <c r="J49" s="38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3:34" s="3" customFormat="1" ht="15" customHeight="1" x14ac:dyDescent="0.25">
      <c r="C50" s="38"/>
      <c r="D50" s="38"/>
      <c r="E50" s="38"/>
      <c r="F50" s="38"/>
      <c r="G50" s="38"/>
      <c r="H50" s="38"/>
      <c r="I50" s="38"/>
      <c r="J50" s="38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3:34" s="3" customFormat="1" ht="15" customHeight="1" x14ac:dyDescent="0.25">
      <c r="C51" s="38"/>
      <c r="D51" s="38"/>
      <c r="E51" s="38"/>
      <c r="F51" s="38"/>
      <c r="G51" s="38"/>
      <c r="H51" s="38"/>
      <c r="I51" s="38"/>
      <c r="J51" s="38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3:34" s="3" customFormat="1" ht="15" customHeight="1" x14ac:dyDescent="0.25">
      <c r="C52" s="38"/>
      <c r="D52" s="38"/>
      <c r="E52" s="38"/>
      <c r="F52" s="38"/>
      <c r="G52" s="38"/>
      <c r="H52" s="38"/>
      <c r="I52" s="38"/>
      <c r="J52" s="38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3:34" s="3" customFormat="1" ht="15" customHeight="1" x14ac:dyDescent="0.25">
      <c r="C53" s="38"/>
      <c r="D53" s="38"/>
      <c r="E53" s="38"/>
      <c r="F53" s="38"/>
      <c r="G53" s="38"/>
      <c r="H53" s="38"/>
      <c r="I53" s="38"/>
      <c r="J53" s="38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3:34" s="3" customFormat="1" ht="15" customHeight="1" x14ac:dyDescent="0.25">
      <c r="C54" s="38"/>
      <c r="D54" s="38"/>
      <c r="E54" s="38"/>
      <c r="F54" s="38"/>
      <c r="G54" s="38"/>
      <c r="H54" s="38"/>
      <c r="I54" s="38"/>
      <c r="J54" s="38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3:34" s="3" customFormat="1" ht="15" customHeight="1" x14ac:dyDescent="0.25">
      <c r="C55" s="38"/>
      <c r="D55" s="38"/>
      <c r="E55" s="38"/>
      <c r="F55" s="38"/>
      <c r="G55" s="38"/>
      <c r="H55" s="38"/>
      <c r="I55" s="38"/>
      <c r="J55" s="38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3:34" s="3" customFormat="1" ht="15" customHeight="1" x14ac:dyDescent="0.25">
      <c r="C56" s="38"/>
      <c r="D56" s="38"/>
      <c r="E56" s="38"/>
      <c r="F56" s="38"/>
      <c r="G56" s="38"/>
      <c r="H56" s="38"/>
      <c r="I56" s="38"/>
      <c r="J56" s="38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3:34" s="3" customFormat="1" ht="15" customHeight="1" x14ac:dyDescent="0.25">
      <c r="C57" s="38"/>
      <c r="D57" s="38"/>
      <c r="E57" s="38"/>
      <c r="F57" s="38"/>
      <c r="G57" s="38"/>
      <c r="H57" s="38"/>
      <c r="I57" s="38"/>
      <c r="J57" s="38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3:34" s="3" customFormat="1" ht="15" customHeight="1" x14ac:dyDescent="0.25">
      <c r="C58" s="38"/>
      <c r="D58" s="38"/>
      <c r="E58" s="38"/>
      <c r="F58" s="38"/>
      <c r="G58" s="38"/>
      <c r="H58" s="38"/>
      <c r="I58" s="38"/>
      <c r="J58" s="38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3:34" s="3" customFormat="1" ht="15" customHeight="1" x14ac:dyDescent="0.25">
      <c r="C59" s="38"/>
      <c r="D59" s="38"/>
      <c r="E59" s="38"/>
      <c r="F59" s="38"/>
      <c r="G59" s="38"/>
      <c r="H59" s="38"/>
      <c r="I59" s="38"/>
      <c r="J59" s="38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3:34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3:34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3:34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3:34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3:34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9:34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9:34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9:34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9:34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9:34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9:34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9:34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9:34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9:34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9:34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9:34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9:34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9:34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9:34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9:34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9:34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9:34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9:34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9:34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9:34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9:34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9:34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9:34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9:34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9:34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9:34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9:34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9:34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9:34" ht="15" customHeight="1" x14ac:dyDescent="0.25"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9:34" ht="15" customHeight="1" x14ac:dyDescent="0.25"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9:34" ht="15" customHeight="1" x14ac:dyDescent="0.25"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9:34" ht="15" customHeight="1" x14ac:dyDescent="0.25"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9:34" ht="15" customHeight="1" x14ac:dyDescent="0.25"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9:34" ht="15" customHeight="1" x14ac:dyDescent="0.25"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9:34" ht="15" customHeight="1" x14ac:dyDescent="0.25"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9:34" ht="15" customHeight="1" x14ac:dyDescent="0.25"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9:34" ht="15" customHeight="1" x14ac:dyDescent="0.25"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9:34" ht="15" customHeight="1" x14ac:dyDescent="0.25"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9:34" ht="15" customHeight="1" x14ac:dyDescent="0.25"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9:34" ht="15" customHeight="1" x14ac:dyDescent="0.25"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9:34" ht="15" customHeight="1" x14ac:dyDescent="0.25"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9:34" ht="15" customHeight="1" x14ac:dyDescent="0.25"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9:34" ht="15" customHeight="1" x14ac:dyDescent="0.25"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9:34" ht="15" customHeight="1" x14ac:dyDescent="0.25"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9:34" ht="15" customHeight="1" x14ac:dyDescent="0.25"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9:34" ht="15" customHeight="1" x14ac:dyDescent="0.25"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9:34" ht="15" customHeight="1" x14ac:dyDescent="0.25"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9:34" ht="15" customHeight="1" x14ac:dyDescent="0.25"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9:34" ht="15" customHeight="1" x14ac:dyDescent="0.25"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9:34" ht="15" customHeight="1" x14ac:dyDescent="0.25"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9:34" ht="15" customHeight="1" x14ac:dyDescent="0.25"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9:34" ht="15" customHeight="1" x14ac:dyDescent="0.25"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9:34" ht="15" customHeight="1" x14ac:dyDescent="0.25"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9:34" ht="15" customHeight="1" x14ac:dyDescent="0.25"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9:34" ht="15" customHeight="1" x14ac:dyDescent="0.25"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9:34" ht="15" customHeight="1" x14ac:dyDescent="0.25"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9:34" ht="15" customHeight="1" x14ac:dyDescent="0.25"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9:34" ht="15" customHeight="1" x14ac:dyDescent="0.25"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9:34" ht="15" customHeight="1" x14ac:dyDescent="0.25"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9:34" ht="15" customHeight="1" x14ac:dyDescent="0.25"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9:34" ht="15" customHeight="1" x14ac:dyDescent="0.25"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9:34" ht="15" customHeight="1" x14ac:dyDescent="0.25"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9:34" ht="15" customHeight="1" x14ac:dyDescent="0.25"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9:34" ht="15" customHeight="1" x14ac:dyDescent="0.25"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9:34" ht="15" customHeight="1" x14ac:dyDescent="0.25"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9:34" ht="15" customHeight="1" x14ac:dyDescent="0.25"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9:34" ht="15" customHeight="1" x14ac:dyDescent="0.25"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9:34" ht="15" customHeight="1" x14ac:dyDescent="0.25"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9:34" ht="15" customHeight="1" x14ac:dyDescent="0.25"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9:34" ht="15" customHeight="1" x14ac:dyDescent="0.25"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9:34" ht="15" customHeight="1" x14ac:dyDescent="0.25"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9:34" ht="15" customHeight="1" x14ac:dyDescent="0.25"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9:34" ht="15" customHeight="1" x14ac:dyDescent="0.25"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9:34" ht="15" customHeight="1" x14ac:dyDescent="0.25"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</sheetData>
  <mergeCells count="53">
    <mergeCell ref="AC5:AD5"/>
    <mergeCell ref="A4:AD4"/>
    <mergeCell ref="A3:AD3"/>
    <mergeCell ref="A2:AD2"/>
    <mergeCell ref="A1:AD1"/>
    <mergeCell ref="AA5:AB5"/>
    <mergeCell ref="Y5:Z5"/>
    <mergeCell ref="W5:X5"/>
    <mergeCell ref="U5:V5"/>
    <mergeCell ref="Q5:R5"/>
    <mergeCell ref="M5:N5"/>
    <mergeCell ref="O5:P5"/>
    <mergeCell ref="S5:T5"/>
    <mergeCell ref="A7:B7"/>
    <mergeCell ref="C5:D5"/>
    <mergeCell ref="E5:F5"/>
    <mergeCell ref="I5:J5"/>
    <mergeCell ref="K5:L5"/>
    <mergeCell ref="G5:H5"/>
    <mergeCell ref="AI3:AN3"/>
    <mergeCell ref="AI4:AN4"/>
    <mergeCell ref="AI1:AN1"/>
    <mergeCell ref="AI8:AN8"/>
    <mergeCell ref="AI9:AN9"/>
    <mergeCell ref="AI10:AN10"/>
    <mergeCell ref="AI5:AN5"/>
    <mergeCell ref="AI6:AN6"/>
    <mergeCell ref="AI7:AN7"/>
    <mergeCell ref="AI14:AN14"/>
    <mergeCell ref="AI15:AN15"/>
    <mergeCell ref="AI16:AN16"/>
    <mergeCell ref="AI11:AN11"/>
    <mergeCell ref="AI12:AN12"/>
    <mergeCell ref="AI13:AN13"/>
    <mergeCell ref="AI20:AN20"/>
    <mergeCell ref="AI21:AN21"/>
    <mergeCell ref="AI22:AN22"/>
    <mergeCell ref="AI17:AN17"/>
    <mergeCell ref="AI18:AN18"/>
    <mergeCell ref="AI19:AN19"/>
    <mergeCell ref="AI35:AN35"/>
    <mergeCell ref="AI32:AN32"/>
    <mergeCell ref="AI33:AN33"/>
    <mergeCell ref="AI34:AN34"/>
    <mergeCell ref="AI29:AN29"/>
    <mergeCell ref="AI30:AN30"/>
    <mergeCell ref="AI31:AN31"/>
    <mergeCell ref="AI26:AN26"/>
    <mergeCell ref="AI27:AN27"/>
    <mergeCell ref="AI28:AN28"/>
    <mergeCell ref="AI23:AN23"/>
    <mergeCell ref="AI24:AN24"/>
    <mergeCell ref="AI25:AN25"/>
  </mergeCells>
  <pageMargins left="0.70866141732283472" right="0.70866141732283472" top="0.74803149606299213" bottom="0.35433070866141736" header="0.31496062992125984" footer="0.31496062992125984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 por Cap</vt:lpstr>
      <vt:lpstr>'Exportaciones por Cap'!Área_de_impresión</vt:lpstr>
      <vt:lpstr>'Exportaciones por Cap'!Títulos_a_imprimir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Adelle Borbon</dc:creator>
  <cp:keywords/>
  <dc:description/>
  <cp:lastModifiedBy>Economia Agropecuaria</cp:lastModifiedBy>
  <cp:revision/>
  <dcterms:created xsi:type="dcterms:W3CDTF">2019-03-07T19:52:39Z</dcterms:created>
  <dcterms:modified xsi:type="dcterms:W3CDTF">2026-02-19T18:58:47Z</dcterms:modified>
  <cp:category/>
  <cp:contentStatus/>
</cp:coreProperties>
</file>