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515C03AA-516D-4BCF-BEE4-5E0C7DA0CDA9}" xr6:coauthVersionLast="47" xr6:coauthVersionMax="47" xr10:uidLastSave="{00000000-0000-0000-0000-000000000000}"/>
  <bookViews>
    <workbookView xWindow="-120" yWindow="-120" windowWidth="20730" windowHeight="11040" tabRatio="579" xr2:uid="{4ABAA9BD-4CB2-4E21-BE09-8A9A7A60EB6B}"/>
  </bookViews>
  <sheets>
    <sheet name="11.2.4" sheetId="1" r:id="rId1"/>
  </sheets>
  <definedNames>
    <definedName name="_xlnm.Print_Area" localSheetId="0">'11.2.4'!$A$1:$K$39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1" l="1"/>
  <c r="K33" i="1"/>
  <c r="K32" i="1"/>
  <c r="K31" i="1"/>
  <c r="K29" i="1"/>
  <c r="K28" i="1"/>
  <c r="K30" i="1"/>
  <c r="K27" i="1"/>
  <c r="K11" i="1"/>
  <c r="K14" i="1"/>
  <c r="K12" i="1"/>
  <c r="K13" i="1"/>
  <c r="K15" i="1"/>
  <c r="K16" i="1"/>
  <c r="H17" i="1"/>
  <c r="K17" i="1" s="1"/>
  <c r="B18" i="1"/>
  <c r="E18" i="1"/>
  <c r="G18" i="1"/>
  <c r="H18" i="1"/>
  <c r="I18" i="1"/>
  <c r="B19" i="1"/>
  <c r="E19" i="1"/>
  <c r="G19" i="1"/>
  <c r="H19" i="1"/>
  <c r="I19" i="1"/>
  <c r="K20" i="1"/>
  <c r="K21" i="1"/>
  <c r="K22" i="1"/>
  <c r="K23" i="1"/>
  <c r="K24" i="1"/>
  <c r="K25" i="1"/>
  <c r="K26" i="1"/>
  <c r="K19" i="1" l="1"/>
  <c r="K18" i="1"/>
</calcChain>
</file>

<file path=xl/sharedStrings.xml><?xml version="1.0" encoding="utf-8"?>
<sst xmlns="http://schemas.openxmlformats.org/spreadsheetml/2006/main" count="100" uniqueCount="29">
  <si>
    <t xml:space="preserve"> AÑOS</t>
  </si>
  <si>
    <t>-</t>
  </si>
  <si>
    <t>Bancos</t>
  </si>
  <si>
    <t>Bancos de</t>
  </si>
  <si>
    <t>Desarrollo</t>
  </si>
  <si>
    <t>de Ahorros</t>
  </si>
  <si>
    <t>y Préstamos</t>
  </si>
  <si>
    <t>Casas</t>
  </si>
  <si>
    <t>Préstamos de</t>
  </si>
  <si>
    <t>Menor Cuantía</t>
  </si>
  <si>
    <t>Total Cartera</t>
  </si>
  <si>
    <t>Agropecuaria</t>
  </si>
  <si>
    <t>de Créditos</t>
  </si>
  <si>
    <t xml:space="preserve">Asociaciones </t>
  </si>
  <si>
    <t>Corporaciones</t>
  </si>
  <si>
    <t>Viv. y Prod.</t>
  </si>
  <si>
    <t>Ahorro  y</t>
  </si>
  <si>
    <t>Crédito</t>
  </si>
  <si>
    <t xml:space="preserve"> Múltiples</t>
  </si>
  <si>
    <t xml:space="preserve"> Bco. Nac.de la </t>
  </si>
  <si>
    <t xml:space="preserve">Banco </t>
  </si>
  <si>
    <t>Financieras</t>
  </si>
  <si>
    <t xml:space="preserve">    Cartera de Créditos de Entidades de Intermediación Financieras, destinadas al Sector Agropecuario,</t>
  </si>
  <si>
    <t>Cuadro11.2.4</t>
  </si>
  <si>
    <t>2002 - 2025 (En millones de RD$)</t>
  </si>
  <si>
    <r>
      <t>Nota:</t>
    </r>
    <r>
      <rPr>
        <sz val="8"/>
        <rFont val="Calibri"/>
        <family val="2"/>
      </rPr>
      <t xml:space="preserve"> - Los Bancos de Desarrollo pasaron a formar parte de los Bancos de Ahorros y Créditos a partir del 2006.   </t>
    </r>
  </si>
  <si>
    <t>Agrícola</t>
  </si>
  <si>
    <r>
      <t>FUENTE:</t>
    </r>
    <r>
      <rPr>
        <sz val="8"/>
        <rFont val="Calibri"/>
        <family val="2"/>
      </rPr>
      <t xml:space="preserve">  Superintendencia de Bancos de la República Dominicana</t>
    </r>
  </si>
  <si>
    <t>A partir del 17 Julio 2015 BNV , se transformo en el Banco Nacional de las Exportaciones (BANDEX). 
El balance presentado corresponde al saldo insoluto de la cartera de crédito bruta al cierre del ejercicio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</si>
</sst>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_([$€]* #,##0.00_);_([$€]* \(#,##0.00\);_([$€]* &quot;-&quot;??_);_(@_)"/>
    <numFmt numFmtId="167" formatCode="#,##0.000000_);\(#,##0.000000\)"/>
  </numFmts>
  <fonts count="16" x14ac:knownFonts="1">
    <font>
      <sz val="10"/>
      <name val="Arial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3" borderId="0" xfId="0" applyFont="1" applyFill="1"/>
    <xf numFmtId="0" fontId="3" fillId="0" borderId="0" xfId="0" applyFont="1"/>
    <xf numFmtId="5" fontId="4" fillId="3" borderId="0" xfId="0" applyNumberFormat="1" applyFont="1" applyFill="1" applyAlignment="1">
      <alignment horizontal="center"/>
    </xf>
    <xf numFmtId="0" fontId="5" fillId="3" borderId="0" xfId="0" applyFont="1" applyFill="1"/>
    <xf numFmtId="0" fontId="6" fillId="2" borderId="0" xfId="0" applyFont="1" applyFill="1" applyAlignment="1">
      <alignment horizontal="center" vertical="center"/>
    </xf>
    <xf numFmtId="164" fontId="5" fillId="2" borderId="0" xfId="2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2" borderId="0" xfId="2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vertical="center"/>
    </xf>
    <xf numFmtId="43" fontId="3" fillId="3" borderId="0" xfId="2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64" fontId="6" fillId="3" borderId="0" xfId="2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4" fontId="5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164" fontId="5" fillId="4" borderId="0" xfId="0" applyNumberFormat="1" applyFont="1" applyFill="1" applyAlignment="1">
      <alignment horizontal="center" vertical="center"/>
    </xf>
    <xf numFmtId="165" fontId="7" fillId="2" borderId="0" xfId="2" applyNumberFormat="1" applyFont="1" applyFill="1" applyBorder="1" applyAlignment="1">
      <alignment vertical="center"/>
    </xf>
    <xf numFmtId="0" fontId="8" fillId="2" borderId="0" xfId="0" applyFont="1" applyFill="1"/>
    <xf numFmtId="0" fontId="9" fillId="3" borderId="0" xfId="0" applyFont="1" applyFill="1"/>
    <xf numFmtId="0" fontId="9" fillId="0" borderId="0" xfId="0" applyFont="1"/>
    <xf numFmtId="0" fontId="7" fillId="2" borderId="0" xfId="0" applyFont="1" applyFill="1" applyAlignment="1">
      <alignment horizontal="center" vertical="center"/>
    </xf>
    <xf numFmtId="0" fontId="10" fillId="2" borderId="0" xfId="0" applyFont="1" applyFill="1"/>
    <xf numFmtId="0" fontId="8" fillId="3" borderId="0" xfId="0" applyFont="1" applyFill="1"/>
    <xf numFmtId="0" fontId="10" fillId="3" borderId="0" xfId="0" applyFont="1" applyFill="1"/>
    <xf numFmtId="5" fontId="2" fillId="5" borderId="0" xfId="0" applyNumberFormat="1" applyFont="1" applyFill="1"/>
    <xf numFmtId="5" fontId="11" fillId="5" borderId="0" xfId="0" applyNumberFormat="1" applyFont="1" applyFill="1" applyAlignment="1">
      <alignment horizontal="center"/>
    </xf>
    <xf numFmtId="5" fontId="11" fillId="5" borderId="0" xfId="0" applyNumberFormat="1" applyFont="1" applyFill="1"/>
    <xf numFmtId="164" fontId="11" fillId="5" borderId="0" xfId="0" applyNumberFormat="1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164" fontId="11" fillId="5" borderId="0" xfId="0" applyNumberFormat="1" applyFont="1" applyFill="1" applyAlignment="1">
      <alignment horizontal="center" vertical="center"/>
    </xf>
    <xf numFmtId="5" fontId="11" fillId="5" borderId="0" xfId="0" applyNumberFormat="1" applyFont="1" applyFill="1" applyAlignment="1">
      <alignment horizontal="center" vertical="center"/>
    </xf>
    <xf numFmtId="164" fontId="11" fillId="5" borderId="0" xfId="0" applyNumberFormat="1" applyFont="1" applyFill="1" applyAlignment="1">
      <alignment horizontal="center" vertical="top"/>
    </xf>
    <xf numFmtId="5" fontId="12" fillId="3" borderId="0" xfId="0" applyNumberFormat="1" applyFont="1" applyFill="1" applyAlignment="1">
      <alignment horizontal="center"/>
    </xf>
    <xf numFmtId="9" fontId="3" fillId="3" borderId="0" xfId="3" applyFont="1" applyFill="1" applyBorder="1" applyAlignment="1">
      <alignment vertical="center"/>
    </xf>
    <xf numFmtId="43" fontId="3" fillId="3" borderId="0" xfId="2" applyFont="1" applyFill="1"/>
    <xf numFmtId="3" fontId="3" fillId="3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167" fontId="3" fillId="3" borderId="0" xfId="0" applyNumberFormat="1" applyFont="1" applyFill="1" applyAlignment="1">
      <alignment vertical="center"/>
    </xf>
    <xf numFmtId="43" fontId="3" fillId="0" borderId="0" xfId="0" applyNumberFormat="1" applyFont="1"/>
    <xf numFmtId="0" fontId="13" fillId="2" borderId="0" xfId="0" applyFont="1" applyFill="1" applyAlignment="1">
      <alignment vertical="center"/>
    </xf>
    <xf numFmtId="0" fontId="13" fillId="2" borderId="0" xfId="0" applyFont="1" applyFill="1"/>
    <xf numFmtId="0" fontId="15" fillId="2" borderId="0" xfId="0" applyFont="1" applyFill="1"/>
    <xf numFmtId="43" fontId="15" fillId="2" borderId="0" xfId="2" applyFont="1" applyFill="1"/>
    <xf numFmtId="43" fontId="8" fillId="2" borderId="0" xfId="2" applyFont="1" applyFill="1"/>
    <xf numFmtId="5" fontId="12" fillId="3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 wrapText="1"/>
    </xf>
  </cellXfs>
  <cellStyles count="4">
    <cellStyle name="Euro" xfId="1" xr:uid="{43DFE209-AE20-48B2-ACE2-CB1DA75418A4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730250</xdr:colOff>
      <xdr:row>0</xdr:row>
      <xdr:rowOff>0</xdr:rowOff>
    </xdr:from>
    <xdr:to>
      <xdr:col>6</xdr:col>
      <xdr:colOff>698500</xdr:colOff>
      <xdr:row>3</xdr:row>
      <xdr:rowOff>95250</xdr:rowOff>
    </xdr:to>
    <xdr:pic>
      <xdr:nvPicPr>
        <xdr:cNvPr id="1150" name="Imagen 3">
          <a:extLst>
            <a:ext uri="{FF2B5EF4-FFF2-40B4-BE49-F238E27FC236}">
              <a16:creationId xmlns:a16="http://schemas.microsoft.com/office/drawing/2014/main" id="{FC49BBEC-FF45-D63B-3E26-140D4D6EC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3150" y="0"/>
          <a:ext cx="18161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39284-3FC7-496E-95F9-0774DE2FB150}">
  <dimension ref="A1:P52"/>
  <sheetViews>
    <sheetView showGridLines="0" tabSelected="1" zoomScaleNormal="100" workbookViewId="0">
      <selection activeCell="L7" sqref="L7"/>
    </sheetView>
  </sheetViews>
  <sheetFormatPr baseColWidth="10" defaultColWidth="12.5703125" defaultRowHeight="15" x14ac:dyDescent="0.25"/>
  <cols>
    <col min="1" max="1" width="9.7109375" style="2" customWidth="1"/>
    <col min="2" max="2" width="10.42578125" style="2" customWidth="1"/>
    <col min="3" max="4" width="10.5703125" style="2" customWidth="1"/>
    <col min="5" max="5" width="12.7109375" style="2" customWidth="1"/>
    <col min="6" max="6" width="13.7109375" style="2" customWidth="1"/>
    <col min="7" max="7" width="12.7109375" style="2" customWidth="1"/>
    <col min="8" max="8" width="14" style="2" customWidth="1"/>
    <col min="9" max="9" width="13" style="2" customWidth="1"/>
    <col min="10" max="10" width="9.85546875" style="2" customWidth="1"/>
    <col min="11" max="11" width="12.7109375" style="22" customWidth="1"/>
    <col min="12" max="12" width="12.5703125" style="1"/>
    <col min="13" max="13" width="21.5703125" style="1" customWidth="1"/>
    <col min="14" max="16" width="12.5703125" style="1"/>
    <col min="17" max="16384" width="12.5703125" style="2"/>
  </cols>
  <sheetData>
    <row r="1" spans="1:16" ht="15.7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ht="14.2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6" ht="21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6" ht="19.5" customHeight="1" x14ac:dyDescent="0.25">
      <c r="A4" s="49" t="s">
        <v>23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6" ht="14.25" customHeight="1" x14ac:dyDescent="0.25">
      <c r="A5" s="47" t="s">
        <v>22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6" ht="15.75" x14ac:dyDescent="0.25">
      <c r="A6" s="47" t="s">
        <v>24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6" s="1" customFormat="1" ht="4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ht="13.5" customHeight="1" x14ac:dyDescent="0.25">
      <c r="A8" s="27"/>
      <c r="B8" s="28"/>
      <c r="C8" s="29"/>
      <c r="D8" s="29"/>
      <c r="E8" s="28" t="s">
        <v>13</v>
      </c>
      <c r="F8" s="30" t="s">
        <v>7</v>
      </c>
      <c r="G8" s="28" t="s">
        <v>3</v>
      </c>
      <c r="H8" s="29"/>
      <c r="I8" s="29"/>
      <c r="J8" s="28"/>
      <c r="K8" s="27"/>
    </row>
    <row r="9" spans="1:16" ht="13.5" customHeight="1" x14ac:dyDescent="0.2">
      <c r="A9" s="31"/>
      <c r="B9" s="28" t="s">
        <v>2</v>
      </c>
      <c r="C9" s="30" t="s">
        <v>3</v>
      </c>
      <c r="D9" s="30"/>
      <c r="E9" s="30" t="s">
        <v>5</v>
      </c>
      <c r="F9" s="30" t="s">
        <v>8</v>
      </c>
      <c r="G9" s="30" t="s">
        <v>16</v>
      </c>
      <c r="H9" s="30" t="s">
        <v>14</v>
      </c>
      <c r="I9" s="30" t="s">
        <v>19</v>
      </c>
      <c r="J9" s="30" t="s">
        <v>20</v>
      </c>
      <c r="K9" s="30" t="s">
        <v>10</v>
      </c>
      <c r="L9" s="4"/>
    </row>
    <row r="10" spans="1:16" ht="16.5" customHeight="1" x14ac:dyDescent="0.2">
      <c r="A10" s="33" t="s">
        <v>0</v>
      </c>
      <c r="B10" s="32" t="s">
        <v>18</v>
      </c>
      <c r="C10" s="32" t="s">
        <v>4</v>
      </c>
      <c r="D10" s="34" t="s">
        <v>21</v>
      </c>
      <c r="E10" s="32" t="s">
        <v>6</v>
      </c>
      <c r="F10" s="32" t="s">
        <v>9</v>
      </c>
      <c r="G10" s="32" t="s">
        <v>17</v>
      </c>
      <c r="H10" s="32" t="s">
        <v>12</v>
      </c>
      <c r="I10" s="32" t="s">
        <v>15</v>
      </c>
      <c r="J10" s="32" t="s">
        <v>26</v>
      </c>
      <c r="K10" s="32" t="s">
        <v>11</v>
      </c>
      <c r="L10" s="4"/>
    </row>
    <row r="11" spans="1:16" s="13" customFormat="1" ht="17.25" customHeight="1" x14ac:dyDescent="0.2">
      <c r="A11" s="5">
        <v>2002</v>
      </c>
      <c r="B11" s="6">
        <v>4025.7</v>
      </c>
      <c r="C11" s="6">
        <v>206.2</v>
      </c>
      <c r="D11" s="6">
        <v>177.1</v>
      </c>
      <c r="E11" s="7">
        <v>715.6</v>
      </c>
      <c r="F11" s="7">
        <v>13.2</v>
      </c>
      <c r="G11" s="6" t="s">
        <v>1</v>
      </c>
      <c r="H11" s="6" t="s">
        <v>1</v>
      </c>
      <c r="I11" s="6" t="s">
        <v>1</v>
      </c>
      <c r="J11" s="8">
        <v>3705.4283740000001</v>
      </c>
      <c r="K11" s="9">
        <f>SUM(B11:J11)</f>
        <v>8843.2283740000003</v>
      </c>
      <c r="L11" s="10"/>
      <c r="M11" s="11"/>
      <c r="N11" s="12"/>
      <c r="O11" s="12"/>
      <c r="P11" s="12"/>
    </row>
    <row r="12" spans="1:16" s="13" customFormat="1" ht="17.25" customHeight="1" x14ac:dyDescent="0.2">
      <c r="A12" s="5">
        <v>2003</v>
      </c>
      <c r="B12" s="6">
        <v>5413.5</v>
      </c>
      <c r="C12" s="6">
        <v>122.5</v>
      </c>
      <c r="D12" s="6">
        <v>144.19999999999999</v>
      </c>
      <c r="E12" s="7">
        <v>1287.3</v>
      </c>
      <c r="F12" s="7">
        <v>17.2</v>
      </c>
      <c r="G12" s="6" t="s">
        <v>1</v>
      </c>
      <c r="H12" s="6" t="s">
        <v>1</v>
      </c>
      <c r="I12" s="6" t="s">
        <v>1</v>
      </c>
      <c r="J12" s="8">
        <v>3854.2376599999998</v>
      </c>
      <c r="K12" s="9">
        <f t="shared" ref="K12:K21" si="0">SUM(B12:J12)</f>
        <v>10838.93766</v>
      </c>
      <c r="L12" s="10"/>
      <c r="M12" s="11"/>
      <c r="N12" s="12"/>
      <c r="O12" s="12"/>
      <c r="P12" s="12"/>
    </row>
    <row r="13" spans="1:16" s="13" customFormat="1" ht="17.25" customHeight="1" x14ac:dyDescent="0.2">
      <c r="A13" s="5">
        <v>2004</v>
      </c>
      <c r="B13" s="6">
        <v>5675.3</v>
      </c>
      <c r="C13" s="6">
        <v>100.9</v>
      </c>
      <c r="D13" s="6">
        <v>129.5</v>
      </c>
      <c r="E13" s="7">
        <v>1116.5999999999999</v>
      </c>
      <c r="F13" s="7">
        <v>33</v>
      </c>
      <c r="G13" s="6" t="s">
        <v>1</v>
      </c>
      <c r="H13" s="6" t="s">
        <v>1</v>
      </c>
      <c r="I13" s="6" t="s">
        <v>1</v>
      </c>
      <c r="J13" s="8">
        <v>3680.7033019999999</v>
      </c>
      <c r="K13" s="9">
        <f t="shared" si="0"/>
        <v>10736.003301999999</v>
      </c>
      <c r="L13" s="10"/>
      <c r="M13" s="11"/>
      <c r="N13" s="12"/>
      <c r="O13" s="12"/>
      <c r="P13" s="12"/>
    </row>
    <row r="14" spans="1:16" s="13" customFormat="1" ht="17.25" customHeight="1" x14ac:dyDescent="0.2">
      <c r="A14" s="5">
        <v>2005</v>
      </c>
      <c r="B14" s="6">
        <v>6418.2</v>
      </c>
      <c r="C14" s="6">
        <v>103.3</v>
      </c>
      <c r="D14" s="6">
        <v>183.3</v>
      </c>
      <c r="E14" s="7">
        <v>120.4</v>
      </c>
      <c r="F14" s="7">
        <v>21</v>
      </c>
      <c r="G14" s="6" t="s">
        <v>1</v>
      </c>
      <c r="H14" s="6" t="s">
        <v>1</v>
      </c>
      <c r="I14" s="6" t="s">
        <v>1</v>
      </c>
      <c r="J14" s="8">
        <v>4470.082206</v>
      </c>
      <c r="K14" s="9">
        <f>SUM(B14:J14)</f>
        <v>11316.282206</v>
      </c>
      <c r="L14" s="10"/>
      <c r="M14" s="11"/>
      <c r="N14" s="12"/>
      <c r="O14" s="12"/>
      <c r="P14" s="12"/>
    </row>
    <row r="15" spans="1:16" s="13" customFormat="1" ht="17.25" customHeight="1" x14ac:dyDescent="0.2">
      <c r="A15" s="5">
        <v>2006</v>
      </c>
      <c r="B15" s="6">
        <v>4429.1000000000004</v>
      </c>
      <c r="C15" s="6" t="s">
        <v>1</v>
      </c>
      <c r="D15" s="6">
        <v>305.7</v>
      </c>
      <c r="E15" s="7">
        <v>134.80000000000001</v>
      </c>
      <c r="F15" s="6" t="s">
        <v>1</v>
      </c>
      <c r="G15" s="6">
        <v>72</v>
      </c>
      <c r="H15" s="6">
        <v>34</v>
      </c>
      <c r="I15" s="6">
        <v>248</v>
      </c>
      <c r="J15" s="8">
        <v>5250.4780950000004</v>
      </c>
      <c r="K15" s="9">
        <f t="shared" si="0"/>
        <v>10474.078095000001</v>
      </c>
      <c r="L15" s="10"/>
      <c r="M15" s="11"/>
      <c r="N15" s="12"/>
      <c r="O15" s="12"/>
      <c r="P15" s="12"/>
    </row>
    <row r="16" spans="1:16" s="13" customFormat="1" ht="17.25" customHeight="1" x14ac:dyDescent="0.2">
      <c r="A16" s="5">
        <v>2007</v>
      </c>
      <c r="B16" s="6">
        <v>5854.9</v>
      </c>
      <c r="C16" s="6" t="s">
        <v>1</v>
      </c>
      <c r="D16" s="6" t="s">
        <v>1</v>
      </c>
      <c r="E16" s="7">
        <v>191.4</v>
      </c>
      <c r="F16" s="6" t="s">
        <v>1</v>
      </c>
      <c r="G16" s="6">
        <v>208</v>
      </c>
      <c r="H16" s="6">
        <v>37</v>
      </c>
      <c r="I16" s="6">
        <v>196</v>
      </c>
      <c r="J16" s="8">
        <v>6114.7972760000002</v>
      </c>
      <c r="K16" s="9">
        <f t="shared" si="0"/>
        <v>12602.097276</v>
      </c>
      <c r="L16" s="10"/>
      <c r="M16" s="38"/>
      <c r="N16" s="12"/>
      <c r="O16" s="12"/>
      <c r="P16" s="12"/>
    </row>
    <row r="17" spans="1:16" s="13" customFormat="1" ht="17.25" customHeight="1" x14ac:dyDescent="0.2">
      <c r="A17" s="5">
        <v>2008</v>
      </c>
      <c r="B17" s="6">
        <v>6655.8</v>
      </c>
      <c r="C17" s="6" t="s">
        <v>1</v>
      </c>
      <c r="D17" s="6" t="s">
        <v>1</v>
      </c>
      <c r="E17" s="7">
        <v>286.8</v>
      </c>
      <c r="F17" s="6" t="s">
        <v>1</v>
      </c>
      <c r="G17" s="6">
        <v>369.2</v>
      </c>
      <c r="H17" s="6">
        <f>56014679/1000000</f>
        <v>56.014679000000001</v>
      </c>
      <c r="I17" s="6">
        <v>176.29524599999999</v>
      </c>
      <c r="J17" s="8">
        <v>8260.1432380000006</v>
      </c>
      <c r="K17" s="9">
        <f t="shared" si="0"/>
        <v>15804.253163000001</v>
      </c>
      <c r="L17" s="10"/>
      <c r="M17" s="38"/>
      <c r="N17" s="12"/>
      <c r="O17" s="12"/>
      <c r="P17" s="12"/>
    </row>
    <row r="18" spans="1:16" s="13" customFormat="1" ht="17.25" customHeight="1" x14ac:dyDescent="0.2">
      <c r="A18" s="5">
        <v>2009</v>
      </c>
      <c r="B18" s="6">
        <f>7394477762.9/1000000</f>
        <v>7394.4777629</v>
      </c>
      <c r="C18" s="6" t="s">
        <v>1</v>
      </c>
      <c r="D18" s="6" t="s">
        <v>1</v>
      </c>
      <c r="E18" s="7">
        <f>653191012.65/1000000</f>
        <v>653.19101264999995</v>
      </c>
      <c r="F18" s="6" t="s">
        <v>1</v>
      </c>
      <c r="G18" s="6">
        <f>500800038.22/1000000</f>
        <v>500.80003822000003</v>
      </c>
      <c r="H18" s="6">
        <f>33534552.37/1000000</f>
        <v>33.53455237</v>
      </c>
      <c r="I18" s="6">
        <f>185258348.18/1000000</f>
        <v>185.25834818000001</v>
      </c>
      <c r="J18" s="8">
        <v>8424.9018269999997</v>
      </c>
      <c r="K18" s="9">
        <f t="shared" si="0"/>
        <v>17192.163541319998</v>
      </c>
      <c r="L18" s="10"/>
      <c r="M18" s="38"/>
      <c r="N18" s="12"/>
      <c r="O18" s="12"/>
      <c r="P18" s="12"/>
    </row>
    <row r="19" spans="1:16" s="13" customFormat="1" ht="17.25" customHeight="1" x14ac:dyDescent="0.2">
      <c r="A19" s="5">
        <v>2010</v>
      </c>
      <c r="B19" s="6">
        <f>(11912523914)/1000000</f>
        <v>11912.523913999999</v>
      </c>
      <c r="C19" s="6" t="s">
        <v>1</v>
      </c>
      <c r="D19" s="6" t="s">
        <v>1</v>
      </c>
      <c r="E19" s="7">
        <f>(719948810)/1000000</f>
        <v>719.94880999999998</v>
      </c>
      <c r="F19" s="6" t="s">
        <v>1</v>
      </c>
      <c r="G19" s="6">
        <f>(818939755)/1000000</f>
        <v>818.93975499999999</v>
      </c>
      <c r="H19" s="6">
        <f>(15603992)/1000000</f>
        <v>15.603992</v>
      </c>
      <c r="I19" s="6">
        <f>(253616659)/1000000</f>
        <v>253.616659</v>
      </c>
      <c r="J19" s="8">
        <v>8200.6908500000009</v>
      </c>
      <c r="K19" s="9">
        <f t="shared" si="0"/>
        <v>21921.323980000001</v>
      </c>
      <c r="L19" s="10"/>
      <c r="M19" s="38"/>
      <c r="N19" s="12"/>
      <c r="O19" s="12"/>
      <c r="P19" s="12"/>
    </row>
    <row r="20" spans="1:16" s="13" customFormat="1" ht="17.25" customHeight="1" x14ac:dyDescent="0.2">
      <c r="A20" s="5">
        <v>2011</v>
      </c>
      <c r="B20" s="6">
        <v>15642.8</v>
      </c>
      <c r="C20" s="6" t="s">
        <v>1</v>
      </c>
      <c r="D20" s="6" t="s">
        <v>1</v>
      </c>
      <c r="E20" s="7">
        <v>194.7</v>
      </c>
      <c r="F20" s="6" t="s">
        <v>1</v>
      </c>
      <c r="G20" s="6">
        <v>1318.2</v>
      </c>
      <c r="H20" s="6">
        <v>7.8</v>
      </c>
      <c r="I20" s="6">
        <v>673</v>
      </c>
      <c r="J20" s="8">
        <v>7906.779168</v>
      </c>
      <c r="K20" s="9">
        <f t="shared" si="0"/>
        <v>25743.279168000001</v>
      </c>
      <c r="L20" s="10"/>
      <c r="M20" s="38"/>
      <c r="N20" s="12"/>
      <c r="O20" s="12"/>
      <c r="P20" s="12"/>
    </row>
    <row r="21" spans="1:16" s="13" customFormat="1" ht="17.25" customHeight="1" x14ac:dyDescent="0.2">
      <c r="A21" s="5">
        <v>2012</v>
      </c>
      <c r="B21" s="6">
        <v>17655.88</v>
      </c>
      <c r="C21" s="6" t="s">
        <v>1</v>
      </c>
      <c r="D21" s="6" t="s">
        <v>1</v>
      </c>
      <c r="E21" s="7">
        <v>413.4</v>
      </c>
      <c r="F21" s="6" t="s">
        <v>1</v>
      </c>
      <c r="G21" s="6">
        <v>1480.03</v>
      </c>
      <c r="H21" s="6">
        <v>12.48</v>
      </c>
      <c r="I21" s="6">
        <v>1284.2</v>
      </c>
      <c r="J21" s="8">
        <v>6791.794879</v>
      </c>
      <c r="K21" s="9">
        <f t="shared" si="0"/>
        <v>27637.784879000003</v>
      </c>
      <c r="L21" s="10"/>
      <c r="M21" s="38"/>
      <c r="N21" s="12"/>
      <c r="O21" s="12"/>
      <c r="P21" s="12"/>
    </row>
    <row r="22" spans="1:16" s="13" customFormat="1" ht="17.25" customHeight="1" x14ac:dyDescent="0.2">
      <c r="A22" s="5">
        <v>2013</v>
      </c>
      <c r="B22" s="6">
        <v>15636.315060419987</v>
      </c>
      <c r="C22" s="6" t="s">
        <v>1</v>
      </c>
      <c r="D22" s="6" t="s">
        <v>1</v>
      </c>
      <c r="E22" s="6">
        <v>336.80348010000012</v>
      </c>
      <c r="F22" s="6" t="s">
        <v>1</v>
      </c>
      <c r="G22" s="6">
        <v>387.09914239000017</v>
      </c>
      <c r="H22" s="6">
        <v>16.570757119999996</v>
      </c>
      <c r="I22" s="6">
        <v>1537.9555706799999</v>
      </c>
      <c r="J22" s="8">
        <v>11181.390051</v>
      </c>
      <c r="K22" s="9">
        <f t="shared" ref="K22:K32" si="1">SUM(B22:J22)</f>
        <v>29096.134061709985</v>
      </c>
      <c r="L22" s="10"/>
      <c r="M22" s="38"/>
      <c r="N22" s="12"/>
      <c r="O22" s="12"/>
      <c r="P22" s="12"/>
    </row>
    <row r="23" spans="1:16" s="13" customFormat="1" ht="17.25" customHeight="1" x14ac:dyDescent="0.2">
      <c r="A23" s="5">
        <v>2014</v>
      </c>
      <c r="B23" s="6">
        <v>14502.03</v>
      </c>
      <c r="C23" s="6" t="s">
        <v>1</v>
      </c>
      <c r="D23" s="6" t="s">
        <v>1</v>
      </c>
      <c r="E23" s="6">
        <v>375.63</v>
      </c>
      <c r="F23" s="6" t="s">
        <v>1</v>
      </c>
      <c r="G23" s="6">
        <v>369.65</v>
      </c>
      <c r="H23" s="6">
        <v>12.36</v>
      </c>
      <c r="I23" s="6">
        <v>991.02</v>
      </c>
      <c r="J23" s="8">
        <v>13983.778863</v>
      </c>
      <c r="K23" s="9">
        <f t="shared" si="1"/>
        <v>30234.468863000002</v>
      </c>
      <c r="L23" s="10"/>
      <c r="M23" s="38"/>
      <c r="N23" s="12"/>
      <c r="O23" s="12"/>
      <c r="P23" s="12"/>
    </row>
    <row r="24" spans="1:16" s="13" customFormat="1" ht="17.25" customHeight="1" x14ac:dyDescent="0.2">
      <c r="A24" s="5">
        <v>2015</v>
      </c>
      <c r="B24" s="6">
        <v>15061.797452040004</v>
      </c>
      <c r="C24" s="6" t="s">
        <v>1</v>
      </c>
      <c r="D24" s="6" t="s">
        <v>1</v>
      </c>
      <c r="E24" s="6">
        <v>1640.6412176700001</v>
      </c>
      <c r="F24" s="6" t="s">
        <v>1</v>
      </c>
      <c r="G24" s="6">
        <v>833.47496929000044</v>
      </c>
      <c r="H24" s="6">
        <v>32.400262349999998</v>
      </c>
      <c r="I24" s="6">
        <v>475.86796399999992</v>
      </c>
      <c r="J24" s="8">
        <v>15228.791689</v>
      </c>
      <c r="K24" s="9">
        <f t="shared" si="1"/>
        <v>33272.973554350006</v>
      </c>
      <c r="L24" s="10"/>
      <c r="M24" s="38"/>
      <c r="N24" s="12"/>
      <c r="O24" s="12"/>
      <c r="P24" s="12"/>
    </row>
    <row r="25" spans="1:16" s="13" customFormat="1" ht="17.25" customHeight="1" x14ac:dyDescent="0.2">
      <c r="A25" s="5">
        <v>2016</v>
      </c>
      <c r="B25" s="6">
        <v>16677.309766990005</v>
      </c>
      <c r="C25" s="6" t="s">
        <v>1</v>
      </c>
      <c r="D25" s="6" t="s">
        <v>1</v>
      </c>
      <c r="E25" s="6">
        <v>1229.26460529</v>
      </c>
      <c r="F25" s="6" t="s">
        <v>1</v>
      </c>
      <c r="G25" s="6">
        <v>966.87076948999993</v>
      </c>
      <c r="H25" s="6">
        <v>35.853538709999995</v>
      </c>
      <c r="I25" s="6">
        <v>436.72871255000001</v>
      </c>
      <c r="J25" s="14">
        <v>18068.606317999998</v>
      </c>
      <c r="K25" s="9">
        <f t="shared" si="1"/>
        <v>37414.633711030001</v>
      </c>
      <c r="L25" s="10"/>
      <c r="M25" s="38"/>
      <c r="N25" s="12"/>
      <c r="O25" s="12"/>
      <c r="P25" s="12"/>
    </row>
    <row r="26" spans="1:16" s="13" customFormat="1" ht="17.25" customHeight="1" x14ac:dyDescent="0.2">
      <c r="A26" s="5">
        <v>2017</v>
      </c>
      <c r="B26" s="6">
        <v>19152.851562520002</v>
      </c>
      <c r="C26" s="6" t="s">
        <v>1</v>
      </c>
      <c r="D26" s="6" t="s">
        <v>1</v>
      </c>
      <c r="E26" s="6">
        <v>700.68619428999989</v>
      </c>
      <c r="F26" s="6" t="s">
        <v>1</v>
      </c>
      <c r="G26" s="6">
        <v>1061.7412888399997</v>
      </c>
      <c r="H26" s="6">
        <v>36.65948564</v>
      </c>
      <c r="I26" s="6">
        <v>343.55285229999998</v>
      </c>
      <c r="J26" s="8">
        <v>20600.052033</v>
      </c>
      <c r="K26" s="9">
        <f t="shared" si="1"/>
        <v>41895.543416590001</v>
      </c>
      <c r="L26" s="10"/>
      <c r="M26" s="38"/>
      <c r="N26" s="12"/>
      <c r="O26" s="12"/>
      <c r="P26" s="12"/>
    </row>
    <row r="27" spans="1:16" s="13" customFormat="1" ht="17.25" customHeight="1" x14ac:dyDescent="0.2">
      <c r="A27" s="5">
        <v>2018</v>
      </c>
      <c r="B27" s="6">
        <v>19132.18636172</v>
      </c>
      <c r="C27" s="6" t="s">
        <v>1</v>
      </c>
      <c r="D27" s="6" t="s">
        <v>1</v>
      </c>
      <c r="E27" s="6">
        <v>955.05522407000001</v>
      </c>
      <c r="F27" s="6" t="s">
        <v>1</v>
      </c>
      <c r="G27" s="6">
        <v>1126.1805401099998</v>
      </c>
      <c r="H27" s="6">
        <v>31.34045961</v>
      </c>
      <c r="I27" s="6">
        <v>13.03789027</v>
      </c>
      <c r="J27" s="8">
        <v>23527.111290000001</v>
      </c>
      <c r="K27" s="9">
        <f t="shared" si="1"/>
        <v>44784.911765780002</v>
      </c>
      <c r="L27" s="10"/>
      <c r="M27" s="38"/>
      <c r="N27" s="12"/>
      <c r="O27" s="12"/>
      <c r="P27" s="12"/>
    </row>
    <row r="28" spans="1:16" s="13" customFormat="1" ht="17.25" customHeight="1" x14ac:dyDescent="0.2">
      <c r="A28" s="5">
        <v>2019</v>
      </c>
      <c r="B28" s="6">
        <v>20284.88625331</v>
      </c>
      <c r="C28" s="6" t="s">
        <v>1</v>
      </c>
      <c r="D28" s="6" t="s">
        <v>1</v>
      </c>
      <c r="E28" s="6">
        <v>694.93753497</v>
      </c>
      <c r="F28" s="6" t="s">
        <v>1</v>
      </c>
      <c r="G28" s="6">
        <v>1202.2330774500001</v>
      </c>
      <c r="H28" s="6">
        <v>21.601032149999998</v>
      </c>
      <c r="I28" s="6">
        <v>11.15882452</v>
      </c>
      <c r="J28" s="8">
        <v>25624.456178</v>
      </c>
      <c r="K28" s="9">
        <f t="shared" si="1"/>
        <v>47839.272900399999</v>
      </c>
      <c r="L28" s="10"/>
      <c r="M28" s="38"/>
      <c r="N28" s="12"/>
      <c r="O28" s="12"/>
      <c r="P28" s="12"/>
    </row>
    <row r="29" spans="1:16" s="13" customFormat="1" ht="17.25" customHeight="1" x14ac:dyDescent="0.2">
      <c r="A29" s="5">
        <v>2020</v>
      </c>
      <c r="B29" s="6">
        <v>22473.896511819999</v>
      </c>
      <c r="C29" s="6" t="s">
        <v>1</v>
      </c>
      <c r="D29" s="6" t="s">
        <v>1</v>
      </c>
      <c r="E29" s="6">
        <v>809.44001522000008</v>
      </c>
      <c r="F29" s="6" t="s">
        <v>1</v>
      </c>
      <c r="G29" s="6">
        <v>1161.5787499400001</v>
      </c>
      <c r="H29" s="6">
        <v>22.276020389999999</v>
      </c>
      <c r="I29" s="6">
        <v>9.6498362400000008</v>
      </c>
      <c r="J29" s="8">
        <v>23611.409167000002</v>
      </c>
      <c r="K29" s="9">
        <f t="shared" si="1"/>
        <v>48088.250300610001</v>
      </c>
      <c r="L29" s="10"/>
      <c r="M29" s="36"/>
      <c r="N29" s="12"/>
      <c r="O29" s="12"/>
      <c r="P29" s="12"/>
    </row>
    <row r="30" spans="1:16" s="13" customFormat="1" ht="17.25" customHeight="1" x14ac:dyDescent="0.2">
      <c r="A30" s="5">
        <v>2021</v>
      </c>
      <c r="B30" s="6">
        <v>23058.026682209998</v>
      </c>
      <c r="C30" s="6" t="s">
        <v>1</v>
      </c>
      <c r="D30" s="6" t="s">
        <v>1</v>
      </c>
      <c r="E30" s="6">
        <v>922.87301389000004</v>
      </c>
      <c r="F30" s="6" t="s">
        <v>1</v>
      </c>
      <c r="G30" s="6">
        <v>1257.0335426500001</v>
      </c>
      <c r="H30" s="6">
        <v>27.206197299999999</v>
      </c>
      <c r="I30" s="6">
        <v>6.3683105599999994</v>
      </c>
      <c r="J30" s="14">
        <v>30186.275890000001</v>
      </c>
      <c r="K30" s="9">
        <f t="shared" si="1"/>
        <v>55457.783636609995</v>
      </c>
      <c r="L30" s="10"/>
      <c r="M30" s="39"/>
      <c r="N30" s="12"/>
      <c r="O30" s="12"/>
      <c r="P30" s="12"/>
    </row>
    <row r="31" spans="1:16" s="13" customFormat="1" ht="17.25" customHeight="1" x14ac:dyDescent="0.2">
      <c r="A31" s="5">
        <v>2022</v>
      </c>
      <c r="B31" s="6">
        <v>25020.53113431</v>
      </c>
      <c r="C31" s="6" t="s">
        <v>1</v>
      </c>
      <c r="D31" s="6" t="s">
        <v>1</v>
      </c>
      <c r="E31" s="6">
        <v>1203.3896837499999</v>
      </c>
      <c r="F31" s="6" t="s">
        <v>1</v>
      </c>
      <c r="G31" s="6">
        <v>1476.8364242800001</v>
      </c>
      <c r="H31" s="6">
        <v>27.280743519999998</v>
      </c>
      <c r="I31" s="6">
        <v>7.8838393299999998</v>
      </c>
      <c r="J31" s="8">
        <v>37622.973122000003</v>
      </c>
      <c r="K31" s="9">
        <f t="shared" si="1"/>
        <v>65358.894947190005</v>
      </c>
      <c r="L31" s="10"/>
      <c r="M31" s="38"/>
      <c r="N31" s="12"/>
      <c r="O31" s="12"/>
      <c r="P31" s="12"/>
    </row>
    <row r="32" spans="1:16" s="13" customFormat="1" ht="17.25" customHeight="1" x14ac:dyDescent="0.2">
      <c r="A32" s="5">
        <v>2023</v>
      </c>
      <c r="B32" s="6">
        <v>31096.212221779999</v>
      </c>
      <c r="C32" s="6" t="s">
        <v>1</v>
      </c>
      <c r="D32" s="6" t="s">
        <v>1</v>
      </c>
      <c r="E32" s="6">
        <v>1458.9275937699999</v>
      </c>
      <c r="F32" s="6" t="s">
        <v>1</v>
      </c>
      <c r="G32" s="6">
        <v>1532.79318633</v>
      </c>
      <c r="H32" s="6">
        <v>30.26384771</v>
      </c>
      <c r="I32" s="6">
        <v>18.77340045</v>
      </c>
      <c r="J32" s="8">
        <v>42183.826784999997</v>
      </c>
      <c r="K32" s="9">
        <f t="shared" si="1"/>
        <v>76320.797035039985</v>
      </c>
      <c r="L32" s="10"/>
      <c r="M32" s="38"/>
      <c r="N32" s="12"/>
      <c r="O32" s="12"/>
      <c r="P32" s="12"/>
    </row>
    <row r="33" spans="1:16" s="13" customFormat="1" ht="17.25" customHeight="1" x14ac:dyDescent="0.2">
      <c r="A33" s="5">
        <v>2024</v>
      </c>
      <c r="B33" s="6">
        <v>33750.987628360002</v>
      </c>
      <c r="C33" s="6" t="s">
        <v>1</v>
      </c>
      <c r="D33" s="6" t="s">
        <v>1</v>
      </c>
      <c r="E33" s="6">
        <v>1000.48482472</v>
      </c>
      <c r="F33" s="6" t="s">
        <v>1</v>
      </c>
      <c r="G33" s="6">
        <v>1662.5857896800001</v>
      </c>
      <c r="H33" s="6">
        <v>11.91951772</v>
      </c>
      <c r="I33" s="6">
        <v>260.23248613999999</v>
      </c>
      <c r="J33" s="8">
        <v>41733.571296000002</v>
      </c>
      <c r="K33" s="9">
        <f t="shared" ref="K33:K34" si="2">SUM(B33:J33)</f>
        <v>78419.78154262001</v>
      </c>
      <c r="L33" s="10"/>
      <c r="M33" s="38"/>
      <c r="N33" s="40"/>
      <c r="O33" s="12"/>
      <c r="P33" s="12"/>
    </row>
    <row r="34" spans="1:16" s="13" customFormat="1" ht="17.25" customHeight="1" x14ac:dyDescent="0.2">
      <c r="A34" s="5">
        <v>2025</v>
      </c>
      <c r="B34" s="6">
        <v>32548.996533919999</v>
      </c>
      <c r="C34" s="6" t="s">
        <v>1</v>
      </c>
      <c r="D34" s="6" t="s">
        <v>1</v>
      </c>
      <c r="E34" s="6">
        <v>1630.4522035099999</v>
      </c>
      <c r="F34" s="6" t="s">
        <v>1</v>
      </c>
      <c r="G34" s="6">
        <v>1922.69469837</v>
      </c>
      <c r="H34" s="6">
        <v>13.56935017</v>
      </c>
      <c r="I34" s="6">
        <v>255.06605352</v>
      </c>
      <c r="J34" s="8">
        <v>42851.309556</v>
      </c>
      <c r="K34" s="9">
        <f t="shared" si="2"/>
        <v>79222.088395489991</v>
      </c>
      <c r="L34" s="10"/>
      <c r="M34" s="12"/>
      <c r="N34" s="12"/>
      <c r="O34" s="12"/>
      <c r="P34" s="12"/>
    </row>
    <row r="35" spans="1:16" s="13" customFormat="1" ht="2.25" customHeight="1" x14ac:dyDescent="0.2">
      <c r="A35" s="15"/>
      <c r="B35" s="16"/>
      <c r="C35" s="17"/>
      <c r="D35" s="17"/>
      <c r="E35" s="18"/>
      <c r="F35" s="17"/>
      <c r="G35" s="16"/>
      <c r="H35" s="16"/>
      <c r="I35" s="16"/>
      <c r="J35" s="16"/>
      <c r="K35" s="18"/>
      <c r="L35" s="10"/>
      <c r="M35" s="12"/>
      <c r="N35" s="12"/>
      <c r="O35" s="12"/>
      <c r="P35" s="12"/>
    </row>
    <row r="36" spans="1:16" ht="17.100000000000001" customHeight="1" x14ac:dyDescent="0.2">
      <c r="A36" s="42" t="s">
        <v>25</v>
      </c>
      <c r="B36" s="19"/>
      <c r="C36" s="19"/>
      <c r="D36" s="23"/>
      <c r="E36" s="19"/>
      <c r="F36" s="19"/>
      <c r="G36" s="19"/>
      <c r="H36" s="19"/>
      <c r="I36" s="19"/>
      <c r="J36" s="19"/>
      <c r="K36" s="24"/>
      <c r="L36" s="25"/>
    </row>
    <row r="37" spans="1:16" ht="27" customHeight="1" x14ac:dyDescent="0.2">
      <c r="A37" s="51" t="s">
        <v>28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0"/>
    </row>
    <row r="38" spans="1:16" ht="14.25" customHeight="1" x14ac:dyDescent="0.2">
      <c r="A38" s="43" t="s">
        <v>27</v>
      </c>
      <c r="B38" s="20"/>
      <c r="C38" s="20"/>
      <c r="D38" s="20"/>
      <c r="E38" s="19"/>
      <c r="F38" s="20"/>
      <c r="G38" s="19"/>
      <c r="H38" s="19"/>
      <c r="I38" s="19"/>
      <c r="J38" s="19"/>
      <c r="K38" s="24"/>
      <c r="L38" s="25"/>
    </row>
    <row r="39" spans="1:16" ht="17.100000000000001" customHeight="1" x14ac:dyDescent="0.2">
      <c r="A39" s="44"/>
      <c r="B39" s="20"/>
      <c r="C39" s="20"/>
      <c r="D39" s="20"/>
      <c r="E39" s="20"/>
      <c r="F39" s="20"/>
      <c r="G39" s="20"/>
      <c r="H39" s="20"/>
      <c r="I39" s="20"/>
      <c r="J39" s="20"/>
      <c r="K39" s="24"/>
      <c r="L39" s="25"/>
    </row>
    <row r="40" spans="1:16" ht="17.100000000000001" customHeight="1" x14ac:dyDescent="0.2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24"/>
      <c r="L40" s="25"/>
    </row>
    <row r="41" spans="1:16" ht="17.100000000000001" customHeight="1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6"/>
      <c r="L41" s="25"/>
    </row>
    <row r="42" spans="1:16" s="1" customFormat="1" ht="17.100000000000001" customHeight="1" x14ac:dyDescent="0.25">
      <c r="B42" s="37"/>
      <c r="C42" s="37"/>
      <c r="D42" s="37"/>
      <c r="E42" s="37"/>
      <c r="F42" s="37"/>
      <c r="G42" s="37"/>
      <c r="H42" s="37"/>
      <c r="I42" s="37"/>
      <c r="K42" s="21"/>
    </row>
    <row r="43" spans="1:16" s="1" customFormat="1" ht="17.100000000000001" customHeight="1" x14ac:dyDescent="0.25">
      <c r="B43" s="37"/>
      <c r="C43" s="37"/>
      <c r="D43" s="37"/>
      <c r="E43" s="37"/>
      <c r="F43" s="37"/>
      <c r="G43" s="37"/>
      <c r="H43" s="37"/>
      <c r="I43" s="37"/>
      <c r="K43" s="21"/>
    </row>
    <row r="44" spans="1:16" s="1" customFormat="1" ht="17.100000000000001" customHeight="1" x14ac:dyDescent="0.25">
      <c r="B44" s="37"/>
      <c r="C44" s="37"/>
      <c r="K44" s="21"/>
    </row>
    <row r="45" spans="1:16" s="1" customFormat="1" ht="17.100000000000001" customHeight="1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21"/>
    </row>
    <row r="46" spans="1:16" s="1" customFormat="1" ht="17.100000000000001" customHeight="1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21"/>
    </row>
    <row r="47" spans="1:16" s="1" customFormat="1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21"/>
    </row>
    <row r="48" spans="1:16" s="1" customFormat="1" x14ac:dyDescent="0.25">
      <c r="B48" s="37"/>
      <c r="C48" s="37"/>
      <c r="D48" s="37"/>
      <c r="E48" s="37"/>
      <c r="F48" s="37"/>
      <c r="G48" s="37"/>
      <c r="H48" s="37"/>
      <c r="I48" s="37"/>
      <c r="J48" s="37"/>
      <c r="K48" s="21"/>
    </row>
    <row r="49" spans="7:11" s="1" customFormat="1" x14ac:dyDescent="0.25">
      <c r="G49" s="37"/>
      <c r="K49" s="21"/>
    </row>
    <row r="50" spans="7:11" s="1" customFormat="1" x14ac:dyDescent="0.25">
      <c r="G50" s="37"/>
      <c r="K50" s="21"/>
    </row>
    <row r="51" spans="7:11" x14ac:dyDescent="0.25">
      <c r="G51" s="37"/>
    </row>
    <row r="52" spans="7:11" x14ac:dyDescent="0.25">
      <c r="G52" s="41"/>
      <c r="H52" s="41"/>
    </row>
  </sheetData>
  <mergeCells count="6">
    <mergeCell ref="A37:K37"/>
    <mergeCell ref="A5:K5"/>
    <mergeCell ref="A1:K1"/>
    <mergeCell ref="A6:K6"/>
    <mergeCell ref="A3:K3"/>
    <mergeCell ref="A4:K4"/>
  </mergeCells>
  <phoneticPr fontId="0" type="noConversion"/>
  <pageMargins left="1.61" right="0.25" top="1.06" bottom="1" header="0.28000000000000003" footer="0"/>
  <pageSetup scale="8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13D34EA554ED458ADE4A6FE6A68331" ma:contentTypeVersion="13" ma:contentTypeDescription="Create a new document." ma:contentTypeScope="" ma:versionID="3f36dc024e3bb5cd386f2f648d48a4b7">
  <xsd:schema xmlns:xsd="http://www.w3.org/2001/XMLSchema" xmlns:xs="http://www.w3.org/2001/XMLSchema" xmlns:p="http://schemas.microsoft.com/office/2006/metadata/properties" xmlns:ns2="c72715fc-3a09-40d2-b9f8-e76d16cf81a9" xmlns:ns3="9d8d1b3c-d4d8-4376-883a-959297cdad73" targetNamespace="http://schemas.microsoft.com/office/2006/metadata/properties" ma:root="true" ma:fieldsID="9841005cb574d34e01477d6db71e19ed" ns2:_="" ns3:_="">
    <xsd:import namespace="c72715fc-3a09-40d2-b9f8-e76d16cf81a9"/>
    <xsd:import namespace="9d8d1b3c-d4d8-4376-883a-959297cdad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715fc-3a09-40d2-b9f8-e76d16cf81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d1b3c-d4d8-4376-883a-959297cdad7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34ff71b-47f7-49f8-8775-3642205e6a8f}" ma:internalName="TaxCatchAll" ma:showField="CatchAllData" ma:web="9d8d1b3c-d4d8-4376-883a-959297cdad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2715fc-3a09-40d2-b9f8-e76d16cf81a9">
      <Terms xmlns="http://schemas.microsoft.com/office/infopath/2007/PartnerControls"/>
    </lcf76f155ced4ddcb4097134ff3c332f>
    <TaxCatchAll xmlns="9d8d1b3c-d4d8-4376-883a-959297cdad73"/>
  </documentManagement>
</p:properties>
</file>

<file path=customXml/itemProps1.xml><?xml version="1.0" encoding="utf-8"?>
<ds:datastoreItem xmlns:ds="http://schemas.openxmlformats.org/officeDocument/2006/customXml" ds:itemID="{93003679-007F-4FA4-A47E-28F03F30E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715fc-3a09-40d2-b9f8-e76d16cf81a9"/>
    <ds:schemaRef ds:uri="9d8d1b3c-d4d8-4376-883a-959297cdad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F5F8F4-50FB-405D-8411-21B990ED35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7DAE75-F8B2-4147-9E79-E77202E2D6F2}">
  <ds:schemaRefs>
    <ds:schemaRef ds:uri="http://schemas.microsoft.com/office/2006/metadata/properties"/>
    <ds:schemaRef ds:uri="http://schemas.microsoft.com/office/infopath/2007/PartnerControls"/>
    <ds:schemaRef ds:uri="c72715fc-3a09-40d2-b9f8-e76d16cf81a9"/>
    <ds:schemaRef ds:uri="9d8d1b3c-d4d8-4376-883a-959297cdad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11.2.4</vt:lpstr>
      <vt:lpstr>'11.2.4'!Área_de_impresión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Economia Agropecuaria</cp:lastModifiedBy>
  <cp:lastPrinted>2013-07-02T17:56:41Z</cp:lastPrinted>
  <dcterms:created xsi:type="dcterms:W3CDTF">1999-03-05T18:54:43Z</dcterms:created>
  <dcterms:modified xsi:type="dcterms:W3CDTF">2026-03-20T18:52:31Z</dcterms:modified>
</cp:coreProperties>
</file>