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ndelacruz\Desktop\"/>
    </mc:Choice>
  </mc:AlternateContent>
  <xr:revisionPtr revIDLastSave="0" documentId="13_ncr:1_{423B6682-5CCE-4EBB-AFA5-A5E43B730D0C}" xr6:coauthVersionLast="47" xr6:coauthVersionMax="47" xr10:uidLastSave="{00000000-0000-0000-0000-000000000000}"/>
  <bookViews>
    <workbookView xWindow="-120" yWindow="-120" windowWidth="20730" windowHeight="11040" activeTab="8" xr2:uid="{00000000-000D-0000-FFFF-FFFF00000000}"/>
  </bookViews>
  <sheets>
    <sheet name="2016" sheetId="1" r:id="rId1"/>
    <sheet name="2017" sheetId="2" r:id="rId2"/>
    <sheet name="2018" sheetId="3" r:id="rId3"/>
    <sheet name="2019" sheetId="4" r:id="rId4"/>
    <sheet name="2020" sheetId="6" r:id="rId5"/>
    <sheet name="2021" sheetId="7" r:id="rId6"/>
    <sheet name="2022" sheetId="8" r:id="rId7"/>
    <sheet name="2023" sheetId="9" r:id="rId8"/>
    <sheet name="2024" sheetId="10" r:id="rId9"/>
  </sheets>
  <definedNames>
    <definedName name="_xlnm._FilterDatabase" localSheetId="5" hidden="1">'2021'!$A$10:$AB$30</definedName>
    <definedName name="_xlnm.Print_Area" localSheetId="1">'2017'!$A$3:$AC$134</definedName>
    <definedName name="DGAEXP_0104_21_CAP_01_AL_24">#REF!</definedName>
    <definedName name="_xlnm.Print_Titles" localSheetId="1">'2017'!$A:$B,'2017'!$3:$7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0" i="10" l="1"/>
  <c r="AB143" i="10" l="1"/>
  <c r="AA143" i="10"/>
  <c r="AB142" i="10"/>
  <c r="AA142" i="10"/>
  <c r="AB141" i="10"/>
  <c r="AA141" i="10"/>
  <c r="AB140" i="10"/>
  <c r="AA140" i="10"/>
  <c r="AB139" i="10"/>
  <c r="AA139" i="10"/>
  <c r="AB138" i="10"/>
  <c r="AA138" i="10"/>
  <c r="AB137" i="10"/>
  <c r="AA137" i="10"/>
  <c r="AB136" i="10"/>
  <c r="AA136" i="10"/>
  <c r="AB135" i="10"/>
  <c r="AA135" i="10"/>
  <c r="AB134" i="10"/>
  <c r="AA134" i="10"/>
  <c r="AB133" i="10"/>
  <c r="AA133" i="10"/>
  <c r="AB131" i="10"/>
  <c r="AA131" i="10"/>
  <c r="AB130" i="10"/>
  <c r="AA130" i="10"/>
  <c r="AB129" i="10"/>
  <c r="AA129" i="10"/>
  <c r="AB128" i="10"/>
  <c r="AA128" i="10"/>
  <c r="AB127" i="10"/>
  <c r="AA127" i="10"/>
  <c r="AB125" i="10"/>
  <c r="AA125" i="10"/>
  <c r="AB124" i="10"/>
  <c r="AA124" i="10"/>
  <c r="AB123" i="10"/>
  <c r="AA123" i="10"/>
  <c r="AB122" i="10"/>
  <c r="AA122" i="10"/>
  <c r="AB121" i="10"/>
  <c r="AA121" i="10"/>
  <c r="AB120" i="10"/>
  <c r="AA120" i="10"/>
  <c r="AB119" i="10"/>
  <c r="AA119" i="10"/>
  <c r="AB118" i="10"/>
  <c r="AA118" i="10"/>
  <c r="AB117" i="10"/>
  <c r="AA117" i="10"/>
  <c r="AB116" i="10"/>
  <c r="AA116" i="10"/>
  <c r="AB115" i="10"/>
  <c r="AA115" i="10"/>
  <c r="AB114" i="10"/>
  <c r="AA114" i="10"/>
  <c r="AB113" i="10"/>
  <c r="AA113" i="10"/>
  <c r="AB112" i="10"/>
  <c r="AA112" i="10"/>
  <c r="AB111" i="10"/>
  <c r="AA111" i="10"/>
  <c r="AA110" i="10"/>
  <c r="AB109" i="10"/>
  <c r="AA109" i="10"/>
  <c r="AB108" i="10"/>
  <c r="AA108" i="10"/>
  <c r="AB107" i="10"/>
  <c r="AA107" i="10"/>
  <c r="AB106" i="10"/>
  <c r="AA106" i="10"/>
  <c r="AB105" i="10"/>
  <c r="AA105" i="10"/>
  <c r="AB103" i="10"/>
  <c r="AA103" i="10"/>
  <c r="AB102" i="10"/>
  <c r="AA102" i="10"/>
  <c r="AB101" i="10"/>
  <c r="AA101" i="10"/>
  <c r="AB100" i="10"/>
  <c r="AA100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AB97" i="10"/>
  <c r="AA97" i="10"/>
  <c r="AB95" i="10"/>
  <c r="AA95" i="10"/>
  <c r="AB94" i="10"/>
  <c r="AA94" i="10"/>
  <c r="AB93" i="10"/>
  <c r="AA93" i="10"/>
  <c r="AB92" i="10"/>
  <c r="AA92" i="10"/>
  <c r="AB91" i="10"/>
  <c r="AA91" i="10"/>
  <c r="AB90" i="10"/>
  <c r="AA90" i="10"/>
  <c r="AB89" i="10"/>
  <c r="AA89" i="10"/>
  <c r="AB88" i="10"/>
  <c r="AA88" i="10"/>
  <c r="AB86" i="10"/>
  <c r="AA86" i="10"/>
  <c r="AB85" i="10"/>
  <c r="AA85" i="10"/>
  <c r="AB84" i="10"/>
  <c r="AA84" i="10"/>
  <c r="AB83" i="10"/>
  <c r="AA83" i="10"/>
  <c r="AB82" i="10"/>
  <c r="AA82" i="10"/>
  <c r="AB81" i="10"/>
  <c r="AA81" i="10"/>
  <c r="AB80" i="10"/>
  <c r="AA80" i="10"/>
  <c r="AB79" i="10"/>
  <c r="AA79" i="10"/>
  <c r="AB78" i="10"/>
  <c r="AA78" i="10"/>
  <c r="AB77" i="10"/>
  <c r="AA77" i="10"/>
  <c r="AB76" i="10"/>
  <c r="AA76" i="10"/>
  <c r="AB75" i="10"/>
  <c r="AA75" i="10"/>
  <c r="AB74" i="10"/>
  <c r="AA74" i="10"/>
  <c r="AB73" i="10"/>
  <c r="AA73" i="10"/>
  <c r="AB72" i="10"/>
  <c r="AA72" i="10"/>
  <c r="AB71" i="10"/>
  <c r="AA71" i="10"/>
  <c r="AB70" i="10"/>
  <c r="AA70" i="10"/>
  <c r="AB69" i="10"/>
  <c r="AA69" i="10"/>
  <c r="AB68" i="10"/>
  <c r="AA68" i="10"/>
  <c r="AB67" i="10"/>
  <c r="AA67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AB64" i="10"/>
  <c r="AA64" i="10"/>
  <c r="AB63" i="10"/>
  <c r="AA63" i="10"/>
  <c r="AB62" i="10"/>
  <c r="AA62" i="10"/>
  <c r="AB60" i="10"/>
  <c r="AA60" i="10"/>
  <c r="AB59" i="10"/>
  <c r="AA59" i="10"/>
  <c r="AB57" i="10"/>
  <c r="AA57" i="10"/>
  <c r="AB56" i="10"/>
  <c r="AA56" i="10"/>
  <c r="AB55" i="10"/>
  <c r="AA55" i="10"/>
  <c r="AB54" i="10"/>
  <c r="AA54" i="10"/>
  <c r="AB52" i="10"/>
  <c r="AA52" i="10"/>
  <c r="AB51" i="10"/>
  <c r="AA51" i="10"/>
  <c r="AB50" i="10"/>
  <c r="AA50" i="10"/>
  <c r="AB49" i="10"/>
  <c r="AA49" i="10"/>
  <c r="AB48" i="10"/>
  <c r="AA48" i="10"/>
  <c r="AB47" i="10"/>
  <c r="AA47" i="10"/>
  <c r="AB46" i="10"/>
  <c r="AA46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AB43" i="10"/>
  <c r="AA43" i="10"/>
  <c r="AB42" i="10"/>
  <c r="AA42" i="10"/>
  <c r="AB41" i="10"/>
  <c r="AA41" i="10"/>
  <c r="AB40" i="10"/>
  <c r="AA40" i="10"/>
  <c r="AB39" i="10"/>
  <c r="AA39" i="10"/>
  <c r="AB37" i="10"/>
  <c r="AA37" i="10"/>
  <c r="AB36" i="10"/>
  <c r="AA36" i="10"/>
  <c r="AB35" i="10"/>
  <c r="AA35" i="10"/>
  <c r="AB34" i="10"/>
  <c r="AA34" i="10"/>
  <c r="AB33" i="10"/>
  <c r="AA33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AB13" i="10"/>
  <c r="AA13" i="10"/>
  <c r="AB12" i="10"/>
  <c r="AA12" i="10"/>
  <c r="AB11" i="10"/>
  <c r="AA11" i="10"/>
  <c r="AB10" i="10"/>
  <c r="AA10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AA22" i="10" l="1"/>
  <c r="AB14" i="10"/>
  <c r="AB22" i="10"/>
  <c r="AA66" i="10"/>
  <c r="AB9" i="10"/>
  <c r="AA99" i="10"/>
  <c r="AA45" i="10"/>
  <c r="AB45" i="10"/>
  <c r="AA14" i="10"/>
  <c r="AA9" i="10"/>
  <c r="AB66" i="10"/>
  <c r="AB99" i="10"/>
  <c r="AB32" i="10"/>
  <c r="AA32" i="10"/>
  <c r="AB143" i="9" l="1"/>
  <c r="AA143" i="9"/>
  <c r="AB142" i="9"/>
  <c r="AA142" i="9"/>
  <c r="AB141" i="9"/>
  <c r="AA141" i="9"/>
  <c r="AB140" i="9"/>
  <c r="AA140" i="9"/>
  <c r="AB139" i="9"/>
  <c r="AA139" i="9"/>
  <c r="AB138" i="9"/>
  <c r="AA138" i="9"/>
  <c r="AB137" i="9"/>
  <c r="AA137" i="9"/>
  <c r="AB136" i="9"/>
  <c r="AA136" i="9"/>
  <c r="AB135" i="9"/>
  <c r="AA135" i="9"/>
  <c r="AB134" i="9"/>
  <c r="AA134" i="9"/>
  <c r="AB133" i="9"/>
  <c r="AA133" i="9"/>
  <c r="AB131" i="9"/>
  <c r="AA131" i="9"/>
  <c r="AB130" i="9"/>
  <c r="AA130" i="9"/>
  <c r="AB129" i="9"/>
  <c r="AA129" i="9"/>
  <c r="AB128" i="9"/>
  <c r="AA128" i="9"/>
  <c r="AB127" i="9"/>
  <c r="AA127" i="9"/>
  <c r="AB125" i="9"/>
  <c r="AA125" i="9"/>
  <c r="AB124" i="9"/>
  <c r="AA124" i="9"/>
  <c r="AB123" i="9"/>
  <c r="AA123" i="9"/>
  <c r="AB122" i="9"/>
  <c r="AA122" i="9"/>
  <c r="AB121" i="9"/>
  <c r="AA121" i="9"/>
  <c r="AB120" i="9"/>
  <c r="AA120" i="9"/>
  <c r="AB119" i="9"/>
  <c r="AA119" i="9"/>
  <c r="AB118" i="9"/>
  <c r="AA118" i="9"/>
  <c r="AB117" i="9"/>
  <c r="AA117" i="9"/>
  <c r="AB116" i="9"/>
  <c r="AA116" i="9"/>
  <c r="AB115" i="9"/>
  <c r="AA115" i="9"/>
  <c r="AB114" i="9"/>
  <c r="AA114" i="9"/>
  <c r="AB113" i="9"/>
  <c r="AA113" i="9"/>
  <c r="AB112" i="9"/>
  <c r="AA112" i="9"/>
  <c r="AB111" i="9"/>
  <c r="AA111" i="9"/>
  <c r="AB110" i="9"/>
  <c r="AA110" i="9"/>
  <c r="AB109" i="9"/>
  <c r="AA109" i="9"/>
  <c r="AB108" i="9"/>
  <c r="AA108" i="9"/>
  <c r="AB107" i="9"/>
  <c r="AA107" i="9"/>
  <c r="AB106" i="9"/>
  <c r="AA106" i="9"/>
  <c r="AB105" i="9"/>
  <c r="AA105" i="9"/>
  <c r="AB103" i="9"/>
  <c r="AA103" i="9"/>
  <c r="AB102" i="9"/>
  <c r="AA102" i="9"/>
  <c r="AB101" i="9"/>
  <c r="AA101" i="9"/>
  <c r="AB100" i="9"/>
  <c r="AA100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AB97" i="9"/>
  <c r="AA97" i="9"/>
  <c r="AB95" i="9"/>
  <c r="AA95" i="9"/>
  <c r="AB94" i="9"/>
  <c r="AA94" i="9"/>
  <c r="AB93" i="9"/>
  <c r="AA93" i="9"/>
  <c r="AB92" i="9"/>
  <c r="AA92" i="9"/>
  <c r="AB91" i="9"/>
  <c r="AA91" i="9"/>
  <c r="AB90" i="9"/>
  <c r="AA90" i="9"/>
  <c r="AB89" i="9"/>
  <c r="AA89" i="9"/>
  <c r="AB88" i="9"/>
  <c r="AA88" i="9"/>
  <c r="AB86" i="9"/>
  <c r="AA86" i="9"/>
  <c r="AB85" i="9"/>
  <c r="AA85" i="9"/>
  <c r="AB84" i="9"/>
  <c r="AA84" i="9"/>
  <c r="AB83" i="9"/>
  <c r="AA83" i="9"/>
  <c r="AB82" i="9"/>
  <c r="AA82" i="9"/>
  <c r="AB81" i="9"/>
  <c r="AA81" i="9"/>
  <c r="AB80" i="9"/>
  <c r="AA80" i="9"/>
  <c r="AB79" i="9"/>
  <c r="AA79" i="9"/>
  <c r="AB78" i="9"/>
  <c r="AA78" i="9"/>
  <c r="AB77" i="9"/>
  <c r="AA77" i="9"/>
  <c r="AB76" i="9"/>
  <c r="AA76" i="9"/>
  <c r="AB75" i="9"/>
  <c r="AA75" i="9"/>
  <c r="AB74" i="9"/>
  <c r="AA74" i="9"/>
  <c r="AB73" i="9"/>
  <c r="AA73" i="9"/>
  <c r="AB72" i="9"/>
  <c r="AA72" i="9"/>
  <c r="AB71" i="9"/>
  <c r="AA71" i="9"/>
  <c r="AB70" i="9"/>
  <c r="AA70" i="9"/>
  <c r="AB69" i="9"/>
  <c r="AA69" i="9"/>
  <c r="AB68" i="9"/>
  <c r="AA68" i="9"/>
  <c r="AB67" i="9"/>
  <c r="AA67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AB64" i="9"/>
  <c r="AA64" i="9"/>
  <c r="AB63" i="9"/>
  <c r="AA63" i="9"/>
  <c r="AB62" i="9"/>
  <c r="AA62" i="9"/>
  <c r="AB60" i="9"/>
  <c r="AA60" i="9"/>
  <c r="AB59" i="9"/>
  <c r="AA59" i="9"/>
  <c r="AB57" i="9"/>
  <c r="AA57" i="9"/>
  <c r="AB56" i="9"/>
  <c r="AA56" i="9"/>
  <c r="AB55" i="9"/>
  <c r="AA55" i="9"/>
  <c r="AB54" i="9"/>
  <c r="AA54" i="9"/>
  <c r="AB52" i="9"/>
  <c r="AA52" i="9"/>
  <c r="AB51" i="9"/>
  <c r="AA51" i="9"/>
  <c r="AB50" i="9"/>
  <c r="AA50" i="9"/>
  <c r="AB49" i="9"/>
  <c r="AA49" i="9"/>
  <c r="AB48" i="9"/>
  <c r="AA48" i="9"/>
  <c r="AB47" i="9"/>
  <c r="AA47" i="9"/>
  <c r="AB46" i="9"/>
  <c r="AB45" i="9" s="1"/>
  <c r="AA46" i="9"/>
  <c r="AA45" i="9" s="1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B43" i="9"/>
  <c r="AA43" i="9"/>
  <c r="AB42" i="9"/>
  <c r="AA42" i="9"/>
  <c r="AB41" i="9"/>
  <c r="AA41" i="9"/>
  <c r="AB40" i="9"/>
  <c r="AA40" i="9"/>
  <c r="AB39" i="9"/>
  <c r="AA39" i="9"/>
  <c r="AB37" i="9"/>
  <c r="AA37" i="9"/>
  <c r="AB36" i="9"/>
  <c r="AA36" i="9"/>
  <c r="AB35" i="9"/>
  <c r="AA35" i="9"/>
  <c r="AB34" i="9"/>
  <c r="AA34" i="9"/>
  <c r="AB33" i="9"/>
  <c r="AA33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AB30" i="9"/>
  <c r="AA30" i="9"/>
  <c r="AB29" i="9"/>
  <c r="AA29" i="9"/>
  <c r="AB28" i="9"/>
  <c r="AA28" i="9"/>
  <c r="AB27" i="9"/>
  <c r="AA27" i="9"/>
  <c r="AB26" i="9"/>
  <c r="AA26" i="9"/>
  <c r="AB25" i="9"/>
  <c r="AA25" i="9"/>
  <c r="AB24" i="9"/>
  <c r="AA24" i="9"/>
  <c r="AB23" i="9"/>
  <c r="AA23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AB20" i="9"/>
  <c r="AA20" i="9"/>
  <c r="AB19" i="9"/>
  <c r="AA19" i="9"/>
  <c r="AB18" i="9"/>
  <c r="AA18" i="9"/>
  <c r="AB17" i="9"/>
  <c r="AA17" i="9"/>
  <c r="AB16" i="9"/>
  <c r="AA16" i="9"/>
  <c r="AB15" i="9"/>
  <c r="AA15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AB13" i="9"/>
  <c r="AA13" i="9"/>
  <c r="AB12" i="9"/>
  <c r="AA12" i="9"/>
  <c r="AB11" i="9"/>
  <c r="AA11" i="9"/>
  <c r="AB10" i="9"/>
  <c r="AB9" i="9" s="1"/>
  <c r="AA10" i="9"/>
  <c r="AA9" i="9" s="1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AB66" i="9" l="1"/>
  <c r="AA66" i="9"/>
  <c r="AB22" i="9"/>
  <c r="AA22" i="9"/>
  <c r="AA14" i="9"/>
  <c r="AA32" i="9"/>
  <c r="AA99" i="9"/>
  <c r="AB14" i="9"/>
  <c r="AB32" i="9"/>
  <c r="AB99" i="9"/>
  <c r="X44" i="8" l="1"/>
  <c r="Y44" i="8"/>
  <c r="Z44" i="8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AA63" i="8" l="1"/>
  <c r="AB65" i="8"/>
  <c r="AA65" i="8"/>
  <c r="AB64" i="8"/>
  <c r="AA64" i="8"/>
  <c r="AB66" i="7" l="1"/>
  <c r="D62" i="6" l="1"/>
  <c r="C62" i="6"/>
  <c r="AA64" i="6"/>
  <c r="AA63" i="6"/>
  <c r="AA63" i="1" l="1"/>
  <c r="C65" i="1"/>
  <c r="AA63" i="3" l="1"/>
  <c r="Y62" i="3"/>
  <c r="Z61" i="2" l="1"/>
  <c r="Y61" i="2"/>
  <c r="X61" i="2"/>
  <c r="W61" i="2"/>
  <c r="V61" i="2"/>
  <c r="U61" i="2"/>
  <c r="T61" i="2"/>
  <c r="S61" i="2"/>
  <c r="R61" i="2"/>
  <c r="Q61" i="2"/>
  <c r="P61" i="2"/>
  <c r="O61" i="2"/>
  <c r="M61" i="2"/>
  <c r="N61" i="2"/>
  <c r="L61" i="2"/>
  <c r="K61" i="2"/>
  <c r="J61" i="2"/>
  <c r="I61" i="2"/>
  <c r="H61" i="2"/>
  <c r="G61" i="2"/>
  <c r="F61" i="2"/>
  <c r="E61" i="2"/>
  <c r="D61" i="2"/>
  <c r="C61" i="2"/>
  <c r="AA61" i="2" s="1"/>
  <c r="AB62" i="2" l="1"/>
  <c r="AB63" i="2"/>
  <c r="AA63" i="2"/>
  <c r="AB148" i="8" l="1"/>
  <c r="AA148" i="8"/>
  <c r="AB147" i="8"/>
  <c r="AA147" i="8"/>
  <c r="AB146" i="8"/>
  <c r="AA146" i="8"/>
  <c r="AB145" i="8"/>
  <c r="AA145" i="8"/>
  <c r="AB144" i="8"/>
  <c r="AA144" i="8"/>
  <c r="AB143" i="8"/>
  <c r="AA143" i="8"/>
  <c r="AB142" i="8"/>
  <c r="AA142" i="8"/>
  <c r="AB141" i="8"/>
  <c r="AA141" i="8"/>
  <c r="AB140" i="8"/>
  <c r="AA140" i="8"/>
  <c r="AB139" i="8"/>
  <c r="AA139" i="8"/>
  <c r="AB138" i="8"/>
  <c r="AA138" i="8"/>
  <c r="AB136" i="8"/>
  <c r="AA136" i="8"/>
  <c r="AB135" i="8"/>
  <c r="AA135" i="8"/>
  <c r="AB134" i="8"/>
  <c r="AA134" i="8"/>
  <c r="AB133" i="8"/>
  <c r="AA133" i="8"/>
  <c r="AB132" i="8"/>
  <c r="AA132" i="8"/>
  <c r="AB130" i="8"/>
  <c r="AA130" i="8"/>
  <c r="AB129" i="8"/>
  <c r="AA129" i="8"/>
  <c r="AB128" i="8"/>
  <c r="AA128" i="8"/>
  <c r="AB127" i="8"/>
  <c r="AA127" i="8"/>
  <c r="AB126" i="8"/>
  <c r="AA126" i="8"/>
  <c r="AB125" i="8"/>
  <c r="AA125" i="8"/>
  <c r="AB124" i="8"/>
  <c r="AA124" i="8"/>
  <c r="AB123" i="8"/>
  <c r="AA123" i="8"/>
  <c r="AB122" i="8"/>
  <c r="AA122" i="8"/>
  <c r="AB121" i="8"/>
  <c r="AA121" i="8"/>
  <c r="AB120" i="8"/>
  <c r="AA120" i="8"/>
  <c r="AB119" i="8"/>
  <c r="AA119" i="8"/>
  <c r="AB118" i="8"/>
  <c r="AA118" i="8"/>
  <c r="AB117" i="8"/>
  <c r="AA117" i="8"/>
  <c r="AB116" i="8"/>
  <c r="AA116" i="8"/>
  <c r="AB115" i="8"/>
  <c r="AA115" i="8"/>
  <c r="AB114" i="8"/>
  <c r="AA114" i="8"/>
  <c r="AB113" i="8"/>
  <c r="AA113" i="8"/>
  <c r="AB112" i="8"/>
  <c r="AA112" i="8"/>
  <c r="AB111" i="8"/>
  <c r="AA111" i="8"/>
  <c r="AB110" i="8"/>
  <c r="AA110" i="8"/>
  <c r="AB109" i="8"/>
  <c r="AA109" i="8"/>
  <c r="AB108" i="8"/>
  <c r="AA108" i="8"/>
  <c r="AB107" i="8"/>
  <c r="AA107" i="8"/>
  <c r="AB106" i="8"/>
  <c r="AA106" i="8"/>
  <c r="AB105" i="8"/>
  <c r="AA105" i="8"/>
  <c r="AB103" i="8"/>
  <c r="AA103" i="8"/>
  <c r="AB102" i="8"/>
  <c r="AA102" i="8"/>
  <c r="AB101" i="8"/>
  <c r="AA101" i="8"/>
  <c r="AB100" i="8"/>
  <c r="AA100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B97" i="8"/>
  <c r="AA97" i="8"/>
  <c r="AB95" i="8"/>
  <c r="AA95" i="8"/>
  <c r="AB94" i="8"/>
  <c r="AA94" i="8"/>
  <c r="AB93" i="8"/>
  <c r="AA93" i="8"/>
  <c r="AB92" i="8"/>
  <c r="AA92" i="8"/>
  <c r="AB91" i="8"/>
  <c r="AA91" i="8"/>
  <c r="AB90" i="8"/>
  <c r="AA90" i="8"/>
  <c r="AB89" i="8"/>
  <c r="AA89" i="8"/>
  <c r="AB88" i="8"/>
  <c r="AA88" i="8"/>
  <c r="AB86" i="8"/>
  <c r="AA86" i="8"/>
  <c r="AB85" i="8"/>
  <c r="AA85" i="8"/>
  <c r="AB84" i="8"/>
  <c r="AA84" i="8"/>
  <c r="AB83" i="8"/>
  <c r="AA83" i="8"/>
  <c r="AB82" i="8"/>
  <c r="AA82" i="8"/>
  <c r="AB81" i="8"/>
  <c r="AA81" i="8"/>
  <c r="AB80" i="8"/>
  <c r="AA80" i="8"/>
  <c r="AB79" i="8"/>
  <c r="AA79" i="8"/>
  <c r="AB78" i="8"/>
  <c r="AA78" i="8"/>
  <c r="AB77" i="8"/>
  <c r="AA77" i="8"/>
  <c r="AB76" i="8"/>
  <c r="AA76" i="8"/>
  <c r="AB75" i="8"/>
  <c r="AA75" i="8"/>
  <c r="AB74" i="8"/>
  <c r="AA74" i="8"/>
  <c r="AB73" i="8"/>
  <c r="AA73" i="8"/>
  <c r="AB72" i="8"/>
  <c r="AA72" i="8"/>
  <c r="AB71" i="8"/>
  <c r="AA71" i="8"/>
  <c r="AB70" i="8"/>
  <c r="AA70" i="8"/>
  <c r="AB69" i="8"/>
  <c r="AA69" i="8"/>
  <c r="AB68" i="8"/>
  <c r="AA68" i="8"/>
  <c r="AB67" i="8"/>
  <c r="AA67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AB63" i="8"/>
  <c r="AB62" i="8"/>
  <c r="AA62" i="8"/>
  <c r="AB61" i="8"/>
  <c r="AA61" i="8"/>
  <c r="AB59" i="8"/>
  <c r="AA59" i="8"/>
  <c r="AB58" i="8"/>
  <c r="AA58" i="8"/>
  <c r="AB56" i="8"/>
  <c r="AA56" i="8"/>
  <c r="AB55" i="8"/>
  <c r="AA55" i="8"/>
  <c r="AB54" i="8"/>
  <c r="AA54" i="8"/>
  <c r="AB53" i="8"/>
  <c r="AA53" i="8"/>
  <c r="AB51" i="8"/>
  <c r="AA51" i="8"/>
  <c r="AB50" i="8"/>
  <c r="AA50" i="8"/>
  <c r="AB49" i="8"/>
  <c r="AA49" i="8"/>
  <c r="AB48" i="8"/>
  <c r="AA48" i="8"/>
  <c r="AB47" i="8"/>
  <c r="AA47" i="8"/>
  <c r="AB46" i="8"/>
  <c r="AA46" i="8"/>
  <c r="AB45" i="8"/>
  <c r="AB44" i="8" s="1"/>
  <c r="AA45" i="8"/>
  <c r="AA44" i="8" s="1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B42" i="8"/>
  <c r="AA42" i="8"/>
  <c r="AB41" i="8"/>
  <c r="AA41" i="8"/>
  <c r="AB40" i="8"/>
  <c r="AA40" i="8"/>
  <c r="AB39" i="8"/>
  <c r="AA39" i="8"/>
  <c r="AB38" i="8"/>
  <c r="AA38" i="8"/>
  <c r="AB36" i="8"/>
  <c r="AA36" i="8"/>
  <c r="AB35" i="8"/>
  <c r="AA35" i="8"/>
  <c r="AB34" i="8"/>
  <c r="AA34" i="8"/>
  <c r="AB33" i="8"/>
  <c r="AA33" i="8"/>
  <c r="AB32" i="8"/>
  <c r="AA32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B29" i="8"/>
  <c r="AA29" i="8"/>
  <c r="AB28" i="8"/>
  <c r="AA28" i="8"/>
  <c r="AB27" i="8"/>
  <c r="AA27" i="8"/>
  <c r="AB26" i="8"/>
  <c r="AA26" i="8"/>
  <c r="AB25" i="8"/>
  <c r="AA25" i="8"/>
  <c r="AB24" i="8"/>
  <c r="AA24" i="8"/>
  <c r="AB23" i="8"/>
  <c r="AA23" i="8"/>
  <c r="AB22" i="8"/>
  <c r="AA22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B19" i="8"/>
  <c r="AA19" i="8"/>
  <c r="AB18" i="8"/>
  <c r="AA18" i="8"/>
  <c r="AB17" i="8"/>
  <c r="AA17" i="8"/>
  <c r="AB16" i="8"/>
  <c r="AA16" i="8"/>
  <c r="AB15" i="8"/>
  <c r="AA15" i="8"/>
  <c r="AB14" i="8"/>
  <c r="AA14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B12" i="8"/>
  <c r="AA12" i="8"/>
  <c r="AB11" i="8"/>
  <c r="AA11" i="8"/>
  <c r="AB10" i="8"/>
  <c r="AA10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AA99" i="8" l="1"/>
  <c r="AB13" i="8"/>
  <c r="AB31" i="8"/>
  <c r="AB99" i="8"/>
  <c r="AB9" i="8"/>
  <c r="AA13" i="8"/>
  <c r="AA9" i="8"/>
  <c r="AB21" i="8"/>
  <c r="AA31" i="8"/>
  <c r="AA66" i="8"/>
  <c r="AA21" i="8"/>
  <c r="AB66" i="8"/>
  <c r="C22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Z32" i="7"/>
  <c r="C32" i="7"/>
  <c r="D67" i="7"/>
  <c r="E67" i="7"/>
  <c r="F67" i="7"/>
  <c r="G67" i="7"/>
  <c r="H67" i="7"/>
  <c r="I67" i="7"/>
  <c r="J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X67" i="7"/>
  <c r="Y67" i="7"/>
  <c r="Z67" i="7"/>
  <c r="C100" i="7"/>
  <c r="C14" i="7"/>
  <c r="C97" i="6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Q100" i="7"/>
  <c r="R100" i="7"/>
  <c r="S100" i="7"/>
  <c r="T100" i="7"/>
  <c r="U100" i="7"/>
  <c r="V100" i="7"/>
  <c r="W100" i="7"/>
  <c r="X100" i="7"/>
  <c r="Y100" i="7"/>
  <c r="Z100" i="7"/>
  <c r="AA41" i="7"/>
  <c r="AA15" i="7"/>
  <c r="AA10" i="7"/>
  <c r="AA23" i="7" l="1"/>
  <c r="AA11" i="7"/>
  <c r="AB16" i="7"/>
  <c r="AB17" i="7"/>
  <c r="AB18" i="7"/>
  <c r="AB19" i="7"/>
  <c r="AB20" i="7"/>
  <c r="AB15" i="7"/>
  <c r="AA16" i="7"/>
  <c r="AA17" i="7"/>
  <c r="AA18" i="7"/>
  <c r="AA19" i="7"/>
  <c r="AA20" i="7"/>
  <c r="AA14" i="7"/>
  <c r="AB14" i="7"/>
  <c r="Y14" i="7"/>
  <c r="Z14" i="7"/>
  <c r="S14" i="7"/>
  <c r="T14" i="7"/>
  <c r="U14" i="7"/>
  <c r="V14" i="7"/>
  <c r="W14" i="7"/>
  <c r="X14" i="7"/>
  <c r="I14" i="7"/>
  <c r="J14" i="7"/>
  <c r="K14" i="7"/>
  <c r="L14" i="7"/>
  <c r="M14" i="7"/>
  <c r="N14" i="7"/>
  <c r="O14" i="7"/>
  <c r="P14" i="7"/>
  <c r="Q14" i="7"/>
  <c r="R14" i="7"/>
  <c r="D14" i="7"/>
  <c r="E14" i="7"/>
  <c r="F14" i="7"/>
  <c r="G14" i="7"/>
  <c r="H14" i="7"/>
  <c r="AA144" i="7" l="1"/>
  <c r="AB144" i="7"/>
  <c r="AB143" i="7"/>
  <c r="AA143" i="7"/>
  <c r="AB142" i="7"/>
  <c r="AA142" i="7"/>
  <c r="AB141" i="7"/>
  <c r="AA141" i="7"/>
  <c r="AB140" i="7"/>
  <c r="AA140" i="7"/>
  <c r="AB139" i="7"/>
  <c r="AA139" i="7"/>
  <c r="AB138" i="7"/>
  <c r="AA138" i="7"/>
  <c r="AB137" i="7"/>
  <c r="AA137" i="7"/>
  <c r="AB136" i="7"/>
  <c r="AA136" i="7"/>
  <c r="AB135" i="7"/>
  <c r="AA135" i="7"/>
  <c r="AB134" i="7"/>
  <c r="AA134" i="7"/>
  <c r="AB132" i="7"/>
  <c r="AA132" i="7"/>
  <c r="AB131" i="7"/>
  <c r="AA131" i="7"/>
  <c r="AB130" i="7"/>
  <c r="AA130" i="7"/>
  <c r="AB129" i="7"/>
  <c r="AA129" i="7"/>
  <c r="AB128" i="7"/>
  <c r="AA128" i="7"/>
  <c r="AB126" i="7"/>
  <c r="AA126" i="7"/>
  <c r="AB125" i="7"/>
  <c r="AA125" i="7"/>
  <c r="AB124" i="7"/>
  <c r="AA124" i="7"/>
  <c r="AB123" i="7"/>
  <c r="AA123" i="7"/>
  <c r="AB122" i="7"/>
  <c r="AA122" i="7"/>
  <c r="AB121" i="7"/>
  <c r="AA121" i="7"/>
  <c r="AB120" i="7"/>
  <c r="AA120" i="7"/>
  <c r="AB119" i="7"/>
  <c r="AA119" i="7"/>
  <c r="AB118" i="7"/>
  <c r="AA118" i="7"/>
  <c r="AB117" i="7"/>
  <c r="AA117" i="7"/>
  <c r="AB116" i="7"/>
  <c r="AA116" i="7"/>
  <c r="AB115" i="7"/>
  <c r="AA115" i="7"/>
  <c r="AB114" i="7"/>
  <c r="AA114" i="7"/>
  <c r="AB113" i="7"/>
  <c r="AA113" i="7"/>
  <c r="AB112" i="7"/>
  <c r="AA112" i="7"/>
  <c r="AB111" i="7"/>
  <c r="AA111" i="7"/>
  <c r="AB110" i="7"/>
  <c r="AA110" i="7"/>
  <c r="AB109" i="7"/>
  <c r="AA109" i="7"/>
  <c r="AB108" i="7"/>
  <c r="AA108" i="7"/>
  <c r="AB107" i="7"/>
  <c r="AA107" i="7"/>
  <c r="AB106" i="7"/>
  <c r="AA106" i="7"/>
  <c r="AB104" i="7"/>
  <c r="AA104" i="7"/>
  <c r="AB103" i="7"/>
  <c r="AA103" i="7"/>
  <c r="AB102" i="7"/>
  <c r="AA102" i="7"/>
  <c r="AB101" i="7"/>
  <c r="AA101" i="7"/>
  <c r="AB98" i="7"/>
  <c r="AA98" i="7"/>
  <c r="AB96" i="7"/>
  <c r="AA96" i="7"/>
  <c r="AB95" i="7"/>
  <c r="AA95" i="7"/>
  <c r="AB94" i="7"/>
  <c r="AA94" i="7"/>
  <c r="AB93" i="7"/>
  <c r="AA93" i="7"/>
  <c r="AB92" i="7"/>
  <c r="AA92" i="7"/>
  <c r="AB91" i="7"/>
  <c r="AA91" i="7"/>
  <c r="AB90" i="7"/>
  <c r="AA90" i="7"/>
  <c r="AB89" i="7"/>
  <c r="AA89" i="7"/>
  <c r="AB88" i="7"/>
  <c r="AA88" i="7"/>
  <c r="AB87" i="7"/>
  <c r="AA87" i="7"/>
  <c r="AB86" i="7"/>
  <c r="AA86" i="7"/>
  <c r="AB85" i="7"/>
  <c r="AA85" i="7"/>
  <c r="AB84" i="7"/>
  <c r="AA84" i="7"/>
  <c r="AB83" i="7"/>
  <c r="AA83" i="7"/>
  <c r="AB82" i="7"/>
  <c r="AA82" i="7"/>
  <c r="AB81" i="7"/>
  <c r="AA81" i="7"/>
  <c r="AB80" i="7"/>
  <c r="AA80" i="7"/>
  <c r="AB79" i="7"/>
  <c r="AA79" i="7"/>
  <c r="AB78" i="7"/>
  <c r="AA78" i="7"/>
  <c r="AB77" i="7"/>
  <c r="AA77" i="7"/>
  <c r="AB76" i="7"/>
  <c r="AA76" i="7"/>
  <c r="AB75" i="7"/>
  <c r="AA75" i="7"/>
  <c r="AB74" i="7"/>
  <c r="AA74" i="7"/>
  <c r="AB73" i="7"/>
  <c r="AA73" i="7"/>
  <c r="AB72" i="7"/>
  <c r="AA72" i="7"/>
  <c r="AB71" i="7"/>
  <c r="AA71" i="7"/>
  <c r="AB70" i="7"/>
  <c r="AA70" i="7"/>
  <c r="AB69" i="7"/>
  <c r="AA69" i="7"/>
  <c r="AB68" i="7"/>
  <c r="AA68" i="7"/>
  <c r="C67" i="7"/>
  <c r="AA66" i="7"/>
  <c r="AB65" i="7"/>
  <c r="AA65" i="7"/>
  <c r="AB64" i="7"/>
  <c r="AA64" i="7"/>
  <c r="AB63" i="7"/>
  <c r="AA63" i="7"/>
  <c r="AB62" i="7"/>
  <c r="AA62" i="7"/>
  <c r="AB60" i="7"/>
  <c r="AA60" i="7"/>
  <c r="AB59" i="7"/>
  <c r="AA59" i="7"/>
  <c r="AB58" i="7"/>
  <c r="AA58" i="7"/>
  <c r="AB57" i="7"/>
  <c r="AA57" i="7"/>
  <c r="AB56" i="7"/>
  <c r="AA56" i="7"/>
  <c r="AB55" i="7"/>
  <c r="AA55" i="7"/>
  <c r="AB54" i="7"/>
  <c r="AA54" i="7"/>
  <c r="AB52" i="7"/>
  <c r="AA52" i="7"/>
  <c r="AB51" i="7"/>
  <c r="AA51" i="7"/>
  <c r="AB50" i="7"/>
  <c r="AA50" i="7"/>
  <c r="AB49" i="7"/>
  <c r="AA49" i="7"/>
  <c r="AB48" i="7"/>
  <c r="AA48" i="7"/>
  <c r="AB47" i="7"/>
  <c r="AA47" i="7"/>
  <c r="AB46" i="7"/>
  <c r="AA46" i="7"/>
  <c r="AB45" i="7"/>
  <c r="AA45" i="7"/>
  <c r="AB43" i="7"/>
  <c r="AA43" i="7"/>
  <c r="AB42" i="7"/>
  <c r="AA42" i="7"/>
  <c r="AB41" i="7"/>
  <c r="AB40" i="7"/>
  <c r="AA40" i="7"/>
  <c r="AB39" i="7"/>
  <c r="AA39" i="7"/>
  <c r="AB38" i="7"/>
  <c r="AA38" i="7"/>
  <c r="AB37" i="7"/>
  <c r="AA37" i="7"/>
  <c r="AB36" i="7"/>
  <c r="AA36" i="7"/>
  <c r="AB35" i="7"/>
  <c r="AA35" i="7"/>
  <c r="AB34" i="7"/>
  <c r="AA34" i="7"/>
  <c r="AB33" i="7"/>
  <c r="AA33" i="7"/>
  <c r="AB30" i="7"/>
  <c r="AA30" i="7"/>
  <c r="AB29" i="7"/>
  <c r="AA29" i="7"/>
  <c r="AB28" i="7"/>
  <c r="AA28" i="7"/>
  <c r="AB27" i="7"/>
  <c r="AA27" i="7"/>
  <c r="AB26" i="7"/>
  <c r="AA26" i="7"/>
  <c r="AB25" i="7"/>
  <c r="AA25" i="7"/>
  <c r="AB24" i="7"/>
  <c r="AA24" i="7"/>
  <c r="AB23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AA22" i="7" s="1"/>
  <c r="D22" i="7"/>
  <c r="AB13" i="7"/>
  <c r="AA13" i="7"/>
  <c r="AB12" i="7"/>
  <c r="AA12" i="7"/>
  <c r="AB11" i="7"/>
  <c r="AB10" i="7"/>
  <c r="AB141" i="6"/>
  <c r="AA141" i="6"/>
  <c r="AB140" i="6"/>
  <c r="AA140" i="6"/>
  <c r="AB139" i="6"/>
  <c r="AA139" i="6"/>
  <c r="AB138" i="6"/>
  <c r="AA138" i="6"/>
  <c r="AB137" i="6"/>
  <c r="AA137" i="6"/>
  <c r="AB136" i="6"/>
  <c r="AA136" i="6"/>
  <c r="AB135" i="6"/>
  <c r="AA135" i="6"/>
  <c r="AB134" i="6"/>
  <c r="AA134" i="6"/>
  <c r="AB133" i="6"/>
  <c r="AA133" i="6"/>
  <c r="AB132" i="6"/>
  <c r="AA132" i="6"/>
  <c r="AB131" i="6"/>
  <c r="AA131" i="6"/>
  <c r="AB130" i="6"/>
  <c r="AA130" i="6"/>
  <c r="AB129" i="6"/>
  <c r="AA129" i="6"/>
  <c r="AB128" i="6"/>
  <c r="AA128" i="6"/>
  <c r="AB127" i="6"/>
  <c r="AA127" i="6"/>
  <c r="AB126" i="6"/>
  <c r="AA126" i="6"/>
  <c r="AB125" i="6"/>
  <c r="AA125" i="6"/>
  <c r="AB123" i="6"/>
  <c r="AA123" i="6"/>
  <c r="AB122" i="6"/>
  <c r="AA122" i="6"/>
  <c r="AB115" i="6"/>
  <c r="AA115" i="6"/>
  <c r="AB114" i="6"/>
  <c r="AA114" i="6"/>
  <c r="AB113" i="6"/>
  <c r="AA113" i="6"/>
  <c r="AB112" i="6"/>
  <c r="AA112" i="6"/>
  <c r="AB111" i="6"/>
  <c r="AA111" i="6"/>
  <c r="AB110" i="6"/>
  <c r="AA110" i="6"/>
  <c r="AB109" i="6"/>
  <c r="AA109" i="6"/>
  <c r="AB108" i="6"/>
  <c r="AA108" i="6"/>
  <c r="AB107" i="6"/>
  <c r="AA107" i="6"/>
  <c r="AB106" i="6"/>
  <c r="AA106" i="6"/>
  <c r="AB105" i="6"/>
  <c r="AA105" i="6"/>
  <c r="AB104" i="6"/>
  <c r="AA104" i="6"/>
  <c r="AB103" i="6"/>
  <c r="AA103" i="6"/>
  <c r="AB102" i="6"/>
  <c r="AA102" i="6"/>
  <c r="AB101" i="6"/>
  <c r="AA101" i="6"/>
  <c r="AB100" i="6"/>
  <c r="AA100" i="6"/>
  <c r="AB99" i="6"/>
  <c r="AA99" i="6"/>
  <c r="AB98" i="6"/>
  <c r="AA98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AB96" i="6"/>
  <c r="AA96" i="6"/>
  <c r="AB95" i="6"/>
  <c r="AA95" i="6"/>
  <c r="AB94" i="6"/>
  <c r="AA94" i="6"/>
  <c r="AB93" i="6"/>
  <c r="AA93" i="6"/>
  <c r="AB92" i="6"/>
  <c r="AA92" i="6"/>
  <c r="AB91" i="6"/>
  <c r="AA91" i="6"/>
  <c r="AB90" i="6"/>
  <c r="AA90" i="6"/>
  <c r="AB89" i="6"/>
  <c r="AA89" i="6"/>
  <c r="AB88" i="6"/>
  <c r="AA88" i="6"/>
  <c r="AB87" i="6"/>
  <c r="AA87" i="6"/>
  <c r="AB86" i="6"/>
  <c r="AA86" i="6"/>
  <c r="AB85" i="6"/>
  <c r="AA85" i="6"/>
  <c r="AB84" i="6"/>
  <c r="AA84" i="6"/>
  <c r="AB83" i="6"/>
  <c r="AA83" i="6"/>
  <c r="AB82" i="6"/>
  <c r="AA82" i="6"/>
  <c r="AB81" i="6"/>
  <c r="AA81" i="6"/>
  <c r="AB80" i="6"/>
  <c r="AA80" i="6"/>
  <c r="AB79" i="6"/>
  <c r="AA79" i="6"/>
  <c r="AB78" i="6"/>
  <c r="AA78" i="6"/>
  <c r="AB77" i="6"/>
  <c r="AA77" i="6"/>
  <c r="AB76" i="6"/>
  <c r="AA76" i="6"/>
  <c r="AB75" i="6"/>
  <c r="AA75" i="6"/>
  <c r="AB74" i="6"/>
  <c r="AA74" i="6"/>
  <c r="AB73" i="6"/>
  <c r="AA73" i="6"/>
  <c r="AB72" i="6"/>
  <c r="AA72" i="6"/>
  <c r="AB71" i="6"/>
  <c r="AA71" i="6"/>
  <c r="AB70" i="6"/>
  <c r="AA70" i="6"/>
  <c r="AB69" i="6"/>
  <c r="AA69" i="6"/>
  <c r="AB68" i="6"/>
  <c r="AA68" i="6"/>
  <c r="AB67" i="6"/>
  <c r="AA67" i="6"/>
  <c r="AB66" i="6"/>
  <c r="AA66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AB64" i="6"/>
  <c r="AB63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AB61" i="6"/>
  <c r="AA61" i="6"/>
  <c r="AB60" i="6"/>
  <c r="AA60" i="6"/>
  <c r="AB59" i="6"/>
  <c r="AA59" i="6"/>
  <c r="AB58" i="6"/>
  <c r="AA58" i="6"/>
  <c r="AB57" i="6"/>
  <c r="AA57" i="6"/>
  <c r="AB56" i="6"/>
  <c r="AA56" i="6"/>
  <c r="AB55" i="6"/>
  <c r="AA55" i="6"/>
  <c r="AB54" i="6"/>
  <c r="AA54" i="6"/>
  <c r="AB53" i="6"/>
  <c r="AA53" i="6"/>
  <c r="AB52" i="6"/>
  <c r="AA52" i="6"/>
  <c r="AB51" i="6"/>
  <c r="AA51" i="6"/>
  <c r="AB50" i="6"/>
  <c r="AA50" i="6"/>
  <c r="AB49" i="6"/>
  <c r="AA49" i="6"/>
  <c r="AB48" i="6"/>
  <c r="AA48" i="6"/>
  <c r="AB47" i="6"/>
  <c r="AA47" i="6"/>
  <c r="AB46" i="6"/>
  <c r="AA46" i="6"/>
  <c r="AB45" i="6"/>
  <c r="AA45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AB42" i="6"/>
  <c r="AA42" i="6"/>
  <c r="AB41" i="6"/>
  <c r="AA41" i="6"/>
  <c r="AB40" i="6"/>
  <c r="AA40" i="6"/>
  <c r="AB39" i="6"/>
  <c r="AA39" i="6"/>
  <c r="AB38" i="6"/>
  <c r="AA38" i="6"/>
  <c r="AB37" i="6"/>
  <c r="AA37" i="6"/>
  <c r="AB36" i="6"/>
  <c r="AA36" i="6"/>
  <c r="AB35" i="6"/>
  <c r="AA35" i="6"/>
  <c r="AB34" i="6"/>
  <c r="AA34" i="6"/>
  <c r="AB33" i="6"/>
  <c r="AA33" i="6"/>
  <c r="AB32" i="6"/>
  <c r="AA32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A31" i="6" s="1"/>
  <c r="AB30" i="6"/>
  <c r="AA30" i="6"/>
  <c r="AB29" i="6"/>
  <c r="AA29" i="6"/>
  <c r="AB28" i="6"/>
  <c r="AA28" i="6"/>
  <c r="AB27" i="6"/>
  <c r="AA27" i="6"/>
  <c r="AB26" i="6"/>
  <c r="AA26" i="6"/>
  <c r="AB25" i="6"/>
  <c r="AA25" i="6"/>
  <c r="AB24" i="6"/>
  <c r="AA24" i="6"/>
  <c r="AB23" i="6"/>
  <c r="AA23" i="6"/>
  <c r="AB22" i="6"/>
  <c r="AA22" i="6"/>
  <c r="AB21" i="6"/>
  <c r="AA21" i="6"/>
  <c r="AB20" i="6"/>
  <c r="AB14" i="6" s="1"/>
  <c r="AA20" i="6"/>
  <c r="AB19" i="6"/>
  <c r="AA19" i="6"/>
  <c r="AB18" i="6"/>
  <c r="AA18" i="6"/>
  <c r="AB17" i="6"/>
  <c r="AA17" i="6"/>
  <c r="AB16" i="6"/>
  <c r="AA16" i="6"/>
  <c r="AB15" i="6"/>
  <c r="AA15" i="6"/>
  <c r="AA14" i="6" s="1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AB13" i="6"/>
  <c r="AA13" i="6"/>
  <c r="AB12" i="6"/>
  <c r="AA12" i="6"/>
  <c r="AB11" i="6"/>
  <c r="AA11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A65" i="6" l="1"/>
  <c r="AB97" i="6"/>
  <c r="AB44" i="6"/>
  <c r="AA32" i="7"/>
  <c r="AA10" i="6"/>
  <c r="AB32" i="7"/>
  <c r="AA67" i="7"/>
  <c r="AA100" i="7"/>
  <c r="AB22" i="7"/>
  <c r="AB67" i="7"/>
  <c r="AB100" i="7"/>
  <c r="AA62" i="6"/>
  <c r="AB31" i="6"/>
  <c r="AB62" i="6"/>
  <c r="AB65" i="6"/>
  <c r="AB10" i="6"/>
  <c r="AA44" i="6"/>
  <c r="AA97" i="6"/>
  <c r="Y21" i="4"/>
  <c r="M21" i="4" l="1"/>
  <c r="N21" i="4"/>
  <c r="O21" i="4"/>
  <c r="P21" i="4"/>
  <c r="Q21" i="4"/>
  <c r="R21" i="4"/>
  <c r="S21" i="4"/>
  <c r="T21" i="4"/>
  <c r="U21" i="4"/>
  <c r="V21" i="4"/>
  <c r="W21" i="4"/>
  <c r="X21" i="4"/>
  <c r="Z21" i="4"/>
  <c r="L21" i="4"/>
  <c r="D21" i="4"/>
  <c r="E21" i="4"/>
  <c r="F21" i="4"/>
  <c r="G21" i="4"/>
  <c r="H21" i="4"/>
  <c r="I21" i="4"/>
  <c r="J21" i="4"/>
  <c r="K21" i="4"/>
  <c r="AA16" i="4" l="1"/>
  <c r="AB16" i="4"/>
  <c r="AA17" i="4"/>
  <c r="AB17" i="4"/>
  <c r="AA18" i="4"/>
  <c r="AB18" i="4"/>
  <c r="AA15" i="4"/>
  <c r="AB15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D13" i="4"/>
  <c r="E13" i="4"/>
  <c r="F13" i="4"/>
  <c r="G13" i="4"/>
  <c r="H13" i="4"/>
  <c r="I13" i="4"/>
  <c r="J13" i="4"/>
  <c r="C13" i="4"/>
  <c r="AA19" i="4"/>
  <c r="AB19" i="4"/>
  <c r="AB14" i="4"/>
  <c r="AA14" i="4"/>
  <c r="AA13" i="4" l="1"/>
  <c r="AB13" i="4"/>
  <c r="AB140" i="4"/>
  <c r="AA140" i="4"/>
  <c r="AB139" i="4"/>
  <c r="AA139" i="4"/>
  <c r="AB138" i="4"/>
  <c r="AA138" i="4"/>
  <c r="AB137" i="4"/>
  <c r="AA137" i="4"/>
  <c r="AB136" i="4"/>
  <c r="AA136" i="4"/>
  <c r="AB135" i="4"/>
  <c r="AA135" i="4"/>
  <c r="AB134" i="4"/>
  <c r="AA134" i="4"/>
  <c r="AB133" i="4"/>
  <c r="AA133" i="4"/>
  <c r="AB132" i="4"/>
  <c r="AA132" i="4"/>
  <c r="AB131" i="4"/>
  <c r="AA131" i="4"/>
  <c r="AB130" i="4"/>
  <c r="AA130" i="4"/>
  <c r="AB128" i="4"/>
  <c r="AA128" i="4"/>
  <c r="AB127" i="4"/>
  <c r="AA127" i="4"/>
  <c r="AB126" i="4"/>
  <c r="AA126" i="4"/>
  <c r="AB125" i="4"/>
  <c r="AA125" i="4"/>
  <c r="AB124" i="4"/>
  <c r="AA124" i="4"/>
  <c r="AB123" i="4"/>
  <c r="AA123" i="4"/>
  <c r="AB122" i="4"/>
  <c r="AA122" i="4"/>
  <c r="AB121" i="4"/>
  <c r="AA121" i="4"/>
  <c r="AB120" i="4"/>
  <c r="AA120" i="4"/>
  <c r="AB119" i="4"/>
  <c r="AA119" i="4"/>
  <c r="AB118" i="4"/>
  <c r="AA118" i="4"/>
  <c r="AB117" i="4"/>
  <c r="AA117" i="4"/>
  <c r="AB116" i="4"/>
  <c r="AA116" i="4"/>
  <c r="AB115" i="4"/>
  <c r="AA115" i="4"/>
  <c r="AB114" i="4"/>
  <c r="AA114" i="4"/>
  <c r="AB113" i="4"/>
  <c r="AA113" i="4"/>
  <c r="AB112" i="4"/>
  <c r="AA112" i="4"/>
  <c r="AB111" i="4"/>
  <c r="AA111" i="4"/>
  <c r="AB110" i="4"/>
  <c r="AA110" i="4"/>
  <c r="AB109" i="4"/>
  <c r="AA109" i="4"/>
  <c r="AB108" i="4"/>
  <c r="AA108" i="4"/>
  <c r="AB107" i="4"/>
  <c r="AA107" i="4"/>
  <c r="AB106" i="4"/>
  <c r="AA106" i="4"/>
  <c r="AB105" i="4"/>
  <c r="AA105" i="4"/>
  <c r="AB104" i="4"/>
  <c r="AA104" i="4"/>
  <c r="AB103" i="4"/>
  <c r="AA103" i="4"/>
  <c r="AB102" i="4"/>
  <c r="AA102" i="4"/>
  <c r="AB100" i="4"/>
  <c r="AA100" i="4"/>
  <c r="AB99" i="4"/>
  <c r="AA99" i="4"/>
  <c r="AB98" i="4"/>
  <c r="AA98" i="4"/>
  <c r="AB97" i="4"/>
  <c r="AA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AB94" i="4"/>
  <c r="AA94" i="4"/>
  <c r="AB92" i="4"/>
  <c r="AA92" i="4"/>
  <c r="AB91" i="4"/>
  <c r="AA91" i="4"/>
  <c r="AB90" i="4"/>
  <c r="AA90" i="4"/>
  <c r="AB89" i="4"/>
  <c r="AA89" i="4"/>
  <c r="AB88" i="4"/>
  <c r="AA88" i="4"/>
  <c r="AB87" i="4"/>
  <c r="AA87" i="4"/>
  <c r="AB86" i="4"/>
  <c r="AA86" i="4"/>
  <c r="AB85" i="4"/>
  <c r="AA85" i="4"/>
  <c r="AB83" i="4"/>
  <c r="AA83" i="4"/>
  <c r="AB82" i="4"/>
  <c r="AA82" i="4"/>
  <c r="AB81" i="4"/>
  <c r="AA81" i="4"/>
  <c r="AB80" i="4"/>
  <c r="AA80" i="4"/>
  <c r="AB79" i="4"/>
  <c r="AA79" i="4"/>
  <c r="AB78" i="4"/>
  <c r="AA78" i="4"/>
  <c r="AB77" i="4"/>
  <c r="AA77" i="4"/>
  <c r="AB76" i="4"/>
  <c r="AA76" i="4"/>
  <c r="AB75" i="4"/>
  <c r="AA75" i="4"/>
  <c r="AB74" i="4"/>
  <c r="AA74" i="4"/>
  <c r="AB73" i="4"/>
  <c r="AA73" i="4"/>
  <c r="AB72" i="4"/>
  <c r="AA72" i="4"/>
  <c r="AB71" i="4"/>
  <c r="AA71" i="4"/>
  <c r="AB70" i="4"/>
  <c r="AA70" i="4"/>
  <c r="AB69" i="4"/>
  <c r="AA69" i="4"/>
  <c r="AB68" i="4"/>
  <c r="AA68" i="4"/>
  <c r="AB67" i="4"/>
  <c r="AA67" i="4"/>
  <c r="AB66" i="4"/>
  <c r="AA66" i="4"/>
  <c r="AB65" i="4"/>
  <c r="AA65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AB63" i="4"/>
  <c r="AA63" i="4"/>
  <c r="AB62" i="4"/>
  <c r="AA62" i="4"/>
  <c r="AB61" i="4"/>
  <c r="AA61" i="4"/>
  <c r="AB60" i="4"/>
  <c r="AA60" i="4"/>
  <c r="AB59" i="4"/>
  <c r="AA59" i="4"/>
  <c r="AB57" i="4"/>
  <c r="AA57" i="4"/>
  <c r="AB56" i="4"/>
  <c r="AA56" i="4"/>
  <c r="AB55" i="4"/>
  <c r="AA55" i="4"/>
  <c r="AB54" i="4"/>
  <c r="AA54" i="4"/>
  <c r="AB53" i="4"/>
  <c r="AA53" i="4"/>
  <c r="AB52" i="4"/>
  <c r="AA52" i="4"/>
  <c r="AB51" i="4"/>
  <c r="AA51" i="4"/>
  <c r="AB50" i="4"/>
  <c r="AA50" i="4"/>
  <c r="AB49" i="4"/>
  <c r="AA49" i="4"/>
  <c r="AB48" i="4"/>
  <c r="AA48" i="4"/>
  <c r="AB47" i="4"/>
  <c r="AA47" i="4"/>
  <c r="AB46" i="4"/>
  <c r="AA46" i="4"/>
  <c r="AB45" i="4"/>
  <c r="AA45" i="4"/>
  <c r="AB44" i="4"/>
  <c r="AA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AB41" i="4"/>
  <c r="AA41" i="4"/>
  <c r="AB40" i="4"/>
  <c r="AA40" i="4"/>
  <c r="AB39" i="4"/>
  <c r="AA39" i="4"/>
  <c r="AB38" i="4"/>
  <c r="AA38" i="4"/>
  <c r="AB37" i="4"/>
  <c r="AA37" i="4"/>
  <c r="AB35" i="4"/>
  <c r="AA35" i="4"/>
  <c r="AB33" i="4"/>
  <c r="AA33" i="4"/>
  <c r="AB32" i="4"/>
  <c r="AA32" i="4"/>
  <c r="AB31" i="4"/>
  <c r="AA31" i="4"/>
  <c r="AB30" i="4"/>
  <c r="AA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AB28" i="4"/>
  <c r="AA28" i="4"/>
  <c r="AB27" i="4"/>
  <c r="AA27" i="4"/>
  <c r="AB26" i="4"/>
  <c r="AA26" i="4"/>
  <c r="AB25" i="4"/>
  <c r="AA25" i="4"/>
  <c r="AB24" i="4"/>
  <c r="AA24" i="4"/>
  <c r="AB23" i="4"/>
  <c r="AA23" i="4"/>
  <c r="AB22" i="4"/>
  <c r="AA22" i="4"/>
  <c r="AB21" i="4"/>
  <c r="C21" i="4"/>
  <c r="AA21" i="4" s="1"/>
  <c r="AB12" i="4"/>
  <c r="AA12" i="4"/>
  <c r="AB11" i="4"/>
  <c r="AA11" i="4"/>
  <c r="AB10" i="4"/>
  <c r="AA10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B9" i="4" s="1"/>
  <c r="C9" i="4"/>
  <c r="AB64" i="4" l="1"/>
  <c r="AA29" i="4"/>
  <c r="AA43" i="4"/>
  <c r="AA96" i="4"/>
  <c r="AB29" i="4"/>
  <c r="AB43" i="4"/>
  <c r="AB96" i="4"/>
  <c r="AA9" i="4"/>
  <c r="AA64" i="4"/>
  <c r="S44" i="3"/>
  <c r="T44" i="3"/>
  <c r="O65" i="1" l="1"/>
  <c r="P65" i="1"/>
  <c r="P44" i="1" l="1"/>
  <c r="D30" i="3" l="1"/>
  <c r="C22" i="3" l="1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C30" i="3"/>
  <c r="U14" i="3"/>
  <c r="V14" i="3"/>
  <c r="W14" i="3"/>
  <c r="X14" i="3"/>
  <c r="Y14" i="3"/>
  <c r="Z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C14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C10" i="3"/>
  <c r="D44" i="3" l="1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U44" i="3"/>
  <c r="V44" i="3"/>
  <c r="W44" i="3"/>
  <c r="X44" i="3"/>
  <c r="Y44" i="3"/>
  <c r="Z44" i="3"/>
  <c r="C44" i="3"/>
  <c r="D22" i="3" l="1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D62" i="3" l="1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Z62" i="3"/>
  <c r="C62" i="3"/>
  <c r="AA23" i="3" l="1"/>
  <c r="AA79" i="3" l="1"/>
  <c r="AB79" i="3"/>
  <c r="D65" i="3" l="1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C65" i="3"/>
  <c r="AA116" i="3" l="1"/>
  <c r="AB116" i="3"/>
  <c r="D97" i="3" l="1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C97" i="3"/>
  <c r="AA98" i="3" l="1"/>
  <c r="AB98" i="3"/>
  <c r="AA99" i="3"/>
  <c r="AB99" i="3"/>
  <c r="AA100" i="3"/>
  <c r="AB100" i="3"/>
  <c r="AA101" i="3"/>
  <c r="AB101" i="3"/>
  <c r="AA103" i="3"/>
  <c r="AB103" i="3"/>
  <c r="AA104" i="3"/>
  <c r="AB104" i="3"/>
  <c r="AA105" i="3"/>
  <c r="AB105" i="3"/>
  <c r="AA106" i="3"/>
  <c r="AB106" i="3"/>
  <c r="AA107" i="3"/>
  <c r="AB107" i="3"/>
  <c r="AA108" i="3"/>
  <c r="AB108" i="3"/>
  <c r="AA109" i="3"/>
  <c r="AB109" i="3"/>
  <c r="AA110" i="3"/>
  <c r="AB110" i="3"/>
  <c r="AA111" i="3"/>
  <c r="AB111" i="3"/>
  <c r="AA112" i="3"/>
  <c r="AB112" i="3"/>
  <c r="AA113" i="3"/>
  <c r="AB113" i="3"/>
  <c r="AA114" i="3"/>
  <c r="AB114" i="3"/>
  <c r="AA115" i="3"/>
  <c r="AB115" i="3"/>
  <c r="AA117" i="3"/>
  <c r="AB117" i="3"/>
  <c r="AA118" i="3"/>
  <c r="AB118" i="3"/>
  <c r="AA119" i="3"/>
  <c r="AB119" i="3"/>
  <c r="AA120" i="3"/>
  <c r="AB120" i="3"/>
  <c r="AA121" i="3"/>
  <c r="AB121" i="3"/>
  <c r="AA122" i="3"/>
  <c r="AB122" i="3"/>
  <c r="AA124" i="3"/>
  <c r="AB124" i="3"/>
  <c r="AA125" i="3"/>
  <c r="AB125" i="3"/>
  <c r="AA126" i="3"/>
  <c r="AB126" i="3"/>
  <c r="AA127" i="3"/>
  <c r="AB127" i="3"/>
  <c r="AA128" i="3"/>
  <c r="AB128" i="3"/>
  <c r="AA129" i="3"/>
  <c r="AB129" i="3"/>
  <c r="AA130" i="3"/>
  <c r="AB130" i="3"/>
  <c r="AA131" i="3"/>
  <c r="AB131" i="3"/>
  <c r="AA64" i="3"/>
  <c r="AB64" i="3"/>
  <c r="AA66" i="3"/>
  <c r="AB66" i="3"/>
  <c r="AA67" i="3"/>
  <c r="AB67" i="3"/>
  <c r="AA68" i="3"/>
  <c r="AB68" i="3"/>
  <c r="AA69" i="3"/>
  <c r="AB69" i="3"/>
  <c r="AA70" i="3"/>
  <c r="AB70" i="3"/>
  <c r="AA71" i="3"/>
  <c r="AB71" i="3"/>
  <c r="AA72" i="3"/>
  <c r="AB72" i="3"/>
  <c r="AA73" i="3"/>
  <c r="AB73" i="3"/>
  <c r="AA74" i="3"/>
  <c r="AB74" i="3"/>
  <c r="AA75" i="3"/>
  <c r="AB75" i="3"/>
  <c r="AA76" i="3"/>
  <c r="AB76" i="3"/>
  <c r="AA77" i="3"/>
  <c r="AB77" i="3"/>
  <c r="AA78" i="3"/>
  <c r="AB78" i="3"/>
  <c r="AA80" i="3"/>
  <c r="AB80" i="3"/>
  <c r="AA81" i="3"/>
  <c r="AB81" i="3"/>
  <c r="AA82" i="3"/>
  <c r="AB82" i="3"/>
  <c r="AA83" i="3"/>
  <c r="AB83" i="3"/>
  <c r="AA84" i="3"/>
  <c r="AB84" i="3"/>
  <c r="AA86" i="3"/>
  <c r="AB86" i="3"/>
  <c r="AA87" i="3"/>
  <c r="AB87" i="3"/>
  <c r="AA88" i="3"/>
  <c r="AB88" i="3"/>
  <c r="AA89" i="3"/>
  <c r="AB89" i="3"/>
  <c r="AA90" i="3"/>
  <c r="AB90" i="3"/>
  <c r="AA91" i="3"/>
  <c r="AB91" i="3"/>
  <c r="AA92" i="3"/>
  <c r="AB92" i="3"/>
  <c r="AA93" i="3"/>
  <c r="AB93" i="3"/>
  <c r="AA95" i="3"/>
  <c r="AB95" i="3"/>
  <c r="AB63" i="3"/>
  <c r="AA61" i="3"/>
  <c r="AB61" i="3"/>
  <c r="AB60" i="3"/>
  <c r="AA60" i="3"/>
  <c r="AB62" i="3" l="1"/>
  <c r="AA62" i="3"/>
  <c r="AB65" i="3"/>
  <c r="AA65" i="3"/>
  <c r="AB97" i="3"/>
  <c r="AA97" i="3"/>
  <c r="AB56" i="3"/>
  <c r="AA56" i="3"/>
  <c r="AA46" i="3"/>
  <c r="AB46" i="3"/>
  <c r="AA47" i="3"/>
  <c r="AB47" i="3"/>
  <c r="AA48" i="3"/>
  <c r="AB48" i="3"/>
  <c r="AA49" i="3"/>
  <c r="AB49" i="3"/>
  <c r="AA50" i="3"/>
  <c r="AB50" i="3"/>
  <c r="AA51" i="3"/>
  <c r="AB51" i="3"/>
  <c r="AA53" i="3"/>
  <c r="AB53" i="3"/>
  <c r="AA54" i="3"/>
  <c r="AB54" i="3"/>
  <c r="AA55" i="3"/>
  <c r="AB55" i="3"/>
  <c r="AA57" i="3"/>
  <c r="AB57" i="3"/>
  <c r="AA58" i="3"/>
  <c r="AB58" i="3"/>
  <c r="AB45" i="3"/>
  <c r="AA45" i="3"/>
  <c r="AA44" i="3" l="1"/>
  <c r="AB44" i="3"/>
  <c r="AA39" i="3"/>
  <c r="AB39" i="3"/>
  <c r="AA40" i="3"/>
  <c r="AB40" i="3"/>
  <c r="AA41" i="3"/>
  <c r="AB41" i="3"/>
  <c r="AA42" i="3"/>
  <c r="AB42" i="3"/>
  <c r="AB38" i="3" l="1"/>
  <c r="AA38" i="3"/>
  <c r="AA32" i="3"/>
  <c r="AB32" i="3"/>
  <c r="AA33" i="3"/>
  <c r="AB33" i="3"/>
  <c r="AA34" i="3"/>
  <c r="AB34" i="3"/>
  <c r="AA35" i="3"/>
  <c r="AB35" i="3"/>
  <c r="AA36" i="3"/>
  <c r="AB36" i="3"/>
  <c r="AA31" i="3"/>
  <c r="AB31" i="3"/>
  <c r="AA24" i="3"/>
  <c r="AB24" i="3"/>
  <c r="AA25" i="3"/>
  <c r="AB25" i="3"/>
  <c r="AA26" i="3"/>
  <c r="AB26" i="3"/>
  <c r="AA27" i="3"/>
  <c r="AB27" i="3"/>
  <c r="AA28" i="3"/>
  <c r="AB28" i="3"/>
  <c r="AA29" i="3"/>
  <c r="AB29" i="3"/>
  <c r="AB23" i="3"/>
  <c r="AA12" i="3"/>
  <c r="AB12" i="3"/>
  <c r="AA13" i="3"/>
  <c r="AB13" i="3"/>
  <c r="AA15" i="3"/>
  <c r="AB15" i="3"/>
  <c r="AA16" i="3"/>
  <c r="AB16" i="3"/>
  <c r="AA17" i="3"/>
  <c r="AB17" i="3"/>
  <c r="AA18" i="3"/>
  <c r="AB18" i="3"/>
  <c r="AA19" i="3"/>
  <c r="AB19" i="3"/>
  <c r="AA20" i="3"/>
  <c r="AB20" i="3"/>
  <c r="AB11" i="3"/>
  <c r="AA11" i="3"/>
  <c r="AB30" i="3" l="1"/>
  <c r="AA30" i="3"/>
  <c r="AB10" i="3"/>
  <c r="AA10" i="3"/>
  <c r="AB22" i="3"/>
  <c r="AA14" i="3"/>
  <c r="AB14" i="3"/>
  <c r="AA22" i="3"/>
  <c r="C29" i="2"/>
  <c r="I9" i="2" l="1"/>
  <c r="AB133" i="1" l="1"/>
  <c r="AA133" i="1"/>
  <c r="AB132" i="1"/>
  <c r="AA132" i="1"/>
  <c r="AB131" i="1"/>
  <c r="O131" i="1"/>
  <c r="E131" i="1"/>
  <c r="AB130" i="1"/>
  <c r="AA130" i="1"/>
  <c r="AB129" i="1"/>
  <c r="AA129" i="1"/>
  <c r="AB128" i="1"/>
  <c r="AA128" i="1"/>
  <c r="AB127" i="1"/>
  <c r="AA127" i="1"/>
  <c r="AB126" i="1"/>
  <c r="AA126" i="1"/>
  <c r="AB125" i="1"/>
  <c r="AA125" i="1"/>
  <c r="AB124" i="1"/>
  <c r="AA124" i="1"/>
  <c r="AB123" i="1"/>
  <c r="AA123" i="1"/>
  <c r="AB122" i="1"/>
  <c r="AA122" i="1"/>
  <c r="AB121" i="1"/>
  <c r="AA121" i="1"/>
  <c r="AB120" i="1"/>
  <c r="AA120" i="1"/>
  <c r="AB119" i="1"/>
  <c r="AA119" i="1"/>
  <c r="AB118" i="1"/>
  <c r="AA118" i="1"/>
  <c r="AB117" i="1"/>
  <c r="AA117" i="1"/>
  <c r="AB116" i="1"/>
  <c r="AA116" i="1"/>
  <c r="AB115" i="1"/>
  <c r="AA115" i="1"/>
  <c r="AB114" i="1"/>
  <c r="AA114" i="1"/>
  <c r="AB113" i="1"/>
  <c r="AA113" i="1"/>
  <c r="AB112" i="1"/>
  <c r="AA112" i="1"/>
  <c r="AB111" i="1"/>
  <c r="AA111" i="1"/>
  <c r="AB110" i="1"/>
  <c r="AA110" i="1"/>
  <c r="AB109" i="1"/>
  <c r="AA109" i="1"/>
  <c r="AB108" i="1"/>
  <c r="AA108" i="1"/>
  <c r="AB107" i="1"/>
  <c r="AA107" i="1"/>
  <c r="AB106" i="1"/>
  <c r="AA106" i="1"/>
  <c r="AB105" i="1"/>
  <c r="AA105" i="1"/>
  <c r="AB104" i="1"/>
  <c r="AA104" i="1"/>
  <c r="AB103" i="1"/>
  <c r="AA103" i="1"/>
  <c r="AB102" i="1"/>
  <c r="AA102" i="1"/>
  <c r="AB101" i="1"/>
  <c r="AA101" i="1"/>
  <c r="AB100" i="1"/>
  <c r="AA100" i="1"/>
  <c r="AB99" i="1"/>
  <c r="AA99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AB97" i="1"/>
  <c r="AA97" i="1"/>
  <c r="AB96" i="1"/>
  <c r="AA96" i="1"/>
  <c r="AB95" i="1"/>
  <c r="AA95" i="1"/>
  <c r="AB94" i="1"/>
  <c r="AA94" i="1"/>
  <c r="AB93" i="1"/>
  <c r="AA93" i="1"/>
  <c r="AB92" i="1"/>
  <c r="AA92" i="1"/>
  <c r="AB91" i="1"/>
  <c r="AA91" i="1"/>
  <c r="AB90" i="1"/>
  <c r="AA90" i="1"/>
  <c r="AB89" i="1"/>
  <c r="AA89" i="1"/>
  <c r="AB88" i="1"/>
  <c r="AA88" i="1"/>
  <c r="AB87" i="1"/>
  <c r="AA87" i="1"/>
  <c r="AB86" i="1"/>
  <c r="AA86" i="1"/>
  <c r="AB85" i="1"/>
  <c r="AA85" i="1"/>
  <c r="AB84" i="1"/>
  <c r="AA84" i="1"/>
  <c r="AB83" i="1"/>
  <c r="M83" i="1"/>
  <c r="K83" i="1"/>
  <c r="AB82" i="1"/>
  <c r="AA82" i="1"/>
  <c r="AB81" i="1"/>
  <c r="AA81" i="1"/>
  <c r="AB80" i="1"/>
  <c r="AA80" i="1"/>
  <c r="AB79" i="1"/>
  <c r="AA79" i="1"/>
  <c r="AB78" i="1"/>
  <c r="AA78" i="1"/>
  <c r="AB77" i="1"/>
  <c r="AA77" i="1"/>
  <c r="AB76" i="1"/>
  <c r="AA76" i="1"/>
  <c r="AB75" i="1"/>
  <c r="AA75" i="1"/>
  <c r="AB74" i="1"/>
  <c r="AA74" i="1"/>
  <c r="AB73" i="1"/>
  <c r="AA73" i="1"/>
  <c r="AB72" i="1"/>
  <c r="AA72" i="1"/>
  <c r="AB71" i="1"/>
  <c r="AA71" i="1"/>
  <c r="AB70" i="1"/>
  <c r="AA70" i="1"/>
  <c r="AB69" i="1"/>
  <c r="AA69" i="1"/>
  <c r="AB68" i="1"/>
  <c r="AA68" i="1"/>
  <c r="AB67" i="1"/>
  <c r="AA67" i="1"/>
  <c r="AB66" i="1"/>
  <c r="AA66" i="1"/>
  <c r="Z65" i="1"/>
  <c r="Y65" i="1"/>
  <c r="X65" i="1"/>
  <c r="W65" i="1"/>
  <c r="V65" i="1"/>
  <c r="U65" i="1"/>
  <c r="T65" i="1"/>
  <c r="S65" i="1"/>
  <c r="R65" i="1"/>
  <c r="Q65" i="1"/>
  <c r="N65" i="1"/>
  <c r="M65" i="1"/>
  <c r="L65" i="1"/>
  <c r="K65" i="1"/>
  <c r="J65" i="1"/>
  <c r="I65" i="1"/>
  <c r="H65" i="1"/>
  <c r="G65" i="1"/>
  <c r="F65" i="1"/>
  <c r="E65" i="1"/>
  <c r="D65" i="1"/>
  <c r="AB63" i="1"/>
  <c r="AB62" i="1"/>
  <c r="AB61" i="1"/>
  <c r="AA61" i="1"/>
  <c r="AB60" i="1"/>
  <c r="AA60" i="1"/>
  <c r="AB59" i="1"/>
  <c r="AA59" i="1"/>
  <c r="AB58" i="1"/>
  <c r="AA58" i="1"/>
  <c r="AB57" i="1"/>
  <c r="AA57" i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AB46" i="1"/>
  <c r="Y46" i="1"/>
  <c r="O46" i="1"/>
  <c r="O44" i="1" s="1"/>
  <c r="M46" i="1"/>
  <c r="M44" i="1" s="1"/>
  <c r="K46" i="1"/>
  <c r="K44" i="1" s="1"/>
  <c r="AB45" i="1"/>
  <c r="AA45" i="1"/>
  <c r="Z44" i="1"/>
  <c r="X44" i="1"/>
  <c r="W44" i="1"/>
  <c r="V44" i="1"/>
  <c r="U44" i="1"/>
  <c r="T44" i="1"/>
  <c r="S44" i="1"/>
  <c r="R44" i="1"/>
  <c r="Q44" i="1"/>
  <c r="N44" i="1"/>
  <c r="L44" i="1"/>
  <c r="J44" i="1"/>
  <c r="I44" i="1"/>
  <c r="H44" i="1"/>
  <c r="G44" i="1"/>
  <c r="F44" i="1"/>
  <c r="E44" i="1"/>
  <c r="D44" i="1"/>
  <c r="C44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AB36" i="1"/>
  <c r="AA36" i="1"/>
  <c r="AB35" i="1"/>
  <c r="AA35" i="1"/>
  <c r="AB34" i="1"/>
  <c r="AA34" i="1"/>
  <c r="AB33" i="1"/>
  <c r="AA33" i="1"/>
  <c r="AB32" i="1"/>
  <c r="AA32" i="1"/>
  <c r="AB31" i="1"/>
  <c r="AA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B29" i="1"/>
  <c r="AA29" i="1"/>
  <c r="AB28" i="1"/>
  <c r="AA28" i="1"/>
  <c r="AB27" i="1"/>
  <c r="AA27" i="1"/>
  <c r="AB26" i="1"/>
  <c r="AA26" i="1"/>
  <c r="AB25" i="1"/>
  <c r="Q25" i="1"/>
  <c r="AA25" i="1" s="1"/>
  <c r="AB24" i="1"/>
  <c r="AA24" i="1"/>
  <c r="AB23" i="1"/>
  <c r="AA23" i="1"/>
  <c r="Z22" i="1"/>
  <c r="Y22" i="1"/>
  <c r="X22" i="1"/>
  <c r="W22" i="1"/>
  <c r="V22" i="1"/>
  <c r="U22" i="1"/>
  <c r="T22" i="1"/>
  <c r="S22" i="1"/>
  <c r="R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B13" i="1"/>
  <c r="AA13" i="1"/>
  <c r="AB12" i="1"/>
  <c r="AA12" i="1"/>
  <c r="AB11" i="1"/>
  <c r="AA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A10" i="1" l="1"/>
  <c r="AA37" i="1"/>
  <c r="AA98" i="1"/>
  <c r="AB10" i="1"/>
  <c r="AB64" i="1"/>
  <c r="AB65" i="1"/>
  <c r="AB22" i="1"/>
  <c r="AA14" i="1"/>
  <c r="Q22" i="1"/>
  <c r="AA30" i="1"/>
  <c r="AB14" i="1"/>
  <c r="AB30" i="1"/>
  <c r="AB37" i="1"/>
  <c r="AA64" i="1"/>
  <c r="AA65" i="1"/>
  <c r="AB98" i="1"/>
  <c r="AA22" i="1"/>
  <c r="AB44" i="1"/>
  <c r="Y44" i="1"/>
  <c r="AA44" i="1" s="1"/>
  <c r="AA46" i="1"/>
  <c r="AA131" i="1"/>
  <c r="AA83" i="1"/>
  <c r="AA10" i="2"/>
  <c r="AB10" i="2"/>
  <c r="AA11" i="2"/>
  <c r="AB11" i="2"/>
  <c r="AA12" i="2"/>
  <c r="AB12" i="2"/>
  <c r="AA14" i="2"/>
  <c r="AB14" i="2"/>
  <c r="AA15" i="2"/>
  <c r="AB15" i="2"/>
  <c r="AA16" i="2"/>
  <c r="AB16" i="2"/>
  <c r="AA17" i="2"/>
  <c r="AB17" i="2"/>
  <c r="AA18" i="2"/>
  <c r="AB18" i="2"/>
  <c r="AA19" i="2"/>
  <c r="AB19" i="2"/>
  <c r="AA20" i="2"/>
  <c r="AB20" i="2"/>
  <c r="AA22" i="2"/>
  <c r="AB22" i="2"/>
  <c r="AA23" i="2"/>
  <c r="AB23" i="2"/>
  <c r="AA24" i="2"/>
  <c r="AB24" i="2"/>
  <c r="AA25" i="2"/>
  <c r="AB25" i="2"/>
  <c r="AA26" i="2"/>
  <c r="AB26" i="2"/>
  <c r="AA27" i="2"/>
  <c r="AB27" i="2"/>
  <c r="AA28" i="2"/>
  <c r="AB28" i="2"/>
  <c r="AA30" i="2"/>
  <c r="AB30" i="2"/>
  <c r="AA31" i="2"/>
  <c r="AB31" i="2"/>
  <c r="AA32" i="2"/>
  <c r="AB32" i="2"/>
  <c r="AA33" i="2"/>
  <c r="AB33" i="2"/>
  <c r="AA34" i="2"/>
  <c r="AB34" i="2"/>
  <c r="AA35" i="2"/>
  <c r="AB35" i="2"/>
  <c r="AA36" i="2"/>
  <c r="AB36" i="2"/>
  <c r="AA37" i="2"/>
  <c r="AB37" i="2"/>
  <c r="AA38" i="2"/>
  <c r="AB38" i="2"/>
  <c r="AA39" i="2"/>
  <c r="AB39" i="2"/>
  <c r="AA40" i="2"/>
  <c r="AB40" i="2"/>
  <c r="AA41" i="2"/>
  <c r="AB41" i="2"/>
  <c r="AA42" i="2"/>
  <c r="AB42" i="2"/>
  <c r="AA44" i="2"/>
  <c r="AB44" i="2"/>
  <c r="AA45" i="2"/>
  <c r="AB45" i="2"/>
  <c r="AA46" i="2"/>
  <c r="AB46" i="2"/>
  <c r="AA47" i="2"/>
  <c r="AB47" i="2"/>
  <c r="AA48" i="2"/>
  <c r="AB48" i="2"/>
  <c r="AA49" i="2"/>
  <c r="AB49" i="2"/>
  <c r="AA50" i="2"/>
  <c r="AB50" i="2"/>
  <c r="AA51" i="2"/>
  <c r="AB51" i="2"/>
  <c r="AA52" i="2"/>
  <c r="AB52" i="2"/>
  <c r="AA53" i="2"/>
  <c r="AB53" i="2"/>
  <c r="AA54" i="2"/>
  <c r="AB54" i="2"/>
  <c r="AA55" i="2"/>
  <c r="AB55" i="2"/>
  <c r="AA56" i="2"/>
  <c r="AB56" i="2"/>
  <c r="AA57" i="2"/>
  <c r="AB57" i="2"/>
  <c r="AA58" i="2"/>
  <c r="AB58" i="2"/>
  <c r="AA59" i="2"/>
  <c r="AB59" i="2"/>
  <c r="AA60" i="2"/>
  <c r="AB60" i="2"/>
  <c r="AB61" i="2"/>
  <c r="AA62" i="2"/>
  <c r="AA65" i="2"/>
  <c r="AB65" i="2"/>
  <c r="AA66" i="2"/>
  <c r="AB66" i="2"/>
  <c r="AA67" i="2"/>
  <c r="AB67" i="2"/>
  <c r="AA68" i="2"/>
  <c r="AB68" i="2"/>
  <c r="AA69" i="2"/>
  <c r="AB69" i="2"/>
  <c r="AA70" i="2"/>
  <c r="AB70" i="2"/>
  <c r="AA71" i="2"/>
  <c r="AB71" i="2"/>
  <c r="AA72" i="2"/>
  <c r="AB72" i="2"/>
  <c r="AA73" i="2"/>
  <c r="AB73" i="2"/>
  <c r="AA74" i="2"/>
  <c r="AB74" i="2"/>
  <c r="AA75" i="2"/>
  <c r="AB75" i="2"/>
  <c r="AA76" i="2"/>
  <c r="AB76" i="2"/>
  <c r="AA77" i="2"/>
  <c r="AB77" i="2"/>
  <c r="AA78" i="2"/>
  <c r="AB78" i="2"/>
  <c r="AA79" i="2"/>
  <c r="AB79" i="2"/>
  <c r="AA80" i="2"/>
  <c r="AB80" i="2"/>
  <c r="AA81" i="2"/>
  <c r="AB81" i="2"/>
  <c r="AA82" i="2"/>
  <c r="AB82" i="2"/>
  <c r="AA83" i="2"/>
  <c r="AB83" i="2"/>
  <c r="AA84" i="2"/>
  <c r="AB84" i="2"/>
  <c r="AA85" i="2"/>
  <c r="AB85" i="2"/>
  <c r="AA86" i="2"/>
  <c r="AB86" i="2"/>
  <c r="AA87" i="2"/>
  <c r="AB87" i="2"/>
  <c r="AA88" i="2"/>
  <c r="AB88" i="2"/>
  <c r="AA89" i="2"/>
  <c r="AB89" i="2"/>
  <c r="AA90" i="2"/>
  <c r="AB90" i="2"/>
  <c r="AA91" i="2"/>
  <c r="AB91" i="2"/>
  <c r="AA92" i="2"/>
  <c r="AB92" i="2"/>
  <c r="AA93" i="2"/>
  <c r="AB93" i="2"/>
  <c r="AA94" i="2"/>
  <c r="AB94" i="2"/>
  <c r="AA95" i="2"/>
  <c r="AB95" i="2"/>
  <c r="AA97" i="2"/>
  <c r="AB97" i="2"/>
  <c r="AA98" i="2"/>
  <c r="AB98" i="2"/>
  <c r="AA99" i="2"/>
  <c r="AB99" i="2"/>
  <c r="AA100" i="2"/>
  <c r="AB100" i="2"/>
  <c r="AA101" i="2"/>
  <c r="AB101" i="2"/>
  <c r="AA102" i="2"/>
  <c r="AB102" i="2"/>
  <c r="AA103" i="2"/>
  <c r="AB103" i="2"/>
  <c r="AA104" i="2"/>
  <c r="AB104" i="2"/>
  <c r="AA105" i="2"/>
  <c r="AB105" i="2"/>
  <c r="AA106" i="2"/>
  <c r="AB106" i="2"/>
  <c r="AA107" i="2"/>
  <c r="AB107" i="2"/>
  <c r="AA108" i="2"/>
  <c r="AB108" i="2"/>
  <c r="AA109" i="2"/>
  <c r="AB109" i="2"/>
  <c r="AA110" i="2"/>
  <c r="AB110" i="2"/>
  <c r="AA111" i="2"/>
  <c r="AB111" i="2"/>
  <c r="AA112" i="2"/>
  <c r="AB112" i="2"/>
  <c r="AA113" i="2"/>
  <c r="AB113" i="2"/>
  <c r="AA114" i="2"/>
  <c r="AB114" i="2"/>
  <c r="AA115" i="2"/>
  <c r="AB115" i="2"/>
  <c r="AA116" i="2"/>
  <c r="AB116" i="2"/>
  <c r="AA117" i="2"/>
  <c r="AB117" i="2"/>
  <c r="AA118" i="2"/>
  <c r="AB118" i="2"/>
  <c r="AA119" i="2"/>
  <c r="AB119" i="2"/>
  <c r="AA120" i="2"/>
  <c r="AB120" i="2"/>
  <c r="AA121" i="2"/>
  <c r="AB121" i="2"/>
  <c r="AA122" i="2"/>
  <c r="AB122" i="2"/>
  <c r="AA123" i="2"/>
  <c r="AB123" i="2"/>
  <c r="AA124" i="2"/>
  <c r="AB124" i="2"/>
  <c r="AA125" i="2"/>
  <c r="AB125" i="2"/>
  <c r="AA126" i="2"/>
  <c r="AB126" i="2"/>
  <c r="AA127" i="2"/>
  <c r="AB127" i="2"/>
  <c r="AA128" i="2"/>
  <c r="AB128" i="2"/>
  <c r="AA129" i="2"/>
  <c r="AB129" i="2"/>
  <c r="AA130" i="2"/>
  <c r="AB130" i="2"/>
  <c r="Z96" i="2" l="1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H9" i="2"/>
  <c r="G9" i="2"/>
  <c r="F9" i="2"/>
  <c r="E9" i="2"/>
  <c r="D9" i="2"/>
  <c r="C9" i="2"/>
  <c r="AA9" i="2" l="1"/>
  <c r="AB13" i="2"/>
  <c r="AB21" i="2"/>
  <c r="AA29" i="2"/>
  <c r="AA96" i="2"/>
  <c r="AB29" i="2"/>
  <c r="AB43" i="2"/>
  <c r="AB64" i="2"/>
  <c r="AB96" i="2"/>
  <c r="AB9" i="2"/>
  <c r="AA13" i="2"/>
  <c r="AA21" i="2"/>
  <c r="AA43" i="2"/>
  <c r="AA64" i="2"/>
</calcChain>
</file>

<file path=xl/sharedStrings.xml><?xml version="1.0" encoding="utf-8"?>
<sst xmlns="http://schemas.openxmlformats.org/spreadsheetml/2006/main" count="2439" uniqueCount="340">
  <si>
    <t>Viceministerio de Planificación Sectorial Agropecuaria</t>
  </si>
  <si>
    <t>Departamento de Economía Agropecuaria y Estadísticas</t>
  </si>
  <si>
    <t>Exportaciones  de los Principales Productos Agropecuarios, 2016</t>
  </si>
  <si>
    <t>(Volumen en Toneladas métricas y Valor en FOB US$)</t>
  </si>
  <si>
    <t>Partida  / Subparti</t>
  </si>
  <si>
    <t xml:space="preserve">              PRODUCTOS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</si>
  <si>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</si>
  <si>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</si>
  <si>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</si>
  <si>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</si>
  <si>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</si>
  <si>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</si>
  <si>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</si>
  <si>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</si>
  <si>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</si>
  <si>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</si>
  <si>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</si>
  <si>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</si>
  <si>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</si>
  <si>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Volumen</t>
  </si>
  <si>
    <t xml:space="preserve">Valor </t>
  </si>
  <si>
    <t>Tabaco y Sucedáneos del Tabaco Elaborados</t>
  </si>
  <si>
    <t>Tabaco en rama o sin elaborar ; desperdicios de tabaco. (Tabaco en Rama)</t>
  </si>
  <si>
    <t>Cigarrillos</t>
  </si>
  <si>
    <t>Los demás tabacos y sucedaneos del tabaco, elaborados; tabaco Homogeneizado o reconstituido; extractos y jugos de tabaco.</t>
  </si>
  <si>
    <t>Cacao y sus Preparaciones</t>
  </si>
  <si>
    <t>Cacao en Grano, entero o partido, crudo o tostado.  (Cacao Crudo en Grano)</t>
  </si>
  <si>
    <t xml:space="preserve">Cascara, peliculas y demas residuos de cacao </t>
  </si>
  <si>
    <t>Pasta de Cacao, incluso desgrasada.</t>
  </si>
  <si>
    <t>Manteca, grasa y aceite de cacao.</t>
  </si>
  <si>
    <t>Cacao en polvo sin adición de azúcar ni otro edulcorante.</t>
  </si>
  <si>
    <t>Chocolate y demas preparaciones alimenticias que contengan cacao</t>
  </si>
  <si>
    <t>Café, té, yerba Mate y Especias.</t>
  </si>
  <si>
    <t xml:space="preserve">   0901</t>
  </si>
  <si>
    <t>Café, incluso tostado o descafeinados; cáscara y cascarilla de café sucedaneos del café que contenga café en cualquier proporcion. (Total)</t>
  </si>
  <si>
    <t>0901.11.00</t>
  </si>
  <si>
    <t>Café sin descafeinar (Café Verde en Grano)</t>
  </si>
  <si>
    <t>0901.12.00</t>
  </si>
  <si>
    <t>Café descafeinado</t>
  </si>
  <si>
    <t>0901.21.10</t>
  </si>
  <si>
    <t>Café tostado sin descafeinar en grano</t>
  </si>
  <si>
    <t>0901.21.20</t>
  </si>
  <si>
    <t>Café tostado sin descafeinar molido</t>
  </si>
  <si>
    <t>0901.22.00</t>
  </si>
  <si>
    <t>Café tostado desafeinado</t>
  </si>
  <si>
    <t>0901.90.10</t>
  </si>
  <si>
    <t>sucedaneos del café que contenga café en cualquier proporción</t>
  </si>
  <si>
    <t>09.02-09.10</t>
  </si>
  <si>
    <t xml:space="preserve">Los demas </t>
  </si>
  <si>
    <t xml:space="preserve">Azúcares y Artículos de Confitería </t>
  </si>
  <si>
    <t>Azúcar de caña o de remolacha y sacarosa químicamente pura, en estado sólido (Azúcar Crudo de Caña).</t>
  </si>
  <si>
    <t>Los demás azúcares, incluidoas la lactosa, maltosa, glucosa y fructosa…</t>
  </si>
  <si>
    <t xml:space="preserve">Melaza procedente de la extración o del refinado del azúcar. </t>
  </si>
  <si>
    <t>17.04</t>
  </si>
  <si>
    <t>Artículos de Confiteria sin cacao (incluido el chocolate blanco).</t>
  </si>
  <si>
    <t>2932.12.00</t>
  </si>
  <si>
    <t xml:space="preserve">Furfural </t>
  </si>
  <si>
    <t>1212.93.00/1212.99.00</t>
  </si>
  <si>
    <t>Caña de azúcar</t>
  </si>
  <si>
    <t>RAICES Y TUBERCULOS</t>
  </si>
  <si>
    <t>0714.20.00</t>
  </si>
  <si>
    <t>Batata</t>
  </si>
  <si>
    <t>0714.10.00</t>
  </si>
  <si>
    <t>Yuca</t>
  </si>
  <si>
    <t>0714.90.19/0704.50.20</t>
  </si>
  <si>
    <t>Yautía</t>
  </si>
  <si>
    <t>0714.30.11-12/</t>
  </si>
  <si>
    <t>Ñame</t>
  </si>
  <si>
    <t>0701.90.00</t>
  </si>
  <si>
    <t>Papa</t>
  </si>
  <si>
    <t>CEREALES</t>
  </si>
  <si>
    <t>Arroz (Total)</t>
  </si>
  <si>
    <t>1006.10.00</t>
  </si>
  <si>
    <t xml:space="preserve"> - Arroz con cáscara (arroz «paddy»)</t>
  </si>
  <si>
    <t>1006.20.00</t>
  </si>
  <si>
    <t xml:space="preserve"> - Arroz descascarillado (arroz cargo o Arroz pardo)</t>
  </si>
  <si>
    <t>1006.30.00</t>
  </si>
  <si>
    <t xml:space="preserve"> - Arroz semiblanqueado o blanqueado, incluso pulido o glaseado</t>
  </si>
  <si>
    <t>1006.40.00</t>
  </si>
  <si>
    <t xml:space="preserve"> - Arroz partido</t>
  </si>
  <si>
    <t>10.01</t>
  </si>
  <si>
    <t xml:space="preserve">Trigo y morcajo </t>
  </si>
  <si>
    <t>10.04</t>
  </si>
  <si>
    <t>Avena</t>
  </si>
  <si>
    <t>1005.90.00</t>
  </si>
  <si>
    <t>Maíz</t>
  </si>
  <si>
    <t>LEGUMINOSAS FRESCAS,(Refrigeradas o Secas)</t>
  </si>
  <si>
    <t>0708.10.00 y 0713.10.00</t>
  </si>
  <si>
    <t xml:space="preserve"> - Guisantes </t>
  </si>
  <si>
    <t>0708.20.10 /0710.22.10</t>
  </si>
  <si>
    <t xml:space="preserve"> - - Vainitas</t>
  </si>
  <si>
    <t>0708.90.10 / 0713.60.11</t>
  </si>
  <si>
    <t xml:space="preserve"> - - Guandules </t>
  </si>
  <si>
    <t xml:space="preserve">0713.31-0713.33.00, 0713.39.00 </t>
  </si>
  <si>
    <t xml:space="preserve"> - - Frijoles (frijoles, porotos, alubias, judías) (Total)</t>
  </si>
  <si>
    <t>0713.40.00</t>
  </si>
  <si>
    <t xml:space="preserve"> - Lentejas</t>
  </si>
  <si>
    <t>0713.50.00</t>
  </si>
  <si>
    <t xml:space="preserve"> - Habas (Vicia faba var. Major), habas caballar (Vicia faba var.  Equina) y menor (Vicia faba var. minor)</t>
  </si>
  <si>
    <t>VEGETALES</t>
  </si>
  <si>
    <t>0709.93.11</t>
  </si>
  <si>
    <t>Auyama</t>
  </si>
  <si>
    <t>0709.30.00</t>
  </si>
  <si>
    <t>Berenjena</t>
  </si>
  <si>
    <t>Ajies</t>
  </si>
  <si>
    <t>0709.59.00</t>
  </si>
  <si>
    <t>Ajies Y Pimientos</t>
  </si>
  <si>
    <t>0709.60.00</t>
  </si>
  <si>
    <t>Ajies Picante</t>
  </si>
  <si>
    <t>Tomate (Total)</t>
  </si>
  <si>
    <t>0702.00.01</t>
  </si>
  <si>
    <t>Tomates (incluye demas variedades  Convencionales)</t>
  </si>
  <si>
    <t>Tomates Tipo Cherry y Grape</t>
  </si>
  <si>
    <t xml:space="preserve">Tomates Para Ensalada </t>
  </si>
  <si>
    <t>0707.00.00/0711.40.00</t>
  </si>
  <si>
    <t>Pepinos Frescos o Refrigerados</t>
  </si>
  <si>
    <t>0704.20.00</t>
  </si>
  <si>
    <t>Repollo</t>
  </si>
  <si>
    <t>0712.20.90</t>
  </si>
  <si>
    <t>Cebolla</t>
  </si>
  <si>
    <t>0709.99.13</t>
  </si>
  <si>
    <t>Tayota</t>
  </si>
  <si>
    <t>0709.40.00</t>
  </si>
  <si>
    <t>Apio</t>
  </si>
  <si>
    <t>Cepa de Apio</t>
  </si>
  <si>
    <t>0712.90.91/0709.99.12</t>
  </si>
  <si>
    <t>Cilantro/semillas</t>
  </si>
  <si>
    <t>0706.90.10</t>
  </si>
  <si>
    <t>Remolacha</t>
  </si>
  <si>
    <t>0706.10.19</t>
  </si>
  <si>
    <t>Zanahoria</t>
  </si>
  <si>
    <t>0709.99.14</t>
  </si>
  <si>
    <t>Molondrón</t>
  </si>
  <si>
    <t>0705.11.00</t>
  </si>
  <si>
    <t>Lechuga</t>
  </si>
  <si>
    <t>0704.10.00/0704.20.00</t>
  </si>
  <si>
    <t>Coliflores y Brocolis (broccoli)</t>
  </si>
  <si>
    <t>0706.90.20</t>
  </si>
  <si>
    <t>Rabano</t>
  </si>
  <si>
    <t>0709.70.00</t>
  </si>
  <si>
    <t>Espinaca</t>
  </si>
  <si>
    <t>0705.19.90</t>
  </si>
  <si>
    <t>Rucula</t>
  </si>
  <si>
    <t>0712.90.21/ 0910.99.90</t>
  </si>
  <si>
    <t>Perejil</t>
  </si>
  <si>
    <t>VEGETALES ORIENTALES</t>
  </si>
  <si>
    <t>1211.90.40</t>
  </si>
  <si>
    <t>Cundeamor</t>
  </si>
  <si>
    <t>Berenjenas chinas</t>
  </si>
  <si>
    <t>Tindoras</t>
  </si>
  <si>
    <t>0710.22.10/0709.70/0708.20.10/0708.2090</t>
  </si>
  <si>
    <t>Vainitas China</t>
  </si>
  <si>
    <t>Bangaña</t>
  </si>
  <si>
    <t>0709.90.32/ 0709.99.19/ 0710.22.90</t>
  </si>
  <si>
    <t>Musu Chino</t>
  </si>
  <si>
    <t>0910.30.10/0910.30.90</t>
  </si>
  <si>
    <t>Curcumar</t>
  </si>
  <si>
    <t>0709.93.11/ 0709.59.00/ 0709.93.12</t>
  </si>
  <si>
    <t>Calabazines</t>
  </si>
  <si>
    <t>0910.11.10/90</t>
  </si>
  <si>
    <t>Jengibre</t>
  </si>
  <si>
    <t>1211.90.90</t>
  </si>
  <si>
    <t>HIERBAS  AROMATICAS</t>
  </si>
  <si>
    <t>Hierbas Aromaticas (Convencionales)</t>
  </si>
  <si>
    <t>MUSACEAS</t>
  </si>
  <si>
    <t>Bananos (total)</t>
  </si>
  <si>
    <t>0803.10.11/0803.90.12</t>
  </si>
  <si>
    <t xml:space="preserve">  Bananas (Guineos)</t>
  </si>
  <si>
    <t>0803.00.11-19/0803.90.12</t>
  </si>
  <si>
    <t xml:space="preserve">  Bananos Frescos Organicos</t>
  </si>
  <si>
    <t>0803.00.12-19/0803.10.11</t>
  </si>
  <si>
    <t>Platanos</t>
  </si>
  <si>
    <t>0803.00.09/0803.1019</t>
  </si>
  <si>
    <t>Rulo</t>
  </si>
  <si>
    <t>FRUTAS</t>
  </si>
  <si>
    <t>0807.20.00</t>
  </si>
  <si>
    <t>Lechosa</t>
  </si>
  <si>
    <t>0804.40.00</t>
  </si>
  <si>
    <t>Aguacate</t>
  </si>
  <si>
    <t>0804.30.10</t>
  </si>
  <si>
    <t>Piña Fresca</t>
  </si>
  <si>
    <t>0807.19.00</t>
  </si>
  <si>
    <t>Melones</t>
  </si>
  <si>
    <t>0804.50.21-22/0812.90.50</t>
  </si>
  <si>
    <t>Mangos</t>
  </si>
  <si>
    <t>0805.10.12/ 0813.40.90/ 0813.50.00/ 0805.10.11</t>
  </si>
  <si>
    <t>Naranja (Agria y Dulce)</t>
  </si>
  <si>
    <t>0805.20.10</t>
  </si>
  <si>
    <t>Mandarina</t>
  </si>
  <si>
    <t>0805.40.00</t>
  </si>
  <si>
    <t>Toronja</t>
  </si>
  <si>
    <t>0805.50.00</t>
  </si>
  <si>
    <t>Limones (Agrio y Dulce)</t>
  </si>
  <si>
    <t>0804.50.11</t>
  </si>
  <si>
    <t>Guayaba</t>
  </si>
  <si>
    <t>0810.90.60</t>
  </si>
  <si>
    <t>Tamarindo</t>
  </si>
  <si>
    <t>0810.90.80</t>
  </si>
  <si>
    <t>Níspero</t>
  </si>
  <si>
    <t>0807.11.00</t>
  </si>
  <si>
    <t>Sandía</t>
  </si>
  <si>
    <t>0804.50.11/0810.10.00</t>
  </si>
  <si>
    <t>Fresa</t>
  </si>
  <si>
    <t>0810.90.50</t>
  </si>
  <si>
    <t>Zapote</t>
  </si>
  <si>
    <t>0810.90.10</t>
  </si>
  <si>
    <t>chinola</t>
  </si>
  <si>
    <t>0810.90.11</t>
  </si>
  <si>
    <t>Granadillo</t>
  </si>
  <si>
    <t>0810.60.00</t>
  </si>
  <si>
    <t>Guanabana</t>
  </si>
  <si>
    <t>0809.20.00/0809.21.00 /0809.10.00</t>
  </si>
  <si>
    <t>Cereza</t>
  </si>
  <si>
    <t>Flores</t>
  </si>
  <si>
    <t>PECUARIOS</t>
  </si>
  <si>
    <t>0201.20.90</t>
  </si>
  <si>
    <t>Carne de res</t>
  </si>
  <si>
    <t>0202-0203</t>
  </si>
  <si>
    <t>Carne de Cerdo</t>
  </si>
  <si>
    <t>0207.11.00 - 0207.14.99</t>
  </si>
  <si>
    <t>Carne de Pollo</t>
  </si>
  <si>
    <t>0105.11.00</t>
  </si>
  <si>
    <t>Gallos y Gallinas vivos</t>
  </si>
  <si>
    <t>0407</t>
  </si>
  <si>
    <t>Huevo fresco</t>
  </si>
  <si>
    <t>0401-06</t>
  </si>
  <si>
    <t>Leche y derivados</t>
  </si>
  <si>
    <t>Ovinos y Caprinos</t>
  </si>
  <si>
    <t>0301-08</t>
  </si>
  <si>
    <t>Peces y crustaceos</t>
  </si>
  <si>
    <t>0409</t>
  </si>
  <si>
    <t xml:space="preserve">Miel </t>
  </si>
  <si>
    <t>Exportaciones  de los Principales Productos Agropecuarios, 2017</t>
  </si>
  <si>
    <t>0701.10.00/0701.90.00</t>
  </si>
  <si>
    <t xml:space="preserve">0713.31-0713.39.00, </t>
  </si>
  <si>
    <t>0803</t>
  </si>
  <si>
    <t>0804.50.21-22</t>
  </si>
  <si>
    <t>0805</t>
  </si>
  <si>
    <t>0805.21.00</t>
  </si>
  <si>
    <t>0210.19.00</t>
  </si>
  <si>
    <t>Exportaciones  de los Principales Productos Agropecuarios, 2018</t>
  </si>
  <si>
    <t>0708.20</t>
  </si>
  <si>
    <t>0713.31-0713.33.00</t>
  </si>
  <si>
    <t>Ajies Caribe (Picante)</t>
  </si>
  <si>
    <t>0703.10.00</t>
  </si>
  <si>
    <t>Cebolla Fresca</t>
  </si>
  <si>
    <t>0706.10.19/0706.10.11</t>
  </si>
  <si>
    <t>Lechuga Repollada</t>
  </si>
  <si>
    <t>0707.00.00/0709.93.19</t>
  </si>
  <si>
    <t>0708.20.</t>
  </si>
  <si>
    <t xml:space="preserve"> 0709.99.19</t>
  </si>
  <si>
    <t>0804.50.21-30</t>
  </si>
  <si>
    <t>0810.10.00</t>
  </si>
  <si>
    <t xml:space="preserve">0809.21.00 </t>
  </si>
  <si>
    <t>0201-0202</t>
  </si>
  <si>
    <t>0207.11.00-0207.14.99</t>
  </si>
  <si>
    <t>Exportaciones  Mensuales de los Principales Productos Agropecuarios, Enero-Diciembre 2019</t>
  </si>
  <si>
    <t>Partida  / Subpartida</t>
  </si>
  <si>
    <t xml:space="preserve">Total </t>
  </si>
  <si>
    <t>0708.90.10</t>
  </si>
  <si>
    <t>0706.10</t>
  </si>
  <si>
    <t>Coco</t>
  </si>
  <si>
    <t>0203</t>
  </si>
  <si>
    <t xml:space="preserve">Productos Lácteos </t>
  </si>
  <si>
    <t>Leche En  Polvo</t>
  </si>
  <si>
    <t>0401.00.00</t>
  </si>
  <si>
    <t xml:space="preserve">Leche Líquida </t>
  </si>
  <si>
    <t>Leche Carnation</t>
  </si>
  <si>
    <t>0402</t>
  </si>
  <si>
    <t>Leche Saborizada</t>
  </si>
  <si>
    <t>Leche Condesada</t>
  </si>
  <si>
    <t>0401/0402</t>
  </si>
  <si>
    <t>Nata Y Crema de Leche</t>
  </si>
  <si>
    <t>0406.00.00</t>
  </si>
  <si>
    <t>Quesos</t>
  </si>
  <si>
    <t>0405</t>
  </si>
  <si>
    <t>Mantequilla y Demás Grasa de Leche</t>
  </si>
  <si>
    <t>0403</t>
  </si>
  <si>
    <t>Yogurt</t>
  </si>
  <si>
    <t>03</t>
  </si>
  <si>
    <t>* Datos preliminares, sujetos a rectificación</t>
  </si>
  <si>
    <r>
      <t>Fuente:</t>
    </r>
    <r>
      <rPr>
        <sz val="10"/>
        <rFont val="Calibri"/>
        <family val="2"/>
        <scheme val="minor"/>
      </rPr>
      <t xml:space="preserve"> Dirección General de Aduanas (DGA), Departamento de Estadísticas.</t>
    </r>
  </si>
  <si>
    <t xml:space="preserve">              Elaborado:  Ministerio de Agricultura de la República Dominicana.   Departamento de Economía Agropecuaria y Estadísticas.</t>
  </si>
  <si>
    <t>Viceministerio  de Planificacion Sectorial Agropecuaria</t>
  </si>
  <si>
    <t>Exportaciones  Mensuales de los Principales Productos Agropecuarios, Enero-Diciembre 2020</t>
  </si>
  <si>
    <t>Total *</t>
  </si>
  <si>
    <t>2403</t>
  </si>
  <si>
    <t>0901.90.20</t>
  </si>
  <si>
    <t>Cascara y Cascarillas de Café</t>
  </si>
  <si>
    <t>709.59</t>
  </si>
  <si>
    <t>0704.1</t>
  </si>
  <si>
    <t xml:space="preserve">  Bananos Frescos Orgánicos</t>
  </si>
  <si>
    <t>* Datos preliminares.</t>
  </si>
  <si>
    <t>Exportaciones  por Producto Mensuales de los Principales Productos Agropecuarios, Enero-Diciembre 2021</t>
  </si>
  <si>
    <t>(Volumen en Toneladas Métricas y Valor en FOB US$)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</si>
  <si>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</si>
  <si>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</si>
  <si>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</si>
  <si>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</si>
  <si>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</si>
  <si>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</si>
  <si>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</si>
  <si>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</si>
  <si>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0901</t>
  </si>
  <si>
    <t>yuca</t>
  </si>
  <si>
    <t>0714.30.</t>
  </si>
  <si>
    <t>Ajies (Total)</t>
  </si>
  <si>
    <t>0703.20.00</t>
  </si>
  <si>
    <t>Ajo</t>
  </si>
  <si>
    <t>0704.10</t>
  </si>
  <si>
    <t>0707.00.00/0709.93.19/0711.40.00</t>
  </si>
  <si>
    <t xml:space="preserve">  Bananas (Convencional)</t>
  </si>
  <si>
    <t>carne de cerdo</t>
  </si>
  <si>
    <t>402/91.10</t>
  </si>
  <si>
    <t>Exportaciones  por Producto Mensuales de los Principales Productos Agropecuarios, Enero - Diciembre 2022.</t>
  </si>
  <si>
    <t>Valor</t>
  </si>
  <si>
    <t>2401</t>
  </si>
  <si>
    <t>0901.21.10 Y 0901.21.19</t>
  </si>
  <si>
    <t>0713.31-0713.39.00</t>
  </si>
  <si>
    <t>0804.40.00/0804.40.19</t>
  </si>
  <si>
    <t>0804.40.11</t>
  </si>
  <si>
    <t>Aguacate Orgánico</t>
  </si>
  <si>
    <t>0804.30.11</t>
  </si>
  <si>
    <t>Piña Orgánica</t>
  </si>
  <si>
    <t>0804.50.23</t>
  </si>
  <si>
    <t>Mangos Orgánicos</t>
  </si>
  <si>
    <t>Limones Orgáanicos (Agrio y Dulce)</t>
  </si>
  <si>
    <t>0807.11.11</t>
  </si>
  <si>
    <t>Sandía Orgánica</t>
  </si>
  <si>
    <t>402/402.91.10</t>
  </si>
  <si>
    <t>0401/0402/0403</t>
  </si>
  <si>
    <r>
      <t>Fuente:</t>
    </r>
    <r>
      <rPr>
        <sz val="9"/>
        <rFont val="Calibri"/>
        <family val="2"/>
        <scheme val="minor"/>
      </rPr>
      <t xml:space="preserve"> Dirección General de Aduanas (DGA), Departamento de Estadísticas.</t>
    </r>
  </si>
  <si>
    <t>Exportaciones  por Producto Mensuales de los Principales Productos Agropecuarios, Enero - Diciembre 2023.</t>
  </si>
  <si>
    <t>2404</t>
  </si>
  <si>
    <t>Productos que contengan tabaco, tabaco reconstituido, nicotina o sucedáneos del tabaco o de nicotina,  destinados para la inhalación sin combustión.</t>
  </si>
  <si>
    <t xml:space="preserve"> </t>
  </si>
  <si>
    <t>0901.21.10 y 0901.21.19</t>
  </si>
  <si>
    <t>0709.59..00</t>
  </si>
  <si>
    <t>Exportaciones  por Producto Mensuales de los Principales Productos Agropecuarios, Enero - Diciembre 2024.</t>
  </si>
  <si>
    <t>Productos que contengan tabaco, tabaco reconstituido, nicotina o sucedáneo del tabaco o nicotina, destinados para la inhalación sin combustión.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</si>
</sst>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1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1E335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808">
    <xf numFmtId="0" fontId="0" fillId="0" borderId="0" xfId="0"/>
    <xf numFmtId="0" fontId="6" fillId="2" borderId="0" xfId="0" applyFont="1" applyFill="1"/>
    <xf numFmtId="0" fontId="6" fillId="0" borderId="0" xfId="0" applyFont="1"/>
    <xf numFmtId="49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 wrapText="1"/>
    </xf>
    <xf numFmtId="49" fontId="6" fillId="0" borderId="4" xfId="0" applyNumberFormat="1" applyFont="1" applyBorder="1" applyAlignment="1">
      <alignment horizontal="left"/>
    </xf>
    <xf numFmtId="0" fontId="6" fillId="0" borderId="4" xfId="0" applyFont="1" applyBorder="1"/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2" fontId="6" fillId="0" borderId="4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/>
    </xf>
    <xf numFmtId="0" fontId="7" fillId="0" borderId="4" xfId="4" applyFont="1" applyBorder="1" applyAlignment="1">
      <alignment vertical="center"/>
    </xf>
    <xf numFmtId="0" fontId="5" fillId="0" borderId="4" xfId="4" applyFont="1" applyBorder="1" applyAlignment="1">
      <alignment vertical="center"/>
    </xf>
    <xf numFmtId="0" fontId="5" fillId="0" borderId="4" xfId="4" applyFont="1" applyBorder="1" applyAlignment="1">
      <alignment vertical="center" wrapText="1"/>
    </xf>
    <xf numFmtId="0" fontId="7" fillId="0" borderId="4" xfId="4" applyFont="1" applyBorder="1"/>
    <xf numFmtId="49" fontId="6" fillId="0" borderId="4" xfId="0" applyNumberFormat="1" applyFont="1" applyBorder="1" applyAlignment="1">
      <alignment vertical="center" wrapText="1"/>
    </xf>
    <xf numFmtId="49" fontId="5" fillId="0" borderId="4" xfId="4" applyNumberFormat="1" applyFont="1" applyBorder="1" applyAlignment="1">
      <alignment vertical="center"/>
    </xf>
    <xf numFmtId="164" fontId="5" fillId="0" borderId="6" xfId="1" applyNumberFormat="1" applyFont="1" applyFill="1" applyBorder="1" applyAlignment="1" applyProtection="1">
      <alignment horizontal="right"/>
    </xf>
    <xf numFmtId="164" fontId="5" fillId="0" borderId="7" xfId="1" applyNumberFormat="1" applyFont="1" applyFill="1" applyBorder="1" applyAlignment="1" applyProtection="1">
      <alignment horizontal="right"/>
    </xf>
    <xf numFmtId="164" fontId="6" fillId="0" borderId="6" xfId="1" applyNumberFormat="1" applyFont="1" applyFill="1" applyBorder="1" applyAlignment="1">
      <alignment horizontal="right"/>
    </xf>
    <xf numFmtId="164" fontId="6" fillId="0" borderId="7" xfId="1" applyNumberFormat="1" applyFont="1" applyFill="1" applyBorder="1" applyAlignment="1">
      <alignment horizontal="right"/>
    </xf>
    <xf numFmtId="0" fontId="6" fillId="3" borderId="0" xfId="0" applyFont="1" applyFill="1"/>
    <xf numFmtId="49" fontId="6" fillId="0" borderId="1" xfId="0" applyNumberFormat="1" applyFont="1" applyBorder="1"/>
    <xf numFmtId="0" fontId="8" fillId="0" borderId="0" xfId="0" applyFont="1" applyAlignment="1">
      <alignment horizontal="left"/>
    </xf>
    <xf numFmtId="0" fontId="6" fillId="0" borderId="5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3" fontId="6" fillId="0" borderId="5" xfId="1" applyFont="1" applyFill="1" applyBorder="1" applyAlignment="1">
      <alignment horizontal="left"/>
    </xf>
    <xf numFmtId="43" fontId="6" fillId="0" borderId="5" xfId="1" applyFont="1" applyFill="1" applyBorder="1" applyAlignment="1">
      <alignment horizontal="left" wrapText="1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6" fillId="0" borderId="1" xfId="0" applyFont="1" applyBorder="1"/>
    <xf numFmtId="0" fontId="5" fillId="0" borderId="5" xfId="4" applyFont="1" applyBorder="1" applyAlignment="1">
      <alignment horizontal="left" vertical="center"/>
    </xf>
    <xf numFmtId="164" fontId="4" fillId="0" borderId="0" xfId="3" applyNumberFormat="1" applyFont="1" applyFill="1" applyBorder="1" applyAlignment="1" applyProtection="1">
      <alignment horizontal="left" vertical="justify" indent="1"/>
    </xf>
    <xf numFmtId="43" fontId="6" fillId="0" borderId="5" xfId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4" applyFont="1" applyBorder="1" applyAlignment="1">
      <alignment vertical="center"/>
    </xf>
    <xf numFmtId="0" fontId="8" fillId="0" borderId="1" xfId="0" applyFont="1" applyBorder="1" applyAlignment="1">
      <alignment horizontal="left"/>
    </xf>
    <xf numFmtId="0" fontId="7" fillId="0" borderId="5" xfId="4" applyFont="1" applyBorder="1" applyAlignment="1">
      <alignment horizontal="left" vertical="center"/>
    </xf>
    <xf numFmtId="0" fontId="5" fillId="0" borderId="5" xfId="4" applyFont="1" applyBorder="1" applyAlignment="1">
      <alignment horizontal="left" vertical="center" wrapText="1" shrinkToFit="1"/>
    </xf>
    <xf numFmtId="0" fontId="5" fillId="0" borderId="5" xfId="4" applyFont="1" applyBorder="1" applyAlignment="1">
      <alignment horizontal="left"/>
    </xf>
    <xf numFmtId="0" fontId="7" fillId="0" borderId="1" xfId="4" applyFont="1" applyBorder="1" applyAlignment="1">
      <alignment horizontal="left" vertical="center"/>
    </xf>
    <xf numFmtId="0" fontId="5" fillId="0" borderId="5" xfId="4" applyFont="1" applyBorder="1" applyAlignment="1">
      <alignment horizontal="left" vertical="center" wrapText="1"/>
    </xf>
    <xf numFmtId="0" fontId="5" fillId="0" borderId="20" xfId="4" applyFont="1" applyBorder="1" applyAlignment="1">
      <alignment horizontal="left" vertical="center"/>
    </xf>
    <xf numFmtId="0" fontId="4" fillId="0" borderId="0" xfId="4" applyFont="1"/>
    <xf numFmtId="0" fontId="6" fillId="0" borderId="5" xfId="4" applyFont="1" applyBorder="1" applyAlignment="1">
      <alignment horizontal="left" vertical="center"/>
    </xf>
    <xf numFmtId="49" fontId="5" fillId="0" borderId="15" xfId="4" applyNumberFormat="1" applyFont="1" applyBorder="1" applyAlignment="1">
      <alignment vertical="center"/>
    </xf>
    <xf numFmtId="0" fontId="5" fillId="0" borderId="16" xfId="4" applyFont="1" applyBorder="1" applyAlignment="1">
      <alignment horizontal="left" vertical="center"/>
    </xf>
    <xf numFmtId="0" fontId="9" fillId="4" borderId="0" xfId="2" applyFont="1" applyFill="1" applyAlignment="1">
      <alignment horizontal="center"/>
    </xf>
    <xf numFmtId="0" fontId="9" fillId="4" borderId="11" xfId="2" applyFont="1" applyFill="1" applyBorder="1" applyAlignment="1">
      <alignment horizontal="center"/>
    </xf>
    <xf numFmtId="49" fontId="6" fillId="0" borderId="32" xfId="0" applyNumberFormat="1" applyFont="1" applyBorder="1"/>
    <xf numFmtId="0" fontId="8" fillId="0" borderId="33" xfId="0" applyFont="1" applyBorder="1" applyAlignment="1">
      <alignment horizontal="left"/>
    </xf>
    <xf numFmtId="49" fontId="6" fillId="0" borderId="27" xfId="0" applyNumberFormat="1" applyFont="1" applyBorder="1" applyAlignment="1">
      <alignment horizontal="center"/>
    </xf>
    <xf numFmtId="0" fontId="6" fillId="0" borderId="28" xfId="0" applyFont="1" applyBorder="1" applyAlignment="1">
      <alignment horizontal="left" wrapText="1"/>
    </xf>
    <xf numFmtId="0" fontId="5" fillId="0" borderId="6" xfId="4" applyFont="1" applyBorder="1" applyAlignment="1">
      <alignment vertical="center"/>
    </xf>
    <xf numFmtId="43" fontId="6" fillId="0" borderId="0" xfId="0" applyNumberFormat="1" applyFont="1"/>
    <xf numFmtId="3" fontId="6" fillId="0" borderId="6" xfId="1" applyNumberFormat="1" applyFont="1" applyFill="1" applyBorder="1" applyAlignment="1">
      <alignment horizontal="left"/>
    </xf>
    <xf numFmtId="164" fontId="4" fillId="0" borderId="6" xfId="1" applyNumberFormat="1" applyFont="1" applyFill="1" applyBorder="1" applyAlignment="1" applyProtection="1">
      <alignment horizontal="right"/>
    </xf>
    <xf numFmtId="164" fontId="4" fillId="0" borderId="7" xfId="1" applyNumberFormat="1" applyFont="1" applyFill="1" applyBorder="1" applyAlignment="1" applyProtection="1">
      <alignment horizontal="right"/>
    </xf>
    <xf numFmtId="164" fontId="6" fillId="0" borderId="6" xfId="1" applyNumberFormat="1" applyFont="1" applyFill="1" applyBorder="1"/>
    <xf numFmtId="164" fontId="6" fillId="0" borderId="7" xfId="1" applyNumberFormat="1" applyFont="1" applyFill="1" applyBorder="1"/>
    <xf numFmtId="164" fontId="4" fillId="0" borderId="6" xfId="1" applyNumberFormat="1" applyFont="1" applyFill="1" applyBorder="1" applyAlignment="1" applyProtection="1">
      <alignment horizontal="right" vertical="justify" indent="1"/>
    </xf>
    <xf numFmtId="164" fontId="4" fillId="0" borderId="7" xfId="1" applyNumberFormat="1" applyFont="1" applyFill="1" applyBorder="1" applyAlignment="1" applyProtection="1">
      <alignment horizontal="right" vertical="justify" indent="1"/>
    </xf>
    <xf numFmtId="164" fontId="5" fillId="0" borderId="6" xfId="1" applyNumberFormat="1" applyFont="1" applyFill="1" applyBorder="1" applyAlignment="1" applyProtection="1">
      <alignment horizontal="right" vertical="justify" indent="1"/>
    </xf>
    <xf numFmtId="164" fontId="5" fillId="0" borderId="7" xfId="1" applyNumberFormat="1" applyFont="1" applyFill="1" applyBorder="1" applyAlignment="1" applyProtection="1">
      <alignment horizontal="right" vertical="justify" indent="1"/>
    </xf>
    <xf numFmtId="164" fontId="6" fillId="0" borderId="6" xfId="1" applyNumberFormat="1" applyFont="1" applyFill="1" applyBorder="1" applyAlignment="1"/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7" xfId="1" applyNumberFormat="1" applyFont="1" applyFill="1" applyBorder="1" applyAlignment="1" applyProtection="1">
      <alignment horizontal="center" vertical="center"/>
    </xf>
    <xf numFmtId="164" fontId="6" fillId="0" borderId="6" xfId="1" applyNumberFormat="1" applyFont="1" applyFill="1" applyBorder="1" applyAlignment="1">
      <alignment horizontal="right" wrapText="1"/>
    </xf>
    <xf numFmtId="164" fontId="6" fillId="0" borderId="7" xfId="1" applyNumberFormat="1" applyFont="1" applyFill="1" applyBorder="1" applyAlignment="1">
      <alignment horizontal="right" wrapText="1"/>
    </xf>
    <xf numFmtId="164" fontId="4" fillId="0" borderId="6" xfId="1" applyNumberFormat="1" applyFont="1" applyFill="1" applyBorder="1" applyAlignment="1" applyProtection="1">
      <alignment horizontal="right" vertical="center" indent="1"/>
    </xf>
    <xf numFmtId="164" fontId="4" fillId="0" borderId="7" xfId="1" applyNumberFormat="1" applyFont="1" applyFill="1" applyBorder="1" applyAlignment="1" applyProtection="1">
      <alignment horizontal="right" vertical="center" indent="1"/>
    </xf>
    <xf numFmtId="164" fontId="7" fillId="0" borderId="6" xfId="1" applyNumberFormat="1" applyFont="1" applyFill="1" applyBorder="1" applyAlignment="1" applyProtection="1">
      <alignment horizontal="right" vertical="justify" indent="1"/>
    </xf>
    <xf numFmtId="164" fontId="7" fillId="0" borderId="7" xfId="1" applyNumberFormat="1" applyFont="1" applyFill="1" applyBorder="1" applyAlignment="1" applyProtection="1">
      <alignment horizontal="right" vertical="justify" indent="1"/>
    </xf>
    <xf numFmtId="164" fontId="4" fillId="0" borderId="6" xfId="1" applyNumberFormat="1" applyFont="1" applyFill="1" applyBorder="1"/>
    <xf numFmtId="164" fontId="4" fillId="0" borderId="7" xfId="1" applyNumberFormat="1" applyFont="1" applyFill="1" applyBorder="1"/>
    <xf numFmtId="164" fontId="5" fillId="0" borderId="6" xfId="1" applyNumberFormat="1" applyFont="1" applyFill="1" applyBorder="1" applyAlignment="1" applyProtection="1">
      <alignment horizontal="right" vertical="center" indent="1"/>
    </xf>
    <xf numFmtId="164" fontId="5" fillId="0" borderId="7" xfId="1" applyNumberFormat="1" applyFont="1" applyFill="1" applyBorder="1" applyAlignment="1" applyProtection="1">
      <alignment horizontal="right" vertical="center" indent="1"/>
    </xf>
    <xf numFmtId="164" fontId="6" fillId="0" borderId="18" xfId="1" applyNumberFormat="1" applyFont="1" applyFill="1" applyBorder="1"/>
    <xf numFmtId="164" fontId="6" fillId="0" borderId="19" xfId="1" applyNumberFormat="1" applyFont="1" applyFill="1" applyBorder="1"/>
    <xf numFmtId="164" fontId="6" fillId="0" borderId="0" xfId="1" applyNumberFormat="1" applyFont="1" applyFill="1" applyBorder="1" applyAlignment="1"/>
    <xf numFmtId="164" fontId="5" fillId="0" borderId="7" xfId="1" applyNumberFormat="1" applyFont="1" applyFill="1" applyBorder="1" applyAlignment="1" applyProtection="1"/>
    <xf numFmtId="164" fontId="6" fillId="0" borderId="2" xfId="1" applyNumberFormat="1" applyFont="1" applyFill="1" applyBorder="1" applyAlignment="1"/>
    <xf numFmtId="164" fontId="6" fillId="0" borderId="5" xfId="1" applyNumberFormat="1" applyFont="1" applyFill="1" applyBorder="1" applyAlignment="1"/>
    <xf numFmtId="164" fontId="6" fillId="0" borderId="7" xfId="1" applyNumberFormat="1" applyFont="1" applyFill="1" applyBorder="1" applyAlignment="1"/>
    <xf numFmtId="164" fontId="4" fillId="0" borderId="2" xfId="1" applyNumberFormat="1" applyFont="1" applyFill="1" applyBorder="1" applyAlignment="1" applyProtection="1">
      <alignment vertical="justify"/>
    </xf>
    <xf numFmtId="164" fontId="5" fillId="0" borderId="8" xfId="1" applyNumberFormat="1" applyFont="1" applyFill="1" applyBorder="1" applyAlignment="1" applyProtection="1">
      <alignment vertical="justify"/>
    </xf>
    <xf numFmtId="164" fontId="5" fillId="0" borderId="9" xfId="1" applyNumberFormat="1" applyFont="1" applyFill="1" applyBorder="1" applyAlignment="1" applyProtection="1">
      <alignment vertical="justify"/>
    </xf>
    <xf numFmtId="164" fontId="6" fillId="0" borderId="11" xfId="1" applyNumberFormat="1" applyFont="1" applyFill="1" applyBorder="1" applyAlignment="1"/>
    <xf numFmtId="164" fontId="4" fillId="0" borderId="0" xfId="1" applyNumberFormat="1" applyFont="1" applyFill="1" applyBorder="1" applyAlignment="1" applyProtection="1">
      <alignment vertical="center"/>
    </xf>
    <xf numFmtId="164" fontId="4" fillId="0" borderId="11" xfId="1" applyNumberFormat="1" applyFont="1" applyFill="1" applyBorder="1" applyAlignment="1" applyProtection="1">
      <alignment vertical="center"/>
    </xf>
    <xf numFmtId="164" fontId="6" fillId="0" borderId="12" xfId="1" applyNumberFormat="1" applyFont="1" applyFill="1" applyBorder="1" applyAlignment="1"/>
    <xf numFmtId="164" fontId="6" fillId="0" borderId="13" xfId="1" applyNumberFormat="1" applyFont="1" applyFill="1" applyBorder="1" applyAlignment="1"/>
    <xf numFmtId="164" fontId="6" fillId="0" borderId="14" xfId="1" applyNumberFormat="1" applyFont="1" applyFill="1" applyBorder="1" applyAlignment="1"/>
    <xf numFmtId="164" fontId="4" fillId="0" borderId="0" xfId="1" applyNumberFormat="1" applyFont="1" applyFill="1" applyBorder="1" applyAlignment="1" applyProtection="1">
      <alignment vertical="justify"/>
    </xf>
    <xf numFmtId="164" fontId="4" fillId="0" borderId="11" xfId="1" applyNumberFormat="1" applyFont="1" applyFill="1" applyBorder="1" applyAlignment="1" applyProtection="1">
      <alignment vertical="justify"/>
    </xf>
    <xf numFmtId="164" fontId="6" fillId="0" borderId="8" xfId="1" applyNumberFormat="1" applyFont="1" applyFill="1" applyBorder="1" applyAlignment="1">
      <alignment wrapText="1"/>
    </xf>
    <xf numFmtId="164" fontId="6" fillId="0" borderId="5" xfId="1" applyNumberFormat="1" applyFont="1" applyFill="1" applyBorder="1" applyAlignment="1">
      <alignment wrapText="1"/>
    </xf>
    <xf numFmtId="164" fontId="6" fillId="0" borderId="7" xfId="1" applyNumberFormat="1" applyFont="1" applyFill="1" applyBorder="1" applyAlignment="1">
      <alignment wrapText="1"/>
    </xf>
    <xf numFmtId="164" fontId="5" fillId="0" borderId="6" xfId="1" applyNumberFormat="1" applyFont="1" applyFill="1" applyBorder="1" applyAlignment="1" applyProtection="1">
      <alignment vertical="justify"/>
    </xf>
    <xf numFmtId="164" fontId="5" fillId="0" borderId="5" xfId="1" applyNumberFormat="1" applyFont="1" applyFill="1" applyBorder="1" applyAlignment="1" applyProtection="1">
      <alignment vertical="justify"/>
    </xf>
    <xf numFmtId="164" fontId="5" fillId="0" borderId="7" xfId="1" applyNumberFormat="1" applyFont="1" applyFill="1" applyBorder="1" applyAlignment="1" applyProtection="1">
      <alignment vertical="justify"/>
    </xf>
    <xf numFmtId="164" fontId="5" fillId="0" borderId="2" xfId="1" applyNumberFormat="1" applyFont="1" applyFill="1" applyBorder="1" applyAlignment="1" applyProtection="1">
      <alignment vertical="justify"/>
    </xf>
    <xf numFmtId="164" fontId="7" fillId="0" borderId="2" xfId="1" applyNumberFormat="1" applyFont="1" applyFill="1" applyBorder="1" applyAlignment="1" applyProtection="1">
      <alignment vertical="justify"/>
    </xf>
    <xf numFmtId="164" fontId="7" fillId="0" borderId="8" xfId="1" applyNumberFormat="1" applyFont="1" applyFill="1" applyBorder="1" applyAlignment="1" applyProtection="1">
      <alignment vertical="justify"/>
    </xf>
    <xf numFmtId="164" fontId="7" fillId="0" borderId="3" xfId="1" applyNumberFormat="1" applyFont="1" applyFill="1" applyBorder="1" applyAlignment="1" applyProtection="1">
      <alignment vertical="justify"/>
    </xf>
    <xf numFmtId="164" fontId="4" fillId="0" borderId="4" xfId="1" applyNumberFormat="1" applyFont="1" applyFill="1" applyBorder="1" applyAlignment="1" applyProtection="1">
      <alignment vertical="justify"/>
    </xf>
    <xf numFmtId="164" fontId="4" fillId="0" borderId="9" xfId="1" applyNumberFormat="1" applyFont="1" applyFill="1" applyBorder="1" applyAlignment="1" applyProtection="1">
      <alignment vertical="justify"/>
    </xf>
    <xf numFmtId="164" fontId="4" fillId="0" borderId="10" xfId="1" applyNumberFormat="1" applyFont="1" applyFill="1" applyBorder="1" applyAlignment="1" applyProtection="1">
      <alignment vertical="justify"/>
    </xf>
    <xf numFmtId="164" fontId="4" fillId="0" borderId="0" xfId="1" applyNumberFormat="1" applyFont="1" applyFill="1" applyBorder="1" applyAlignment="1"/>
    <xf numFmtId="164" fontId="4" fillId="0" borderId="11" xfId="1" applyNumberFormat="1" applyFont="1" applyFill="1" applyBorder="1" applyAlignment="1"/>
    <xf numFmtId="164" fontId="5" fillId="0" borderId="2" xfId="1" applyNumberFormat="1" applyFont="1" applyFill="1" applyBorder="1" applyAlignment="1" applyProtection="1">
      <alignment vertical="center"/>
    </xf>
    <xf numFmtId="164" fontId="5" fillId="0" borderId="6" xfId="1" applyNumberFormat="1" applyFont="1" applyFill="1" applyBorder="1" applyAlignment="1" applyProtection="1">
      <alignment vertical="center"/>
    </xf>
    <xf numFmtId="164" fontId="5" fillId="0" borderId="5" xfId="1" applyNumberFormat="1" applyFont="1" applyFill="1" applyBorder="1" applyAlignment="1" applyProtection="1">
      <alignment vertical="center"/>
    </xf>
    <xf numFmtId="164" fontId="6" fillId="0" borderId="17" xfId="1" applyNumberFormat="1" applyFont="1" applyFill="1" applyBorder="1" applyAlignment="1"/>
    <xf numFmtId="164" fontId="6" fillId="0" borderId="18" xfId="1" applyNumberFormat="1" applyFont="1" applyFill="1" applyBorder="1" applyAlignment="1"/>
    <xf numFmtId="164" fontId="6" fillId="0" borderId="16" xfId="1" applyNumberFormat="1" applyFont="1" applyFill="1" applyBorder="1" applyAlignment="1"/>
    <xf numFmtId="164" fontId="4" fillId="0" borderId="17" xfId="1" applyNumberFormat="1" applyFont="1" applyFill="1" applyBorder="1" applyAlignment="1" applyProtection="1"/>
    <xf numFmtId="164" fontId="5" fillId="0" borderId="29" xfId="1" applyNumberFormat="1" applyFont="1" applyFill="1" applyBorder="1" applyAlignment="1" applyProtection="1"/>
    <xf numFmtId="164" fontId="5" fillId="0" borderId="30" xfId="1" applyNumberFormat="1" applyFont="1" applyFill="1" applyBorder="1" applyAlignment="1" applyProtection="1"/>
    <xf numFmtId="164" fontId="5" fillId="0" borderId="28" xfId="1" applyNumberFormat="1" applyFont="1" applyFill="1" applyBorder="1" applyAlignment="1" applyProtection="1"/>
    <xf numFmtId="164" fontId="5" fillId="0" borderId="27" xfId="1" applyNumberFormat="1" applyFont="1" applyFill="1" applyBorder="1" applyAlignment="1" applyProtection="1"/>
    <xf numFmtId="164" fontId="5" fillId="0" borderId="31" xfId="1" applyNumberFormat="1" applyFont="1" applyFill="1" applyBorder="1" applyAlignment="1" applyProtection="1"/>
    <xf numFmtId="164" fontId="5" fillId="0" borderId="4" xfId="1" applyNumberFormat="1" applyFont="1" applyFill="1" applyBorder="1" applyAlignment="1" applyProtection="1"/>
    <xf numFmtId="164" fontId="5" fillId="0" borderId="3" xfId="1" applyNumberFormat="1" applyFont="1" applyFill="1" applyBorder="1" applyAlignment="1" applyProtection="1"/>
    <xf numFmtId="164" fontId="6" fillId="0" borderId="1" xfId="1" applyNumberFormat="1" applyFont="1" applyFill="1" applyBorder="1" applyAlignment="1"/>
    <xf numFmtId="164" fontId="6" fillId="0" borderId="26" xfId="1" applyNumberFormat="1" applyFont="1" applyFill="1" applyBorder="1" applyAlignment="1"/>
    <xf numFmtId="164" fontId="6" fillId="0" borderId="4" xfId="1" applyNumberFormat="1" applyFont="1" applyFill="1" applyBorder="1" applyAlignment="1"/>
    <xf numFmtId="164" fontId="6" fillId="0" borderId="0" xfId="1" applyNumberFormat="1" applyFont="1" applyFill="1" applyAlignment="1"/>
    <xf numFmtId="164" fontId="6" fillId="0" borderId="9" xfId="1" applyNumberFormat="1" applyFont="1" applyFill="1" applyBorder="1" applyAlignment="1">
      <alignment wrapText="1"/>
    </xf>
    <xf numFmtId="164" fontId="4" fillId="0" borderId="1" xfId="1" applyNumberFormat="1" applyFont="1" applyFill="1" applyBorder="1" applyAlignment="1" applyProtection="1">
      <alignment vertical="justify"/>
    </xf>
    <xf numFmtId="164" fontId="4" fillId="0" borderId="1" xfId="1" applyNumberFormat="1" applyFont="1" applyFill="1" applyBorder="1" applyAlignment="1" applyProtection="1">
      <alignment vertical="center"/>
    </xf>
    <xf numFmtId="164" fontId="5" fillId="0" borderId="4" xfId="1" applyNumberFormat="1" applyFont="1" applyFill="1" applyBorder="1" applyAlignment="1" applyProtection="1">
      <alignment vertical="justify"/>
    </xf>
    <xf numFmtId="164" fontId="7" fillId="0" borderId="4" xfId="1" applyNumberFormat="1" applyFont="1" applyFill="1" applyBorder="1" applyAlignment="1" applyProtection="1">
      <alignment vertical="justify"/>
    </xf>
    <xf numFmtId="164" fontId="4" fillId="0" borderId="1" xfId="1" applyNumberFormat="1" applyFont="1" applyFill="1" applyBorder="1" applyAlignment="1"/>
    <xf numFmtId="164" fontId="5" fillId="0" borderId="15" xfId="1" applyNumberFormat="1" applyFont="1" applyFill="1" applyBorder="1" applyAlignment="1" applyProtection="1">
      <alignment vertical="justify"/>
    </xf>
    <xf numFmtId="164" fontId="5" fillId="0" borderId="19" xfId="1" applyNumberFormat="1" applyFont="1" applyFill="1" applyBorder="1" applyAlignment="1" applyProtection="1">
      <alignment vertical="justify"/>
    </xf>
    <xf numFmtId="0" fontId="9" fillId="4" borderId="1" xfId="2" applyFont="1" applyFill="1" applyBorder="1" applyAlignment="1">
      <alignment horizontal="center"/>
    </xf>
    <xf numFmtId="49" fontId="6" fillId="2" borderId="4" xfId="1" applyNumberFormat="1" applyFont="1" applyFill="1" applyBorder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left"/>
    </xf>
    <xf numFmtId="0" fontId="19" fillId="3" borderId="47" xfId="2" applyFont="1" applyFill="1" applyBorder="1" applyAlignment="1">
      <alignment horizontal="center" vertical="center" wrapText="1"/>
    </xf>
    <xf numFmtId="0" fontId="19" fillId="3" borderId="25" xfId="2" applyFont="1" applyFill="1" applyBorder="1" applyAlignment="1">
      <alignment horizontal="left"/>
    </xf>
    <xf numFmtId="0" fontId="19" fillId="3" borderId="23" xfId="2" applyFont="1" applyFill="1" applyBorder="1" applyAlignment="1">
      <alignment horizontal="center"/>
    </xf>
    <xf numFmtId="0" fontId="19" fillId="3" borderId="22" xfId="2" applyFont="1" applyFill="1" applyBorder="1" applyAlignment="1">
      <alignment horizontal="center"/>
    </xf>
    <xf numFmtId="0" fontId="19" fillId="3" borderId="37" xfId="2" applyFont="1" applyFill="1" applyBorder="1" applyAlignment="1">
      <alignment horizontal="center"/>
    </xf>
    <xf numFmtId="43" fontId="16" fillId="2" borderId="0" xfId="1" applyFont="1" applyFill="1"/>
    <xf numFmtId="49" fontId="6" fillId="2" borderId="48" xfId="0" applyNumberFormat="1" applyFont="1" applyFill="1" applyBorder="1"/>
    <xf numFmtId="3" fontId="4" fillId="2" borderId="49" xfId="1" applyNumberFormat="1" applyFont="1" applyFill="1" applyBorder="1" applyAlignment="1" applyProtection="1">
      <alignment horizontal="left" vertical="center"/>
    </xf>
    <xf numFmtId="43" fontId="4" fillId="2" borderId="50" xfId="1" applyFont="1" applyFill="1" applyBorder="1" applyAlignment="1" applyProtection="1">
      <alignment horizontal="right"/>
    </xf>
    <xf numFmtId="164" fontId="4" fillId="2" borderId="50" xfId="1" applyNumberFormat="1" applyFont="1" applyFill="1" applyBorder="1" applyAlignment="1" applyProtection="1">
      <alignment horizontal="right"/>
    </xf>
    <xf numFmtId="43" fontId="4" fillId="2" borderId="0" xfId="1" applyFont="1" applyFill="1" applyBorder="1" applyAlignment="1" applyProtection="1">
      <alignment horizontal="right"/>
    </xf>
    <xf numFmtId="43" fontId="4" fillId="2" borderId="6" xfId="1" applyFont="1" applyFill="1" applyBorder="1" applyAlignment="1" applyProtection="1">
      <alignment horizontal="right"/>
    </xf>
    <xf numFmtId="43" fontId="12" fillId="2" borderId="30" xfId="1" applyFont="1" applyFill="1" applyBorder="1" applyAlignment="1" applyProtection="1">
      <alignment horizontal="right"/>
    </xf>
    <xf numFmtId="49" fontId="6" fillId="2" borderId="28" xfId="0" applyNumberFormat="1" applyFont="1" applyFill="1" applyBorder="1" applyAlignment="1">
      <alignment horizontal="center"/>
    </xf>
    <xf numFmtId="3" fontId="6" fillId="2" borderId="30" xfId="0" applyNumberFormat="1" applyFont="1" applyFill="1" applyBorder="1" applyAlignment="1">
      <alignment horizontal="left" wrapText="1"/>
    </xf>
    <xf numFmtId="43" fontId="6" fillId="2" borderId="6" xfId="1" applyFont="1" applyFill="1" applyBorder="1"/>
    <xf numFmtId="43" fontId="4" fillId="2" borderId="6" xfId="1" applyFont="1" applyFill="1" applyBorder="1"/>
    <xf numFmtId="43" fontId="6" fillId="2" borderId="5" xfId="1" applyFont="1" applyFill="1" applyBorder="1"/>
    <xf numFmtId="43" fontId="20" fillId="2" borderId="0" xfId="1" applyFont="1" applyFill="1"/>
    <xf numFmtId="49" fontId="6" fillId="2" borderId="5" xfId="0" applyNumberFormat="1" applyFont="1" applyFill="1" applyBorder="1" applyAlignment="1">
      <alignment horizontal="center" wrapText="1"/>
    </xf>
    <xf numFmtId="3" fontId="6" fillId="2" borderId="6" xfId="0" applyNumberFormat="1" applyFont="1" applyFill="1" applyBorder="1" applyAlignment="1">
      <alignment horizontal="left" wrapText="1"/>
    </xf>
    <xf numFmtId="43" fontId="5" fillId="2" borderId="30" xfId="1" applyFont="1" applyFill="1" applyBorder="1" applyAlignment="1" applyProtection="1">
      <alignment horizontal="right"/>
    </xf>
    <xf numFmtId="43" fontId="5" fillId="2" borderId="28" xfId="1" applyFont="1" applyFill="1" applyBorder="1" applyAlignment="1" applyProtection="1">
      <alignment horizontal="right"/>
    </xf>
    <xf numFmtId="43" fontId="5" fillId="2" borderId="6" xfId="1" applyFont="1" applyFill="1" applyBorder="1" applyAlignment="1" applyProtection="1">
      <alignment horizontal="right"/>
    </xf>
    <xf numFmtId="3" fontId="6" fillId="2" borderId="6" xfId="1" applyNumberFormat="1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center"/>
    </xf>
    <xf numFmtId="3" fontId="4" fillId="2" borderId="6" xfId="3" applyNumberFormat="1" applyFont="1" applyFill="1" applyBorder="1" applyAlignment="1" applyProtection="1">
      <alignment horizontal="left" vertical="center" indent="1"/>
    </xf>
    <xf numFmtId="43" fontId="7" fillId="2" borderId="30" xfId="1" applyFont="1" applyFill="1" applyBorder="1" applyAlignment="1" applyProtection="1">
      <alignment horizontal="right"/>
    </xf>
    <xf numFmtId="43" fontId="7" fillId="2" borderId="28" xfId="1" applyFont="1" applyFill="1" applyBorder="1" applyAlignment="1" applyProtection="1">
      <alignment horizontal="right"/>
    </xf>
    <xf numFmtId="43" fontId="7" fillId="2" borderId="6" xfId="1" applyFont="1" applyFill="1" applyBorder="1" applyAlignment="1" applyProtection="1">
      <alignment horizontal="right"/>
    </xf>
    <xf numFmtId="0" fontId="20" fillId="2" borderId="0" xfId="0" applyFont="1" applyFill="1"/>
    <xf numFmtId="49" fontId="6" fillId="2" borderId="5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3" fontId="10" fillId="2" borderId="6" xfId="1" applyNumberFormat="1" applyFont="1" applyFill="1" applyBorder="1" applyAlignment="1">
      <alignment horizontal="left"/>
    </xf>
    <xf numFmtId="0" fontId="21" fillId="2" borderId="0" xfId="0" applyFont="1" applyFill="1"/>
    <xf numFmtId="3" fontId="6" fillId="2" borderId="6" xfId="1" applyNumberFormat="1" applyFont="1" applyFill="1" applyBorder="1" applyAlignment="1">
      <alignment horizontal="left"/>
    </xf>
    <xf numFmtId="49" fontId="6" fillId="2" borderId="51" xfId="0" applyNumberFormat="1" applyFont="1" applyFill="1" applyBorder="1" applyAlignment="1">
      <alignment horizontal="center"/>
    </xf>
    <xf numFmtId="3" fontId="6" fillId="2" borderId="52" xfId="1" applyNumberFormat="1" applyFont="1" applyFill="1" applyBorder="1" applyAlignment="1">
      <alignment horizontal="left" wrapText="1"/>
    </xf>
    <xf numFmtId="43" fontId="5" fillId="2" borderId="53" xfId="1" applyFont="1" applyFill="1" applyBorder="1" applyAlignment="1" applyProtection="1">
      <alignment horizontal="right"/>
    </xf>
    <xf numFmtId="3" fontId="16" fillId="2" borderId="0" xfId="1" applyNumberFormat="1" applyFont="1" applyFill="1" applyBorder="1" applyAlignment="1">
      <alignment horizontal="right" vertical="center"/>
    </xf>
    <xf numFmtId="3" fontId="20" fillId="2" borderId="0" xfId="1" applyNumberFormat="1" applyFont="1" applyFill="1" applyBorder="1" applyAlignment="1">
      <alignment horizontal="right"/>
    </xf>
    <xf numFmtId="49" fontId="6" fillId="2" borderId="6" xfId="0" applyNumberFormat="1" applyFont="1" applyFill="1" applyBorder="1" applyAlignment="1">
      <alignment horizontal="left"/>
    </xf>
    <xf numFmtId="3" fontId="4" fillId="2" borderId="6" xfId="1" applyNumberFormat="1" applyFont="1" applyFill="1" applyBorder="1" applyAlignment="1">
      <alignment horizontal="left"/>
    </xf>
    <xf numFmtId="43" fontId="12" fillId="2" borderId="5" xfId="1" applyFont="1" applyFill="1" applyBorder="1" applyAlignment="1" applyProtection="1">
      <alignment horizontal="right"/>
    </xf>
    <xf numFmtId="43" fontId="12" fillId="2" borderId="6" xfId="1" applyFont="1" applyFill="1" applyBorder="1" applyAlignment="1" applyProtection="1">
      <alignment horizontal="right"/>
    </xf>
    <xf numFmtId="43" fontId="22" fillId="2" borderId="0" xfId="1" applyFont="1" applyFill="1"/>
    <xf numFmtId="49" fontId="6" fillId="2" borderId="48" xfId="0" applyNumberFormat="1" applyFont="1" applyFill="1" applyBorder="1" applyAlignment="1">
      <alignment horizontal="center"/>
    </xf>
    <xf numFmtId="3" fontId="4" fillId="2" borderId="6" xfId="3" applyNumberFormat="1" applyFont="1" applyFill="1" applyBorder="1" applyAlignment="1" applyProtection="1">
      <alignment horizontal="left" vertical="center" wrapText="1"/>
    </xf>
    <xf numFmtId="3" fontId="6" fillId="2" borderId="6" xfId="0" applyNumberFormat="1" applyFont="1" applyFill="1" applyBorder="1" applyAlignment="1">
      <alignment horizontal="left"/>
    </xf>
    <xf numFmtId="43" fontId="6" fillId="2" borderId="30" xfId="1" applyFont="1" applyFill="1" applyBorder="1"/>
    <xf numFmtId="43" fontId="6" fillId="2" borderId="28" xfId="1" applyFont="1" applyFill="1" applyBorder="1"/>
    <xf numFmtId="0" fontId="6" fillId="0" borderId="5" xfId="0" applyFont="1" applyBorder="1"/>
    <xf numFmtId="3" fontId="4" fillId="0" borderId="6" xfId="3" applyNumberFormat="1" applyFont="1" applyFill="1" applyBorder="1" applyAlignment="1" applyProtection="1">
      <alignment horizontal="left" vertical="center" indent="1"/>
    </xf>
    <xf numFmtId="43" fontId="7" fillId="0" borderId="30" xfId="1" applyFont="1" applyFill="1" applyBorder="1" applyAlignment="1" applyProtection="1">
      <alignment horizontal="right"/>
    </xf>
    <xf numFmtId="0" fontId="16" fillId="0" borderId="0" xfId="0" applyFont="1"/>
    <xf numFmtId="0" fontId="6" fillId="0" borderId="5" xfId="0" applyFont="1" applyBorder="1" applyAlignment="1">
      <alignment horizontal="center" wrapText="1"/>
    </xf>
    <xf numFmtId="3" fontId="6" fillId="0" borderId="6" xfId="1" applyNumberFormat="1" applyFont="1" applyFill="1" applyBorder="1" applyAlignment="1">
      <alignment horizontal="left" wrapText="1"/>
    </xf>
    <xf numFmtId="43" fontId="5" fillId="0" borderId="30" xfId="1" applyFont="1" applyFill="1" applyBorder="1" applyAlignment="1" applyProtection="1">
      <alignment horizontal="right"/>
    </xf>
    <xf numFmtId="43" fontId="5" fillId="0" borderId="28" xfId="1" applyFont="1" applyFill="1" applyBorder="1" applyAlignment="1" applyProtection="1">
      <alignment horizontal="right"/>
    </xf>
    <xf numFmtId="43" fontId="5" fillId="0" borderId="6" xfId="1" applyFont="1" applyFill="1" applyBorder="1" applyAlignment="1" applyProtection="1">
      <alignment horizontal="right"/>
    </xf>
    <xf numFmtId="43" fontId="0" fillId="2" borderId="0" xfId="1" applyFont="1" applyFill="1"/>
    <xf numFmtId="0" fontId="6" fillId="0" borderId="5" xfId="0" applyFont="1" applyBorder="1" applyAlignment="1">
      <alignment wrapText="1"/>
    </xf>
    <xf numFmtId="43" fontId="5" fillId="0" borderId="53" xfId="1" applyFont="1" applyFill="1" applyBorder="1" applyAlignment="1" applyProtection="1">
      <alignment horizontal="right"/>
    </xf>
    <xf numFmtId="43" fontId="5" fillId="0" borderId="5" xfId="1" applyFont="1" applyFill="1" applyBorder="1" applyAlignment="1" applyProtection="1">
      <alignment horizontal="right"/>
    </xf>
    <xf numFmtId="49" fontId="6" fillId="2" borderId="5" xfId="0" applyNumberFormat="1" applyFont="1" applyFill="1" applyBorder="1" applyAlignment="1">
      <alignment horizontal="left"/>
    </xf>
    <xf numFmtId="3" fontId="4" fillId="2" borderId="5" xfId="3" applyNumberFormat="1" applyFont="1" applyFill="1" applyBorder="1" applyAlignment="1" applyProtection="1">
      <alignment horizontal="left" vertical="center" indent="1"/>
    </xf>
    <xf numFmtId="43" fontId="5" fillId="2" borderId="5" xfId="1" applyFont="1" applyFill="1" applyBorder="1" applyAlignment="1" applyProtection="1">
      <alignment horizontal="right"/>
    </xf>
    <xf numFmtId="43" fontId="5" fillId="2" borderId="8" xfId="1" applyFont="1" applyFill="1" applyBorder="1" applyAlignment="1" applyProtection="1">
      <alignment horizontal="right"/>
    </xf>
    <xf numFmtId="43" fontId="5" fillId="2" borderId="2" xfId="1" applyFont="1" applyFill="1" applyBorder="1" applyAlignment="1" applyProtection="1">
      <alignment horizontal="right"/>
    </xf>
    <xf numFmtId="43" fontId="5" fillId="2" borderId="29" xfId="1" applyFont="1" applyFill="1" applyBorder="1" applyAlignment="1" applyProtection="1">
      <alignment horizontal="right"/>
    </xf>
    <xf numFmtId="43" fontId="5" fillId="2" borderId="20" xfId="1" applyFont="1" applyFill="1" applyBorder="1" applyAlignment="1" applyProtection="1">
      <alignment horizontal="right"/>
    </xf>
    <xf numFmtId="0" fontId="6" fillId="2" borderId="5" xfId="0" applyFont="1" applyFill="1" applyBorder="1"/>
    <xf numFmtId="49" fontId="6" fillId="2" borderId="5" xfId="0" applyNumberFormat="1" applyFont="1" applyFill="1" applyBorder="1"/>
    <xf numFmtId="3" fontId="4" fillId="2" borderId="5" xfId="1" applyNumberFormat="1" applyFont="1" applyFill="1" applyBorder="1" applyAlignment="1">
      <alignment horizontal="left"/>
    </xf>
    <xf numFmtId="3" fontId="4" fillId="2" borderId="6" xfId="3" applyNumberFormat="1" applyFont="1" applyFill="1" applyBorder="1" applyAlignment="1" applyProtection="1">
      <alignment horizontal="left" vertical="justify" indent="1"/>
    </xf>
    <xf numFmtId="49" fontId="6" fillId="2" borderId="51" xfId="0" applyNumberFormat="1" applyFont="1" applyFill="1" applyBorder="1" applyAlignment="1">
      <alignment horizontal="left"/>
    </xf>
    <xf numFmtId="3" fontId="6" fillId="2" borderId="52" xfId="1" applyNumberFormat="1" applyFont="1" applyFill="1" applyBorder="1" applyAlignment="1">
      <alignment horizontal="left"/>
    </xf>
    <xf numFmtId="2" fontId="6" fillId="0" borderId="5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49" fontId="6" fillId="2" borderId="51" xfId="0" applyNumberFormat="1" applyFont="1" applyFill="1" applyBorder="1" applyAlignment="1">
      <alignment horizontal="left" vertical="center"/>
    </xf>
    <xf numFmtId="0" fontId="7" fillId="2" borderId="5" xfId="4" applyFont="1" applyFill="1" applyBorder="1" applyAlignment="1">
      <alignment vertical="center"/>
    </xf>
    <xf numFmtId="3" fontId="4" fillId="2" borderId="5" xfId="3" applyNumberFormat="1" applyFont="1" applyFill="1" applyBorder="1" applyAlignment="1" applyProtection="1">
      <alignment horizontal="left" vertical="justify" indent="1"/>
    </xf>
    <xf numFmtId="3" fontId="5" fillId="2" borderId="6" xfId="3" applyNumberFormat="1" applyFont="1" applyFill="1" applyBorder="1" applyAlignment="1" applyProtection="1">
      <alignment horizontal="left" vertical="justify" indent="1"/>
    </xf>
    <xf numFmtId="0" fontId="10" fillId="2" borderId="51" xfId="0" applyFont="1" applyFill="1" applyBorder="1"/>
    <xf numFmtId="3" fontId="5" fillId="2" borderId="52" xfId="3" applyNumberFormat="1" applyFont="1" applyFill="1" applyBorder="1" applyAlignment="1" applyProtection="1">
      <alignment horizontal="left" vertical="justify" indent="1"/>
    </xf>
    <xf numFmtId="0" fontId="11" fillId="2" borderId="5" xfId="0" applyFont="1" applyFill="1" applyBorder="1" applyAlignment="1">
      <alignment horizontal="left"/>
    </xf>
    <xf numFmtId="3" fontId="7" fillId="2" borderId="5" xfId="3" applyNumberFormat="1" applyFont="1" applyFill="1" applyBorder="1" applyAlignment="1" applyProtection="1">
      <alignment horizontal="left" vertical="justify" indent="1"/>
    </xf>
    <xf numFmtId="43" fontId="7" fillId="2" borderId="5" xfId="1" applyFont="1" applyFill="1" applyBorder="1" applyAlignment="1" applyProtection="1">
      <alignment horizontal="right"/>
    </xf>
    <xf numFmtId="0" fontId="10" fillId="2" borderId="28" xfId="0" applyFont="1" applyFill="1" applyBorder="1"/>
    <xf numFmtId="3" fontId="5" fillId="2" borderId="30" xfId="3" applyNumberFormat="1" applyFont="1" applyFill="1" applyBorder="1" applyAlignment="1" applyProtection="1">
      <alignment horizontal="left" vertical="justify" indent="1"/>
    </xf>
    <xf numFmtId="3" fontId="7" fillId="2" borderId="6" xfId="3" applyNumberFormat="1" applyFont="1" applyFill="1" applyBorder="1" applyAlignment="1" applyProtection="1">
      <alignment horizontal="left" vertical="justify" indent="1"/>
    </xf>
    <xf numFmtId="164" fontId="0" fillId="2" borderId="0" xfId="1" applyNumberFormat="1" applyFont="1" applyFill="1"/>
    <xf numFmtId="0" fontId="10" fillId="2" borderId="5" xfId="0" applyFont="1" applyFill="1" applyBorder="1"/>
    <xf numFmtId="0" fontId="12" fillId="2" borderId="5" xfId="0" applyFont="1" applyFill="1" applyBorder="1"/>
    <xf numFmtId="164" fontId="5" fillId="2" borderId="30" xfId="1" applyNumberFormat="1" applyFont="1" applyFill="1" applyBorder="1" applyAlignment="1" applyProtection="1">
      <alignment horizontal="right"/>
    </xf>
    <xf numFmtId="164" fontId="5" fillId="2" borderId="28" xfId="1" applyNumberFormat="1" applyFont="1" applyFill="1" applyBorder="1" applyAlignment="1" applyProtection="1">
      <alignment horizontal="right"/>
    </xf>
    <xf numFmtId="164" fontId="5" fillId="2" borderId="6" xfId="1" applyNumberFormat="1" applyFont="1" applyFill="1" applyBorder="1" applyAlignment="1" applyProtection="1">
      <alignment horizontal="right"/>
    </xf>
    <xf numFmtId="49" fontId="10" fillId="2" borderId="5" xfId="0" applyNumberFormat="1" applyFont="1" applyFill="1" applyBorder="1"/>
    <xf numFmtId="3" fontId="6" fillId="2" borderId="5" xfId="1" applyNumberFormat="1" applyFont="1" applyFill="1" applyBorder="1" applyAlignment="1">
      <alignment horizontal="left"/>
    </xf>
    <xf numFmtId="0" fontId="12" fillId="2" borderId="5" xfId="4" applyFont="1" applyFill="1" applyBorder="1" applyAlignment="1">
      <alignment horizontal="left" vertical="center"/>
    </xf>
    <xf numFmtId="0" fontId="10" fillId="2" borderId="5" xfId="4" applyFont="1" applyFill="1" applyBorder="1" applyAlignment="1">
      <alignment vertical="center"/>
    </xf>
    <xf numFmtId="0" fontId="10" fillId="2" borderId="5" xfId="4" applyFont="1" applyFill="1" applyBorder="1" applyAlignment="1">
      <alignment vertical="center" wrapText="1"/>
    </xf>
    <xf numFmtId="43" fontId="15" fillId="2" borderId="0" xfId="1" applyFont="1" applyFill="1"/>
    <xf numFmtId="0" fontId="10" fillId="2" borderId="54" xfId="0" applyFont="1" applyFill="1" applyBorder="1"/>
    <xf numFmtId="3" fontId="4" fillId="2" borderId="28" xfId="1" applyNumberFormat="1" applyFont="1" applyFill="1" applyBorder="1" applyAlignment="1" applyProtection="1">
      <alignment horizontal="left" vertical="center" indent="1"/>
    </xf>
    <xf numFmtId="0" fontId="12" fillId="2" borderId="5" xfId="4" applyFont="1" applyFill="1" applyBorder="1"/>
    <xf numFmtId="3" fontId="4" fillId="2" borderId="6" xfId="1" applyNumberFormat="1" applyFont="1" applyFill="1" applyBorder="1" applyAlignment="1" applyProtection="1">
      <alignment horizontal="left" vertical="justify" indent="1"/>
    </xf>
    <xf numFmtId="3" fontId="4" fillId="2" borderId="6" xfId="0" applyNumberFormat="1" applyFont="1" applyFill="1" applyBorder="1" applyAlignment="1">
      <alignment horizontal="left"/>
    </xf>
    <xf numFmtId="43" fontId="16" fillId="2" borderId="0" xfId="0" applyNumberFormat="1" applyFont="1" applyFill="1"/>
    <xf numFmtId="49" fontId="10" fillId="2" borderId="5" xfId="0" applyNumberFormat="1" applyFont="1" applyFill="1" applyBorder="1" applyAlignment="1">
      <alignment vertical="center" wrapText="1"/>
    </xf>
    <xf numFmtId="0" fontId="0" fillId="2" borderId="0" xfId="0" applyFill="1"/>
    <xf numFmtId="0" fontId="12" fillId="2" borderId="5" xfId="4" applyFont="1" applyFill="1" applyBorder="1" applyAlignment="1">
      <alignment vertical="center"/>
    </xf>
    <xf numFmtId="3" fontId="4" fillId="2" borderId="5" xfId="1" applyNumberFormat="1" applyFont="1" applyFill="1" applyBorder="1" applyAlignment="1" applyProtection="1">
      <alignment horizontal="left" vertical="justify" indent="1"/>
    </xf>
    <xf numFmtId="3" fontId="6" fillId="2" borderId="30" xfId="1" applyNumberFormat="1" applyFont="1" applyFill="1" applyBorder="1" applyAlignment="1">
      <alignment horizontal="left"/>
    </xf>
    <xf numFmtId="0" fontId="10" fillId="2" borderId="5" xfId="0" applyFont="1" applyFill="1" applyBorder="1" applyAlignment="1">
      <alignment wrapText="1"/>
    </xf>
    <xf numFmtId="3" fontId="5" fillId="2" borderId="6" xfId="3" applyNumberFormat="1" applyFont="1" applyFill="1" applyBorder="1" applyAlignment="1" applyProtection="1">
      <alignment horizontal="left" vertical="center" indent="1"/>
    </xf>
    <xf numFmtId="3" fontId="4" fillId="2" borderId="52" xfId="3" applyNumberFormat="1" applyFont="1" applyFill="1" applyBorder="1" applyAlignment="1" applyProtection="1">
      <alignment horizontal="left" vertical="justify" indent="1"/>
    </xf>
    <xf numFmtId="0" fontId="6" fillId="2" borderId="28" xfId="0" applyFont="1" applyFill="1" applyBorder="1"/>
    <xf numFmtId="49" fontId="5" fillId="2" borderId="5" xfId="4" applyNumberFormat="1" applyFont="1" applyFill="1" applyBorder="1" applyAlignment="1">
      <alignment vertical="center"/>
    </xf>
    <xf numFmtId="43" fontId="16" fillId="2" borderId="0" xfId="1" applyFont="1" applyFill="1" applyBorder="1"/>
    <xf numFmtId="49" fontId="5" fillId="2" borderId="51" xfId="4" applyNumberFormat="1" applyFont="1" applyFill="1" applyBorder="1" applyAlignment="1">
      <alignment vertical="center"/>
    </xf>
    <xf numFmtId="0" fontId="6" fillId="0" borderId="28" xfId="0" applyFont="1" applyBorder="1"/>
    <xf numFmtId="3" fontId="6" fillId="0" borderId="30" xfId="1" applyNumberFormat="1" applyFont="1" applyFill="1" applyBorder="1" applyAlignment="1">
      <alignment horizontal="left"/>
    </xf>
    <xf numFmtId="43" fontId="6" fillId="0" borderId="6" xfId="1" applyFont="1" applyFill="1" applyBorder="1"/>
    <xf numFmtId="43" fontId="6" fillId="0" borderId="30" xfId="1" applyFont="1" applyFill="1" applyBorder="1"/>
    <xf numFmtId="43" fontId="6" fillId="0" borderId="28" xfId="1" applyFont="1" applyFill="1" applyBorder="1"/>
    <xf numFmtId="49" fontId="5" fillId="0" borderId="5" xfId="4" applyNumberFormat="1" applyFont="1" applyBorder="1" applyAlignment="1">
      <alignment vertical="center"/>
    </xf>
    <xf numFmtId="49" fontId="6" fillId="2" borderId="5" xfId="0" applyNumberFormat="1" applyFont="1" applyFill="1" applyBorder="1" applyAlignment="1">
      <alignment wrapText="1"/>
    </xf>
    <xf numFmtId="3" fontId="6" fillId="2" borderId="4" xfId="1" applyNumberFormat="1" applyFont="1" applyFill="1" applyBorder="1" applyAlignment="1">
      <alignment horizontal="left"/>
    </xf>
    <xf numFmtId="49" fontId="16" fillId="2" borderId="0" xfId="0" applyNumberFormat="1" applyFont="1" applyFill="1" applyAlignment="1">
      <alignment wrapText="1"/>
    </xf>
    <xf numFmtId="3" fontId="16" fillId="2" borderId="0" xfId="1" applyNumberFormat="1" applyFont="1" applyFill="1" applyBorder="1" applyAlignment="1">
      <alignment horizontal="left"/>
    </xf>
    <xf numFmtId="3" fontId="20" fillId="2" borderId="0" xfId="1" applyNumberFormat="1" applyFont="1" applyFill="1" applyBorder="1" applyAlignment="1">
      <alignment horizontal="right" vertical="center"/>
    </xf>
    <xf numFmtId="3" fontId="16" fillId="2" borderId="0" xfId="0" applyNumberFormat="1" applyFont="1" applyFill="1"/>
    <xf numFmtId="0" fontId="18" fillId="5" borderId="43" xfId="2" applyFont="1" applyFill="1" applyBorder="1" applyAlignment="1">
      <alignment horizontal="center"/>
    </xf>
    <xf numFmtId="0" fontId="18" fillId="5" borderId="25" xfId="2" applyFont="1" applyFill="1" applyBorder="1" applyAlignment="1">
      <alignment horizontal="left"/>
    </xf>
    <xf numFmtId="0" fontId="18" fillId="5" borderId="23" xfId="2" applyFont="1" applyFill="1" applyBorder="1" applyAlignment="1">
      <alignment horizontal="center"/>
    </xf>
    <xf numFmtId="0" fontId="18" fillId="5" borderId="37" xfId="2" applyFont="1" applyFill="1" applyBorder="1" applyAlignment="1">
      <alignment horizontal="center"/>
    </xf>
    <xf numFmtId="43" fontId="17" fillId="2" borderId="0" xfId="1" applyFont="1" applyFill="1" applyBorder="1" applyAlignment="1"/>
    <xf numFmtId="0" fontId="13" fillId="4" borderId="0" xfId="2" applyFont="1" applyFill="1" applyAlignment="1">
      <alignment horizontal="center"/>
    </xf>
    <xf numFmtId="0" fontId="25" fillId="3" borderId="1" xfId="2" applyFont="1" applyFill="1" applyBorder="1" applyAlignment="1">
      <alignment horizontal="center" vertical="center" wrapText="1"/>
    </xf>
    <xf numFmtId="0" fontId="25" fillId="3" borderId="0" xfId="2" applyFont="1" applyFill="1" applyAlignment="1">
      <alignment horizontal="left" vertical="center"/>
    </xf>
    <xf numFmtId="0" fontId="25" fillId="3" borderId="0" xfId="2" applyFont="1" applyFill="1" applyAlignment="1">
      <alignment horizontal="center"/>
    </xf>
    <xf numFmtId="0" fontId="26" fillId="3" borderId="0" xfId="2" applyFont="1" applyFill="1" applyAlignment="1">
      <alignment horizontal="center"/>
    </xf>
    <xf numFmtId="0" fontId="26" fillId="3" borderId="11" xfId="2" applyFont="1" applyFill="1" applyBorder="1" applyAlignment="1">
      <alignment horizontal="center"/>
    </xf>
    <xf numFmtId="0" fontId="13" fillId="4" borderId="11" xfId="2" applyFont="1" applyFill="1" applyBorder="1" applyAlignment="1">
      <alignment horizontal="center"/>
    </xf>
    <xf numFmtId="0" fontId="0" fillId="3" borderId="0" xfId="0" applyFill="1"/>
    <xf numFmtId="43" fontId="0" fillId="0" borderId="0" xfId="0" applyNumberFormat="1"/>
    <xf numFmtId="0" fontId="23" fillId="2" borderId="0" xfId="2" applyFont="1" applyFill="1"/>
    <xf numFmtId="1" fontId="17" fillId="2" borderId="0" xfId="2" applyNumberFormat="1" applyFont="1" applyFill="1"/>
    <xf numFmtId="0" fontId="20" fillId="0" borderId="0" xfId="0" applyFont="1"/>
    <xf numFmtId="49" fontId="0" fillId="2" borderId="0" xfId="1" applyNumberFormat="1" applyFont="1" applyFill="1" applyBorder="1"/>
    <xf numFmtId="49" fontId="0" fillId="2" borderId="0" xfId="0" applyNumberFormat="1" applyFill="1"/>
    <xf numFmtId="49" fontId="13" fillId="4" borderId="38" xfId="2" applyNumberFormat="1" applyFont="1" applyFill="1" applyBorder="1" applyAlignment="1">
      <alignment horizontal="center" vertical="center"/>
    </xf>
    <xf numFmtId="49" fontId="13" fillId="4" borderId="39" xfId="2" applyNumberFormat="1" applyFont="1" applyFill="1" applyBorder="1" applyAlignment="1">
      <alignment horizontal="center" vertical="center"/>
    </xf>
    <xf numFmtId="49" fontId="15" fillId="2" borderId="0" xfId="1" applyNumberFormat="1" applyFont="1" applyFill="1" applyBorder="1"/>
    <xf numFmtId="49" fontId="25" fillId="3" borderId="1" xfId="2" applyNumberFormat="1" applyFont="1" applyFill="1" applyBorder="1" applyAlignment="1">
      <alignment horizontal="center" vertical="center"/>
    </xf>
    <xf numFmtId="49" fontId="25" fillId="3" borderId="21" xfId="2" applyNumberFormat="1" applyFont="1" applyFill="1" applyBorder="1" applyAlignment="1">
      <alignment horizontal="center" vertical="center"/>
    </xf>
    <xf numFmtId="49" fontId="25" fillId="3" borderId="22" xfId="2" applyNumberFormat="1" applyFont="1" applyFill="1" applyBorder="1" applyAlignment="1">
      <alignment horizontal="center" vertical="center"/>
    </xf>
    <xf numFmtId="49" fontId="25" fillId="3" borderId="23" xfId="2" applyNumberFormat="1" applyFont="1" applyFill="1" applyBorder="1" applyAlignment="1">
      <alignment horizontal="center" vertical="center"/>
    </xf>
    <xf numFmtId="49" fontId="27" fillId="2" borderId="0" xfId="1" applyNumberFormat="1" applyFont="1" applyFill="1" applyBorder="1"/>
    <xf numFmtId="49" fontId="28" fillId="2" borderId="0" xfId="1" applyNumberFormat="1" applyFont="1" applyFill="1" applyBorder="1"/>
    <xf numFmtId="49" fontId="0" fillId="2" borderId="0" xfId="1" applyNumberFormat="1" applyFont="1" applyFill="1"/>
    <xf numFmtId="49" fontId="28" fillId="0" borderId="0" xfId="1" applyNumberFormat="1" applyFont="1" applyFill="1" applyBorder="1"/>
    <xf numFmtId="49" fontId="27" fillId="2" borderId="0" xfId="1" applyNumberFormat="1" applyFont="1" applyFill="1" applyBorder="1" applyAlignment="1">
      <alignment vertical="center"/>
    </xf>
    <xf numFmtId="49" fontId="14" fillId="2" borderId="0" xfId="1" applyNumberFormat="1" applyFont="1" applyFill="1" applyBorder="1"/>
    <xf numFmtId="49" fontId="28" fillId="2" borderId="0" xfId="0" applyNumberFormat="1" applyFont="1" applyFill="1"/>
    <xf numFmtId="49" fontId="28" fillId="2" borderId="0" xfId="1" applyNumberFormat="1" applyFont="1" applyFill="1"/>
    <xf numFmtId="49" fontId="15" fillId="2" borderId="0" xfId="0" applyNumberFormat="1" applyFont="1" applyFill="1"/>
    <xf numFmtId="49" fontId="0" fillId="3" borderId="0" xfId="0" applyNumberFormat="1" applyFill="1" applyAlignment="1">
      <alignment wrapText="1"/>
    </xf>
    <xf numFmtId="49" fontId="0" fillId="3" borderId="0" xfId="1" applyNumberFormat="1" applyFont="1" applyFill="1" applyBorder="1" applyAlignment="1">
      <alignment horizontal="left"/>
    </xf>
    <xf numFmtId="43" fontId="0" fillId="3" borderId="0" xfId="1" applyFont="1" applyFill="1" applyBorder="1"/>
    <xf numFmtId="164" fontId="15" fillId="3" borderId="0" xfId="1" applyNumberFormat="1" applyFont="1" applyFill="1" applyBorder="1" applyAlignment="1">
      <alignment horizontal="right"/>
    </xf>
    <xf numFmtId="49" fontId="0" fillId="2" borderId="0" xfId="0" applyNumberFormat="1" applyFill="1" applyAlignment="1">
      <alignment horizontal="left"/>
    </xf>
    <xf numFmtId="0" fontId="1" fillId="0" borderId="0" xfId="0" applyFont="1"/>
    <xf numFmtId="0" fontId="15" fillId="0" borderId="0" xfId="0" applyFont="1"/>
    <xf numFmtId="0" fontId="13" fillId="4" borderId="23" xfId="2" applyFont="1" applyFill="1" applyBorder="1"/>
    <xf numFmtId="0" fontId="13" fillId="4" borderId="0" xfId="2" applyFont="1" applyFill="1" applyAlignment="1">
      <alignment horizontal="left"/>
    </xf>
    <xf numFmtId="0" fontId="13" fillId="4" borderId="18" xfId="2" applyFont="1" applyFill="1" applyBorder="1" applyAlignment="1">
      <alignment horizontal="center"/>
    </xf>
    <xf numFmtId="0" fontId="13" fillId="4" borderId="19" xfId="2" applyFont="1" applyFill="1" applyBorder="1" applyAlignment="1">
      <alignment horizontal="center"/>
    </xf>
    <xf numFmtId="0" fontId="28" fillId="0" borderId="0" xfId="0" applyFont="1"/>
    <xf numFmtId="49" fontId="1" fillId="3" borderId="0" xfId="0" applyNumberFormat="1" applyFont="1" applyFill="1" applyAlignment="1">
      <alignment wrapText="1"/>
    </xf>
    <xf numFmtId="3" fontId="1" fillId="3" borderId="0" xfId="1" applyNumberFormat="1" applyFont="1" applyFill="1" applyBorder="1" applyAlignment="1">
      <alignment horizontal="left"/>
    </xf>
    <xf numFmtId="3" fontId="1" fillId="3" borderId="0" xfId="1" applyNumberFormat="1" applyFont="1" applyFill="1" applyBorder="1"/>
    <xf numFmtId="3" fontId="1" fillId="3" borderId="0" xfId="1" applyNumberFormat="1" applyFont="1" applyFill="1" applyBorder="1" applyAlignment="1">
      <alignment horizontal="right"/>
    </xf>
    <xf numFmtId="3" fontId="15" fillId="3" borderId="0" xfId="1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23" fillId="2" borderId="0" xfId="2" applyFont="1" applyFill="1" applyAlignment="1">
      <alignment horizontal="left"/>
    </xf>
    <xf numFmtId="43" fontId="17" fillId="2" borderId="0" xfId="1" applyFont="1" applyFill="1" applyAlignment="1">
      <alignment horizontal="right"/>
    </xf>
    <xf numFmtId="0" fontId="17" fillId="2" borderId="0" xfId="2" applyFont="1" applyFill="1" applyAlignment="1">
      <alignment horizontal="right"/>
    </xf>
    <xf numFmtId="0" fontId="17" fillId="0" borderId="0" xfId="2" applyFont="1" applyAlignment="1">
      <alignment horizontal="right"/>
    </xf>
    <xf numFmtId="0" fontId="13" fillId="3" borderId="1" xfId="2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 vertical="center"/>
    </xf>
    <xf numFmtId="0" fontId="13" fillId="3" borderId="0" xfId="2" applyFont="1" applyFill="1" applyAlignment="1">
      <alignment horizontal="center"/>
    </xf>
    <xf numFmtId="0" fontId="13" fillId="3" borderId="11" xfId="2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left" vertical="center"/>
    </xf>
    <xf numFmtId="0" fontId="9" fillId="3" borderId="0" xfId="2" applyFont="1" applyFill="1" applyAlignment="1">
      <alignment horizontal="center"/>
    </xf>
    <xf numFmtId="0" fontId="13" fillId="3" borderId="53" xfId="2" applyFont="1" applyFill="1" applyBorder="1" applyAlignment="1">
      <alignment horizontal="center"/>
    </xf>
    <xf numFmtId="0" fontId="13" fillId="3" borderId="52" xfId="2" applyFont="1" applyFill="1" applyBorder="1" applyAlignment="1">
      <alignment horizontal="center"/>
    </xf>
    <xf numFmtId="0" fontId="13" fillId="3" borderId="55" xfId="2" applyFont="1" applyFill="1" applyBorder="1" applyAlignment="1">
      <alignment horizontal="center"/>
    </xf>
    <xf numFmtId="49" fontId="6" fillId="0" borderId="4" xfId="0" applyNumberFormat="1" applyFont="1" applyBorder="1"/>
    <xf numFmtId="0" fontId="8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0" fontId="6" fillId="0" borderId="4" xfId="0" applyFont="1" applyBorder="1" applyAlignment="1">
      <alignment horizontal="center"/>
    </xf>
    <xf numFmtId="43" fontId="6" fillId="0" borderId="6" xfId="1" applyFont="1" applyFill="1" applyBorder="1" applyAlignment="1">
      <alignment horizontal="left"/>
    </xf>
    <xf numFmtId="43" fontId="6" fillId="0" borderId="6" xfId="1" applyFont="1" applyFill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5" fillId="0" borderId="6" xfId="4" applyFont="1" applyBorder="1" applyAlignment="1">
      <alignment horizontal="left" vertical="center"/>
    </xf>
    <xf numFmtId="164" fontId="4" fillId="0" borderId="6" xfId="3" applyNumberFormat="1" applyFont="1" applyFill="1" applyBorder="1" applyAlignment="1" applyProtection="1">
      <alignment horizontal="left" vertical="justify" indent="1"/>
    </xf>
    <xf numFmtId="43" fontId="6" fillId="0" borderId="6" xfId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7" fillId="0" borderId="6" xfId="4" applyFont="1" applyBorder="1" applyAlignment="1">
      <alignment horizontal="left" vertical="center"/>
    </xf>
    <xf numFmtId="0" fontId="5" fillId="0" borderId="6" xfId="4" applyFont="1" applyBorder="1" applyAlignment="1">
      <alignment horizontal="left" vertical="center" wrapText="1" shrinkToFit="1"/>
    </xf>
    <xf numFmtId="0" fontId="5" fillId="0" borderId="6" xfId="4" applyFont="1" applyBorder="1" applyAlignment="1">
      <alignment horizontal="left"/>
    </xf>
    <xf numFmtId="0" fontId="7" fillId="0" borderId="4" xfId="4" applyFont="1" applyBorder="1" applyAlignment="1">
      <alignment horizontal="left" vertical="center"/>
    </xf>
    <xf numFmtId="0" fontId="5" fillId="0" borderId="6" xfId="4" applyFont="1" applyBorder="1" applyAlignment="1">
      <alignment horizontal="left" vertical="center" wrapText="1"/>
    </xf>
    <xf numFmtId="0" fontId="4" fillId="0" borderId="6" xfId="4" applyFont="1" applyBorder="1"/>
    <xf numFmtId="0" fontId="6" fillId="0" borderId="6" xfId="4" applyFont="1" applyBorder="1" applyAlignment="1">
      <alignment horizontal="left" vertical="center"/>
    </xf>
    <xf numFmtId="0" fontId="6" fillId="0" borderId="15" xfId="0" applyFont="1" applyBorder="1"/>
    <xf numFmtId="0" fontId="5" fillId="0" borderId="18" xfId="4" applyFont="1" applyBorder="1" applyAlignment="1">
      <alignment horizontal="left" vertical="center"/>
    </xf>
    <xf numFmtId="164" fontId="4" fillId="0" borderId="2" xfId="1" applyNumberFormat="1" applyFont="1" applyFill="1" applyBorder="1" applyAlignment="1" applyProtection="1"/>
    <xf numFmtId="164" fontId="4" fillId="0" borderId="8" xfId="1" applyNumberFormat="1" applyFont="1" applyFill="1" applyBorder="1" applyAlignment="1" applyProtection="1"/>
    <xf numFmtId="164" fontId="4" fillId="0" borderId="3" xfId="1" applyNumberFormat="1" applyFont="1" applyFill="1" applyBorder="1" applyAlignment="1" applyProtection="1"/>
    <xf numFmtId="164" fontId="5" fillId="0" borderId="2" xfId="1" applyNumberFormat="1" applyFont="1" applyFill="1" applyBorder="1" applyAlignment="1" applyProtection="1"/>
    <xf numFmtId="164" fontId="5" fillId="0" borderId="6" xfId="1" applyNumberFormat="1" applyFont="1" applyFill="1" applyBorder="1" applyAlignment="1" applyProtection="1"/>
    <xf numFmtId="164" fontId="5" fillId="0" borderId="5" xfId="1" applyNumberFormat="1" applyFont="1" applyFill="1" applyBorder="1" applyAlignment="1" applyProtection="1"/>
    <xf numFmtId="164" fontId="4" fillId="0" borderId="8" xfId="1" applyNumberFormat="1" applyFont="1" applyFill="1" applyBorder="1" applyAlignment="1" applyProtection="1">
      <alignment vertical="justify"/>
    </xf>
    <xf numFmtId="164" fontId="4" fillId="0" borderId="3" xfId="1" applyNumberFormat="1" applyFont="1" applyFill="1" applyBorder="1" applyAlignment="1" applyProtection="1">
      <alignment vertical="justify"/>
    </xf>
    <xf numFmtId="164" fontId="5" fillId="0" borderId="10" xfId="1" applyNumberFormat="1" applyFont="1" applyFill="1" applyBorder="1" applyAlignment="1" applyProtection="1">
      <alignment vertical="justify"/>
    </xf>
    <xf numFmtId="164" fontId="5" fillId="0" borderId="7" xfId="1" applyNumberFormat="1" applyFont="1" applyFill="1" applyBorder="1" applyAlignment="1" applyProtection="1">
      <alignment vertical="center"/>
    </xf>
    <xf numFmtId="164" fontId="6" fillId="0" borderId="19" xfId="1" applyNumberFormat="1" applyFont="1" applyFill="1" applyBorder="1" applyAlignment="1"/>
    <xf numFmtId="49" fontId="6" fillId="0" borderId="27" xfId="0" applyNumberFormat="1" applyFont="1" applyBorder="1"/>
    <xf numFmtId="3" fontId="4" fillId="0" borderId="17" xfId="1" applyNumberFormat="1" applyFont="1" applyFill="1" applyBorder="1" applyAlignment="1" applyProtection="1">
      <alignment horizontal="left"/>
    </xf>
    <xf numFmtId="3" fontId="4" fillId="0" borderId="17" xfId="1" applyNumberFormat="1" applyFont="1" applyFill="1" applyBorder="1" applyAlignment="1" applyProtection="1">
      <alignment horizontal="right"/>
    </xf>
    <xf numFmtId="3" fontId="4" fillId="0" borderId="30" xfId="1" applyNumberFormat="1" applyFont="1" applyBorder="1" applyAlignment="1">
      <alignment horizontal="right"/>
    </xf>
    <xf numFmtId="3" fontId="4" fillId="0" borderId="6" xfId="1" applyNumberFormat="1" applyFont="1" applyFill="1" applyBorder="1" applyAlignment="1">
      <alignment horizontal="right"/>
    </xf>
    <xf numFmtId="3" fontId="4" fillId="0" borderId="7" xfId="1" applyNumberFormat="1" applyFont="1" applyFill="1" applyBorder="1" applyAlignment="1">
      <alignment horizontal="right"/>
    </xf>
    <xf numFmtId="3" fontId="6" fillId="0" borderId="28" xfId="0" applyNumberFormat="1" applyFont="1" applyBorder="1" applyAlignment="1">
      <alignment horizontal="left" wrapText="1"/>
    </xf>
    <xf numFmtId="3" fontId="5" fillId="0" borderId="30" xfId="1" applyNumberFormat="1" applyFont="1" applyFill="1" applyBorder="1" applyAlignment="1" applyProtection="1">
      <alignment horizontal="right"/>
    </xf>
    <xf numFmtId="3" fontId="5" fillId="0" borderId="29" xfId="1" applyNumberFormat="1" applyFont="1" applyFill="1" applyBorder="1" applyAlignment="1" applyProtection="1">
      <alignment horizontal="right"/>
    </xf>
    <xf numFmtId="3" fontId="5" fillId="0" borderId="6" xfId="1" applyNumberFormat="1" applyFont="1" applyBorder="1" applyAlignment="1">
      <alignment horizontal="right"/>
    </xf>
    <xf numFmtId="3" fontId="5" fillId="0" borderId="6" xfId="1" applyNumberFormat="1" applyFont="1" applyFill="1" applyBorder="1" applyAlignment="1">
      <alignment horizontal="right"/>
    </xf>
    <xf numFmtId="3" fontId="6" fillId="0" borderId="5" xfId="0" applyNumberFormat="1" applyFont="1" applyBorder="1" applyAlignment="1">
      <alignment horizontal="left" wrapText="1"/>
    </xf>
    <xf numFmtId="3" fontId="6" fillId="0" borderId="6" xfId="1" applyNumberFormat="1" applyFont="1" applyFill="1" applyBorder="1" applyAlignment="1">
      <alignment horizontal="right"/>
    </xf>
    <xf numFmtId="3" fontId="6" fillId="0" borderId="6" xfId="1" applyNumberFormat="1" applyFont="1" applyFill="1" applyBorder="1"/>
    <xf numFmtId="3" fontId="6" fillId="0" borderId="6" xfId="1" applyNumberFormat="1" applyFont="1" applyBorder="1" applyAlignment="1">
      <alignment horizontal="right"/>
    </xf>
    <xf numFmtId="3" fontId="6" fillId="0" borderId="2" xfId="1" applyNumberFormat="1" applyFont="1" applyFill="1" applyBorder="1" applyAlignment="1">
      <alignment horizontal="left"/>
    </xf>
    <xf numFmtId="3" fontId="6" fillId="0" borderId="6" xfId="1" applyNumberFormat="1" applyFont="1" applyBorder="1"/>
    <xf numFmtId="3" fontId="4" fillId="0" borderId="2" xfId="3" applyNumberFormat="1" applyFont="1" applyFill="1" applyBorder="1" applyAlignment="1" applyProtection="1">
      <alignment horizontal="left" vertical="justify" indent="1"/>
    </xf>
    <xf numFmtId="3" fontId="4" fillId="0" borderId="2" xfId="3" applyNumberFormat="1" applyFont="1" applyFill="1" applyBorder="1" applyAlignment="1" applyProtection="1">
      <alignment horizontal="right" vertical="justify" indent="1"/>
    </xf>
    <xf numFmtId="3" fontId="5" fillId="0" borderId="8" xfId="1" applyNumberFormat="1" applyFont="1" applyFill="1" applyBorder="1" applyAlignment="1" applyProtection="1">
      <alignment horizontal="left" vertical="justify" indent="1"/>
    </xf>
    <xf numFmtId="3" fontId="5" fillId="0" borderId="9" xfId="1" applyNumberFormat="1" applyFont="1" applyFill="1" applyBorder="1" applyAlignment="1" applyProtection="1">
      <alignment horizontal="right" vertical="justify" indent="1"/>
    </xf>
    <xf numFmtId="3" fontId="6" fillId="0" borderId="2" xfId="1" applyNumberFormat="1" applyFont="1" applyFill="1" applyBorder="1"/>
    <xf numFmtId="3" fontId="6" fillId="0" borderId="0" xfId="1" applyNumberFormat="1" applyFont="1" applyFill="1" applyBorder="1" applyAlignment="1">
      <alignment horizontal="left"/>
    </xf>
    <xf numFmtId="3" fontId="6" fillId="0" borderId="0" xfId="1" applyNumberFormat="1" applyFont="1" applyFill="1" applyBorder="1"/>
    <xf numFmtId="3" fontId="4" fillId="0" borderId="0" xfId="3" applyNumberFormat="1" applyFont="1" applyFill="1" applyBorder="1" applyAlignment="1" applyProtection="1">
      <alignment horizontal="center" vertical="center"/>
    </xf>
    <xf numFmtId="3" fontId="6" fillId="0" borderId="12" xfId="0" applyNumberFormat="1" applyFont="1" applyBorder="1" applyAlignment="1">
      <alignment horizontal="left"/>
    </xf>
    <xf numFmtId="3" fontId="6" fillId="0" borderId="13" xfId="0" applyNumberFormat="1" applyFont="1" applyBorder="1"/>
    <xf numFmtId="3" fontId="4" fillId="0" borderId="0" xfId="3" applyNumberFormat="1" applyFont="1" applyFill="1" applyBorder="1" applyAlignment="1" applyProtection="1">
      <alignment horizontal="left" vertical="justify" indent="1"/>
    </xf>
    <xf numFmtId="3" fontId="4" fillId="0" borderId="0" xfId="3" applyNumberFormat="1" applyFont="1" applyFill="1" applyBorder="1" applyAlignment="1" applyProtection="1">
      <alignment horizontal="right" vertical="justify" indent="1"/>
    </xf>
    <xf numFmtId="3" fontId="4" fillId="0" borderId="6" xfId="1" applyNumberFormat="1" applyFont="1" applyBorder="1" applyAlignment="1">
      <alignment horizontal="right"/>
    </xf>
    <xf numFmtId="3" fontId="6" fillId="0" borderId="8" xfId="1" applyNumberFormat="1" applyFont="1" applyFill="1" applyBorder="1" applyAlignment="1">
      <alignment horizontal="left" wrapText="1"/>
    </xf>
    <xf numFmtId="3" fontId="6" fillId="0" borderId="5" xfId="1" applyNumberFormat="1" applyFont="1" applyFill="1" applyBorder="1" applyAlignment="1">
      <alignment horizontal="right" wrapText="1"/>
    </xf>
    <xf numFmtId="3" fontId="6" fillId="0" borderId="0" xfId="1" applyNumberFormat="1" applyFont="1" applyFill="1" applyAlignment="1">
      <alignment horizontal="left"/>
    </xf>
    <xf numFmtId="3" fontId="6" fillId="0" borderId="0" xfId="1" applyNumberFormat="1" applyFont="1" applyFill="1"/>
    <xf numFmtId="3" fontId="6" fillId="0" borderId="0" xfId="0" applyNumberFormat="1" applyFont="1"/>
    <xf numFmtId="3" fontId="4" fillId="0" borderId="0" xfId="3" applyNumberFormat="1" applyFont="1" applyFill="1" applyBorder="1" applyAlignment="1" applyProtection="1">
      <alignment horizontal="right" vertical="center" indent="1"/>
    </xf>
    <xf numFmtId="3" fontId="5" fillId="0" borderId="6" xfId="3" applyNumberFormat="1" applyFont="1" applyFill="1" applyBorder="1" applyAlignment="1" applyProtection="1">
      <alignment horizontal="left" vertical="justify" indent="1"/>
    </xf>
    <xf numFmtId="3" fontId="5" fillId="0" borderId="6" xfId="3" applyNumberFormat="1" applyFont="1" applyFill="1" applyBorder="1" applyAlignment="1" applyProtection="1">
      <alignment horizontal="right" vertical="justify" indent="1"/>
    </xf>
    <xf numFmtId="3" fontId="10" fillId="0" borderId="6" xfId="1" applyNumberFormat="1" applyFont="1" applyBorder="1" applyAlignment="1">
      <alignment horizontal="right"/>
    </xf>
    <xf numFmtId="3" fontId="10" fillId="0" borderId="6" xfId="1" applyNumberFormat="1" applyFont="1" applyFill="1" applyBorder="1" applyAlignment="1">
      <alignment horizontal="right"/>
    </xf>
    <xf numFmtId="0" fontId="10" fillId="0" borderId="4" xfId="0" applyFont="1" applyBorder="1"/>
    <xf numFmtId="3" fontId="5" fillId="0" borderId="2" xfId="3" applyNumberFormat="1" applyFont="1" applyFill="1" applyBorder="1" applyAlignment="1" applyProtection="1">
      <alignment horizontal="left" vertical="justify" indent="1"/>
    </xf>
    <xf numFmtId="0" fontId="11" fillId="0" borderId="4" xfId="0" applyFont="1" applyBorder="1" applyAlignment="1">
      <alignment horizontal="left"/>
    </xf>
    <xf numFmtId="3" fontId="12" fillId="0" borderId="6" xfId="1" applyNumberFormat="1" applyFont="1" applyBorder="1" applyAlignment="1">
      <alignment horizontal="right"/>
    </xf>
    <xf numFmtId="3" fontId="12" fillId="0" borderId="6" xfId="1" applyNumberFormat="1" applyFont="1" applyFill="1" applyBorder="1" applyAlignment="1">
      <alignment horizontal="right"/>
    </xf>
    <xf numFmtId="3" fontId="7" fillId="0" borderId="2" xfId="3" applyNumberFormat="1" applyFont="1" applyFill="1" applyBorder="1" applyAlignment="1" applyProtection="1">
      <alignment horizontal="left" vertical="justify" indent="1"/>
    </xf>
    <xf numFmtId="3" fontId="7" fillId="0" borderId="2" xfId="3" applyNumberFormat="1" applyFont="1" applyFill="1" applyBorder="1" applyAlignment="1" applyProtection="1">
      <alignment horizontal="right" vertical="justify" indent="1"/>
    </xf>
    <xf numFmtId="49" fontId="10" fillId="0" borderId="4" xfId="0" applyNumberFormat="1" applyFont="1" applyBorder="1"/>
    <xf numFmtId="0" fontId="12" fillId="0" borderId="4" xfId="4" applyFont="1" applyBorder="1" applyAlignment="1">
      <alignment horizontal="left" vertical="center"/>
    </xf>
    <xf numFmtId="3" fontId="4" fillId="0" borderId="4" xfId="3" applyNumberFormat="1" applyFont="1" applyFill="1" applyBorder="1" applyAlignment="1" applyProtection="1">
      <alignment horizontal="left" vertical="justify" indent="1"/>
    </xf>
    <xf numFmtId="3" fontId="4" fillId="0" borderId="4" xfId="3" applyNumberFormat="1" applyFont="1" applyFill="1" applyBorder="1" applyAlignment="1" applyProtection="1">
      <alignment horizontal="right" vertical="justify" indent="1"/>
    </xf>
    <xf numFmtId="0" fontId="10" fillId="0" borderId="4" xfId="4" applyFont="1" applyBorder="1" applyAlignment="1">
      <alignment vertical="center"/>
    </xf>
    <xf numFmtId="0" fontId="10" fillId="0" borderId="4" xfId="4" applyFont="1" applyBorder="1" applyAlignment="1">
      <alignment vertical="center" wrapText="1"/>
    </xf>
    <xf numFmtId="3" fontId="4" fillId="0" borderId="0" xfId="1" applyNumberFormat="1" applyFont="1" applyFill="1" applyBorder="1" applyAlignment="1" applyProtection="1">
      <alignment horizontal="left" vertical="justify" indent="1"/>
    </xf>
    <xf numFmtId="3" fontId="4" fillId="0" borderId="0" xfId="1" applyNumberFormat="1" applyFont="1" applyFill="1" applyBorder="1" applyAlignment="1" applyProtection="1">
      <alignment horizontal="right" vertical="justify" indent="1"/>
    </xf>
    <xf numFmtId="0" fontId="12" fillId="0" borderId="4" xfId="4" applyFont="1" applyBorder="1"/>
    <xf numFmtId="3" fontId="4" fillId="0" borderId="0" xfId="0" applyNumberFormat="1" applyFont="1" applyAlignment="1">
      <alignment horizontal="left"/>
    </xf>
    <xf numFmtId="3" fontId="4" fillId="0" borderId="0" xfId="0" applyNumberFormat="1" applyFont="1"/>
    <xf numFmtId="49" fontId="10" fillId="0" borderId="4" xfId="0" applyNumberFormat="1" applyFont="1" applyBorder="1" applyAlignment="1">
      <alignment vertical="center" wrapText="1"/>
    </xf>
    <xf numFmtId="0" fontId="12" fillId="0" borderId="4" xfId="4" applyFont="1" applyBorder="1" applyAlignment="1">
      <alignment vertical="center"/>
    </xf>
    <xf numFmtId="0" fontId="10" fillId="0" borderId="4" xfId="0" applyFont="1" applyBorder="1" applyAlignment="1">
      <alignment wrapText="1"/>
    </xf>
    <xf numFmtId="3" fontId="6" fillId="0" borderId="0" xfId="1" applyNumberFormat="1" applyFont="1" applyFill="1" applyBorder="1" applyAlignment="1"/>
    <xf numFmtId="3" fontId="5" fillId="0" borderId="2" xfId="3" applyNumberFormat="1" applyFont="1" applyFill="1" applyBorder="1" applyAlignment="1" applyProtection="1">
      <alignment horizontal="left" vertical="center" indent="1"/>
    </xf>
    <xf numFmtId="3" fontId="5" fillId="0" borderId="6" xfId="3" applyNumberFormat="1" applyFont="1" applyFill="1" applyBorder="1" applyAlignment="1" applyProtection="1">
      <alignment horizontal="right" vertical="center" indent="1"/>
    </xf>
    <xf numFmtId="3" fontId="4" fillId="0" borderId="2" xfId="1" applyNumberFormat="1" applyFont="1" applyFill="1" applyBorder="1" applyAlignment="1">
      <alignment horizontal="left"/>
    </xf>
    <xf numFmtId="3" fontId="6" fillId="0" borderId="17" xfId="1" applyNumberFormat="1" applyFont="1" applyFill="1" applyBorder="1" applyAlignment="1">
      <alignment horizontal="left"/>
    </xf>
    <xf numFmtId="3" fontId="6" fillId="0" borderId="18" xfId="1" applyNumberFormat="1" applyFont="1" applyFill="1" applyBorder="1"/>
    <xf numFmtId="3" fontId="6" fillId="0" borderId="2" xfId="3" applyNumberFormat="1" applyFont="1" applyFill="1" applyBorder="1" applyAlignment="1" applyProtection="1">
      <alignment horizontal="right" vertical="justify" indent="1"/>
    </xf>
    <xf numFmtId="49" fontId="6" fillId="0" borderId="4" xfId="0" applyNumberFormat="1" applyFont="1" applyBorder="1" applyAlignment="1">
      <alignment wrapText="1"/>
    </xf>
    <xf numFmtId="49" fontId="6" fillId="0" borderId="15" xfId="0" applyNumberFormat="1" applyFont="1" applyBorder="1" applyAlignment="1">
      <alignment wrapText="1"/>
    </xf>
    <xf numFmtId="3" fontId="6" fillId="0" borderId="18" xfId="1" applyNumberFormat="1" applyFont="1" applyBorder="1" applyAlignment="1">
      <alignment horizontal="right"/>
    </xf>
    <xf numFmtId="3" fontId="6" fillId="0" borderId="18" xfId="1" applyNumberFormat="1" applyFont="1" applyFill="1" applyBorder="1" applyAlignment="1">
      <alignment horizontal="right"/>
    </xf>
    <xf numFmtId="3" fontId="4" fillId="0" borderId="18" xfId="1" applyNumberFormat="1" applyFont="1" applyFill="1" applyBorder="1" applyAlignment="1">
      <alignment horizontal="right"/>
    </xf>
    <xf numFmtId="3" fontId="4" fillId="0" borderId="19" xfId="1" applyNumberFormat="1" applyFont="1" applyFill="1" applyBorder="1" applyAlignment="1">
      <alignment horizontal="right"/>
    </xf>
    <xf numFmtId="49" fontId="6" fillId="2" borderId="40" xfId="0" applyNumberFormat="1" applyFont="1" applyFill="1" applyBorder="1"/>
    <xf numFmtId="49" fontId="4" fillId="2" borderId="41" xfId="1" applyNumberFormat="1" applyFont="1" applyFill="1" applyBorder="1" applyAlignment="1" applyProtection="1">
      <alignment horizontal="left"/>
    </xf>
    <xf numFmtId="164" fontId="6" fillId="2" borderId="37" xfId="1" applyNumberFormat="1" applyFont="1" applyFill="1" applyBorder="1" applyAlignment="1" applyProtection="1"/>
    <xf numFmtId="164" fontId="6" fillId="2" borderId="42" xfId="1" applyNumberFormat="1" applyFont="1" applyFill="1" applyBorder="1" applyAlignment="1"/>
    <xf numFmtId="49" fontId="6" fillId="2" borderId="9" xfId="0" applyNumberFormat="1" applyFont="1" applyFill="1" applyBorder="1" applyAlignment="1">
      <alignment horizontal="center"/>
    </xf>
    <xf numFmtId="49" fontId="6" fillId="2" borderId="40" xfId="0" applyNumberFormat="1" applyFont="1" applyFill="1" applyBorder="1" applyAlignment="1">
      <alignment horizontal="left" wrapText="1"/>
    </xf>
    <xf numFmtId="164" fontId="5" fillId="2" borderId="30" xfId="1" applyNumberFormat="1" applyFont="1" applyFill="1" applyBorder="1" applyAlignment="1" applyProtection="1"/>
    <xf numFmtId="164" fontId="5" fillId="2" borderId="29" xfId="1" applyNumberFormat="1" applyFont="1" applyFill="1" applyBorder="1" applyAlignment="1" applyProtection="1"/>
    <xf numFmtId="164" fontId="6" fillId="2" borderId="30" xfId="1" applyNumberFormat="1" applyFont="1" applyFill="1" applyBorder="1" applyAlignment="1"/>
    <xf numFmtId="49" fontId="6" fillId="2" borderId="9" xfId="0" applyNumberFormat="1" applyFont="1" applyFill="1" applyBorder="1" applyAlignment="1">
      <alignment horizontal="center" wrapText="1"/>
    </xf>
    <xf numFmtId="49" fontId="6" fillId="2" borderId="9" xfId="0" applyNumberFormat="1" applyFont="1" applyFill="1" applyBorder="1" applyAlignment="1">
      <alignment horizontal="left" wrapText="1"/>
    </xf>
    <xf numFmtId="164" fontId="6" fillId="2" borderId="6" xfId="1" applyNumberFormat="1" applyFont="1" applyFill="1" applyBorder="1" applyAlignment="1"/>
    <xf numFmtId="49" fontId="6" fillId="2" borderId="4" xfId="1" applyNumberFormat="1" applyFont="1" applyFill="1" applyBorder="1" applyAlignment="1">
      <alignment horizontal="left" wrapText="1"/>
    </xf>
    <xf numFmtId="49" fontId="4" fillId="2" borderId="4" xfId="3" applyNumberFormat="1" applyFont="1" applyFill="1" applyBorder="1" applyAlignment="1" applyProtection="1">
      <alignment horizontal="left" vertical="justify" indent="1"/>
    </xf>
    <xf numFmtId="164" fontId="6" fillId="2" borderId="2" xfId="1" applyNumberFormat="1" applyFont="1" applyFill="1" applyBorder="1" applyAlignment="1" applyProtection="1">
      <alignment vertical="justify"/>
    </xf>
    <xf numFmtId="49" fontId="5" fillId="2" borderId="9" xfId="1" applyNumberFormat="1" applyFont="1" applyFill="1" applyBorder="1" applyAlignment="1" applyProtection="1">
      <alignment horizontal="left" vertical="justify" indent="1"/>
    </xf>
    <xf numFmtId="164" fontId="5" fillId="2" borderId="6" xfId="1" applyNumberFormat="1" applyFont="1" applyFill="1" applyBorder="1" applyAlignment="1" applyProtection="1"/>
    <xf numFmtId="49" fontId="6" fillId="2" borderId="43" xfId="0" applyNumberFormat="1" applyFont="1" applyFill="1" applyBorder="1" applyAlignment="1">
      <alignment horizontal="left"/>
    </xf>
    <xf numFmtId="49" fontId="6" fillId="2" borderId="1" xfId="1" applyNumberFormat="1" applyFont="1" applyFill="1" applyBorder="1" applyAlignment="1">
      <alignment horizontal="left"/>
    </xf>
    <xf numFmtId="164" fontId="6" fillId="2" borderId="0" xfId="1" applyNumberFormat="1" applyFont="1" applyFill="1" applyBorder="1" applyAlignment="1"/>
    <xf numFmtId="49" fontId="6" fillId="2" borderId="25" xfId="0" applyNumberFormat="1" applyFont="1" applyFill="1" applyBorder="1" applyAlignment="1">
      <alignment horizontal="center"/>
    </xf>
    <xf numFmtId="49" fontId="4" fillId="2" borderId="25" xfId="3" applyNumberFormat="1" applyFont="1" applyFill="1" applyBorder="1" applyAlignment="1" applyProtection="1">
      <alignment horizontal="left" vertical="center" wrapText="1"/>
    </xf>
    <xf numFmtId="164" fontId="6" fillId="2" borderId="23" xfId="1" applyNumberFormat="1" applyFont="1" applyFill="1" applyBorder="1" applyAlignment="1" applyProtection="1">
      <alignment vertical="center"/>
    </xf>
    <xf numFmtId="49" fontId="6" fillId="2" borderId="40" xfId="0" applyNumberFormat="1" applyFont="1" applyFill="1" applyBorder="1" applyAlignment="1">
      <alignment horizontal="center"/>
    </xf>
    <xf numFmtId="49" fontId="6" fillId="2" borderId="40" xfId="0" applyNumberFormat="1" applyFont="1" applyFill="1" applyBorder="1" applyAlignment="1">
      <alignment horizontal="left"/>
    </xf>
    <xf numFmtId="164" fontId="6" fillId="2" borderId="28" xfId="1" applyNumberFormat="1" applyFont="1" applyFill="1" applyBorder="1" applyAlignment="1"/>
    <xf numFmtId="49" fontId="6" fillId="2" borderId="9" xfId="0" applyNumberFormat="1" applyFont="1" applyFill="1" applyBorder="1"/>
    <xf numFmtId="49" fontId="4" fillId="2" borderId="1" xfId="3" applyNumberFormat="1" applyFont="1" applyFill="1" applyBorder="1" applyAlignment="1" applyProtection="1">
      <alignment horizontal="left" vertical="center"/>
    </xf>
    <xf numFmtId="164" fontId="6" fillId="2" borderId="0" xfId="1" applyNumberFormat="1" applyFont="1" applyFill="1" applyBorder="1" applyAlignment="1" applyProtection="1">
      <alignment vertical="center"/>
    </xf>
    <xf numFmtId="164" fontId="6" fillId="2" borderId="30" xfId="1" applyNumberFormat="1" applyFont="1" applyFill="1" applyBorder="1" applyAlignment="1">
      <alignment vertical="center"/>
    </xf>
    <xf numFmtId="49" fontId="6" fillId="2" borderId="9" xfId="1" applyNumberFormat="1" applyFont="1" applyFill="1" applyBorder="1" applyAlignment="1">
      <alignment horizontal="left" wrapText="1"/>
    </xf>
    <xf numFmtId="164" fontId="6" fillId="2" borderId="5" xfId="1" applyNumberFormat="1" applyFont="1" applyFill="1" applyBorder="1" applyAlignment="1">
      <alignment wrapText="1"/>
    </xf>
    <xf numFmtId="49" fontId="6" fillId="2" borderId="9" xfId="0" applyNumberFormat="1" applyFont="1" applyFill="1" applyBorder="1" applyAlignment="1">
      <alignment wrapText="1"/>
    </xf>
    <xf numFmtId="49" fontId="6" fillId="2" borderId="9" xfId="0" applyNumberFormat="1" applyFont="1" applyFill="1" applyBorder="1" applyAlignment="1">
      <alignment horizontal="left"/>
    </xf>
    <xf numFmtId="49" fontId="4" fillId="2" borderId="1" xfId="3" applyNumberFormat="1" applyFont="1" applyFill="1" applyBorder="1" applyAlignment="1" applyProtection="1">
      <alignment horizontal="left" vertical="justify" indent="1"/>
    </xf>
    <xf numFmtId="164" fontId="6" fillId="2" borderId="0" xfId="1" applyNumberFormat="1" applyFont="1" applyFill="1" applyBorder="1" applyAlignment="1" applyProtection="1">
      <alignment vertical="justify"/>
    </xf>
    <xf numFmtId="164" fontId="6" fillId="2" borderId="8" xfId="1" applyNumberFormat="1" applyFont="1" applyFill="1" applyBorder="1" applyAlignment="1" applyProtection="1">
      <alignment vertical="justify"/>
    </xf>
    <xf numFmtId="49" fontId="4" fillId="2" borderId="9" xfId="1" applyNumberFormat="1" applyFont="1" applyFill="1" applyBorder="1" applyAlignment="1">
      <alignment horizontal="left"/>
    </xf>
    <xf numFmtId="164" fontId="6" fillId="2" borderId="8" xfId="1" applyNumberFormat="1" applyFont="1" applyFill="1" applyBorder="1" applyAlignment="1"/>
    <xf numFmtId="164" fontId="6" fillId="2" borderId="2" xfId="1" applyNumberFormat="1" applyFont="1" applyFill="1" applyBorder="1" applyAlignment="1"/>
    <xf numFmtId="164" fontId="6" fillId="2" borderId="29" xfId="1" applyNumberFormat="1" applyFont="1" applyFill="1" applyBorder="1" applyAlignment="1"/>
    <xf numFmtId="49" fontId="6" fillId="2" borderId="43" xfId="0" applyNumberFormat="1" applyFont="1" applyFill="1" applyBorder="1"/>
    <xf numFmtId="49" fontId="6" fillId="2" borderId="9" xfId="0" applyNumberFormat="1" applyFont="1" applyFill="1" applyBorder="1" applyAlignment="1">
      <alignment horizontal="left" vertical="center" wrapText="1"/>
    </xf>
    <xf numFmtId="164" fontId="6" fillId="2" borderId="5" xfId="1" applyNumberFormat="1" applyFont="1" applyFill="1" applyBorder="1" applyAlignment="1"/>
    <xf numFmtId="49" fontId="4" fillId="2" borderId="1" xfId="3" applyNumberFormat="1" applyFont="1" applyFill="1" applyBorder="1" applyAlignment="1" applyProtection="1">
      <alignment horizontal="left" vertical="center" indent="1"/>
    </xf>
    <xf numFmtId="164" fontId="6" fillId="2" borderId="6" xfId="1" applyNumberFormat="1" applyFont="1" applyFill="1" applyBorder="1" applyAlignment="1" applyProtection="1">
      <alignment vertical="center"/>
    </xf>
    <xf numFmtId="49" fontId="6" fillId="2" borderId="9" xfId="0" applyNumberFormat="1" applyFont="1" applyFill="1" applyBorder="1" applyAlignment="1">
      <alignment horizontal="left" vertical="center"/>
    </xf>
    <xf numFmtId="49" fontId="7" fillId="2" borderId="9" xfId="4" applyNumberFormat="1" applyFont="1" applyFill="1" applyBorder="1" applyAlignment="1">
      <alignment vertical="center"/>
    </xf>
    <xf numFmtId="49" fontId="5" fillId="2" borderId="4" xfId="3" applyNumberFormat="1" applyFont="1" applyFill="1" applyBorder="1" applyAlignment="1" applyProtection="1">
      <alignment horizontal="left" vertical="justify" indent="1"/>
    </xf>
    <xf numFmtId="164" fontId="5" fillId="2" borderId="6" xfId="1" applyNumberFormat="1" applyFont="1" applyFill="1" applyBorder="1" applyAlignment="1" applyProtection="1">
      <alignment vertical="justify"/>
    </xf>
    <xf numFmtId="164" fontId="5" fillId="2" borderId="5" xfId="1" applyNumberFormat="1" applyFont="1" applyFill="1" applyBorder="1" applyAlignment="1" applyProtection="1">
      <alignment vertical="justify"/>
    </xf>
    <xf numFmtId="49" fontId="10" fillId="2" borderId="9" xfId="0" applyNumberFormat="1" applyFont="1" applyFill="1" applyBorder="1"/>
    <xf numFmtId="49" fontId="29" fillId="2" borderId="9" xfId="0" applyNumberFormat="1" applyFont="1" applyFill="1" applyBorder="1" applyAlignment="1">
      <alignment horizontal="left"/>
    </xf>
    <xf numFmtId="49" fontId="7" fillId="2" borderId="4" xfId="3" applyNumberFormat="1" applyFont="1" applyFill="1" applyBorder="1" applyAlignment="1" applyProtection="1">
      <alignment horizontal="left" vertical="justify" indent="1"/>
    </xf>
    <xf numFmtId="164" fontId="5" fillId="2" borderId="2" xfId="1" applyNumberFormat="1" applyFont="1" applyFill="1" applyBorder="1" applyAlignment="1" applyProtection="1">
      <alignment vertical="justify"/>
    </xf>
    <xf numFmtId="164" fontId="5" fillId="2" borderId="8" xfId="1" applyNumberFormat="1" applyFont="1" applyFill="1" applyBorder="1" applyAlignment="1" applyProtection="1">
      <alignment vertical="justify"/>
    </xf>
    <xf numFmtId="164" fontId="6" fillId="0" borderId="6" xfId="1" applyNumberFormat="1" applyFont="1" applyBorder="1" applyAlignment="1"/>
    <xf numFmtId="49" fontId="12" fillId="2" borderId="9" xfId="4" applyNumberFormat="1" applyFont="1" applyFill="1" applyBorder="1" applyAlignment="1">
      <alignment horizontal="left" vertical="center"/>
    </xf>
    <xf numFmtId="164" fontId="6" fillId="2" borderId="4" xfId="1" applyNumberFormat="1" applyFont="1" applyFill="1" applyBorder="1" applyAlignment="1" applyProtection="1">
      <alignment vertical="justify"/>
    </xf>
    <xf numFmtId="164" fontId="6" fillId="2" borderId="29" xfId="1" applyNumberFormat="1" applyFont="1" applyFill="1" applyBorder="1" applyAlignment="1" applyProtection="1">
      <alignment vertical="justify"/>
    </xf>
    <xf numFmtId="49" fontId="10" fillId="2" borderId="9" xfId="4" applyNumberFormat="1" applyFont="1" applyFill="1" applyBorder="1" applyAlignment="1">
      <alignment vertical="center"/>
    </xf>
    <xf numFmtId="49" fontId="10" fillId="2" borderId="9" xfId="4" applyNumberFormat="1" applyFont="1" applyFill="1" applyBorder="1" applyAlignment="1">
      <alignment vertical="center" wrapText="1"/>
    </xf>
    <xf numFmtId="49" fontId="4" fillId="2" borderId="1" xfId="1" applyNumberFormat="1" applyFont="1" applyFill="1" applyBorder="1" applyAlignment="1" applyProtection="1">
      <alignment horizontal="left" vertical="justify" indent="1"/>
    </xf>
    <xf numFmtId="49" fontId="12" fillId="2" borderId="9" xfId="4" applyNumberFormat="1" applyFont="1" applyFill="1" applyBorder="1"/>
    <xf numFmtId="49" fontId="4" fillId="2" borderId="1" xfId="0" applyNumberFormat="1" applyFont="1" applyFill="1" applyBorder="1" applyAlignment="1">
      <alignment horizontal="left"/>
    </xf>
    <xf numFmtId="49" fontId="10" fillId="2" borderId="9" xfId="0" applyNumberFormat="1" applyFont="1" applyFill="1" applyBorder="1" applyAlignment="1">
      <alignment vertical="center" wrapText="1"/>
    </xf>
    <xf numFmtId="49" fontId="12" fillId="2" borderId="9" xfId="4" applyNumberFormat="1" applyFont="1" applyFill="1" applyBorder="1" applyAlignment="1">
      <alignment vertical="center"/>
    </xf>
    <xf numFmtId="49" fontId="6" fillId="2" borderId="6" xfId="1" applyNumberFormat="1" applyFont="1" applyFill="1" applyBorder="1" applyAlignment="1">
      <alignment horizontal="left"/>
    </xf>
    <xf numFmtId="49" fontId="10" fillId="2" borderId="9" xfId="0" applyNumberFormat="1" applyFont="1" applyFill="1" applyBorder="1" applyAlignment="1">
      <alignment wrapText="1"/>
    </xf>
    <xf numFmtId="49" fontId="5" fillId="2" borderId="4" xfId="3" applyNumberFormat="1" applyFont="1" applyFill="1" applyBorder="1" applyAlignment="1" applyProtection="1">
      <alignment horizontal="left" vertical="center" indent="1"/>
    </xf>
    <xf numFmtId="164" fontId="5" fillId="2" borderId="6" xfId="1" applyNumberFormat="1" applyFont="1" applyFill="1" applyBorder="1" applyAlignment="1" applyProtection="1">
      <alignment vertical="center"/>
    </xf>
    <xf numFmtId="164" fontId="5" fillId="2" borderId="30" xfId="1" applyNumberFormat="1" applyFont="1" applyFill="1" applyBorder="1" applyAlignment="1" applyProtection="1">
      <alignment vertical="center"/>
    </xf>
    <xf numFmtId="164" fontId="6" fillId="2" borderId="6" xfId="1" applyNumberFormat="1" applyFont="1" applyFill="1" applyBorder="1" applyAlignment="1" applyProtection="1">
      <alignment vertical="justify"/>
    </xf>
    <xf numFmtId="49" fontId="4" fillId="2" borderId="4" xfId="1" applyNumberFormat="1" applyFont="1" applyFill="1" applyBorder="1" applyAlignment="1">
      <alignment horizontal="left"/>
    </xf>
    <xf numFmtId="49" fontId="5" fillId="2" borderId="9" xfId="4" applyNumberFormat="1" applyFont="1" applyFill="1" applyBorder="1" applyAlignment="1">
      <alignment vertical="center"/>
    </xf>
    <xf numFmtId="49" fontId="6" fillId="2" borderId="15" xfId="1" applyNumberFormat="1" applyFont="1" applyFill="1" applyBorder="1" applyAlignment="1">
      <alignment horizontal="left"/>
    </xf>
    <xf numFmtId="164" fontId="6" fillId="2" borderId="18" xfId="1" applyNumberFormat="1" applyFont="1" applyFill="1" applyBorder="1" applyAlignment="1"/>
    <xf numFmtId="49" fontId="6" fillId="2" borderId="27" xfId="1" applyNumberFormat="1" applyFont="1" applyFill="1" applyBorder="1" applyAlignment="1">
      <alignment horizontal="left"/>
    </xf>
    <xf numFmtId="49" fontId="6" fillId="2" borderId="44" xfId="0" applyNumberFormat="1" applyFont="1" applyFill="1" applyBorder="1" applyAlignment="1">
      <alignment wrapText="1"/>
    </xf>
    <xf numFmtId="164" fontId="6" fillId="2" borderId="45" xfId="1" applyNumberFormat="1" applyFont="1" applyFill="1" applyBorder="1" applyAlignment="1"/>
    <xf numFmtId="43" fontId="6" fillId="0" borderId="6" xfId="1" applyFont="1" applyBorder="1"/>
    <xf numFmtId="43" fontId="6" fillId="0" borderId="8" xfId="0" applyNumberFormat="1" applyFont="1" applyBorder="1"/>
    <xf numFmtId="43" fontId="6" fillId="0" borderId="2" xfId="0" applyNumberFormat="1" applyFont="1" applyBorder="1"/>
    <xf numFmtId="43" fontId="6" fillId="0" borderId="6" xfId="0" applyNumberFormat="1" applyFont="1" applyBorder="1"/>
    <xf numFmtId="43" fontId="6" fillId="0" borderId="8" xfId="1" applyFont="1" applyBorder="1"/>
    <xf numFmtId="43" fontId="6" fillId="0" borderId="6" xfId="1" applyFont="1" applyBorder="1" applyAlignment="1">
      <alignment horizontal="center"/>
    </xf>
    <xf numFmtId="43" fontId="6" fillId="0" borderId="2" xfId="1" applyFont="1" applyBorder="1"/>
    <xf numFmtId="3" fontId="5" fillId="2" borderId="6" xfId="1" applyNumberFormat="1" applyFont="1" applyFill="1" applyBorder="1" applyAlignment="1" applyProtection="1">
      <alignment horizontal="left" vertical="justify" indent="1"/>
    </xf>
    <xf numFmtId="43" fontId="10" fillId="0" borderId="30" xfId="1" applyFont="1" applyFill="1" applyBorder="1" applyAlignment="1" applyProtection="1">
      <alignment horizontal="right"/>
    </xf>
    <xf numFmtId="43" fontId="10" fillId="2" borderId="30" xfId="1" applyFont="1" applyFill="1" applyBorder="1" applyAlignment="1" applyProtection="1">
      <alignment horizontal="right"/>
    </xf>
    <xf numFmtId="164" fontId="4" fillId="2" borderId="0" xfId="1" applyNumberFormat="1" applyFont="1" applyFill="1" applyAlignment="1"/>
    <xf numFmtId="164" fontId="4" fillId="2" borderId="30" xfId="1" applyNumberFormat="1" applyFont="1" applyFill="1" applyBorder="1" applyAlignment="1"/>
    <xf numFmtId="0" fontId="13" fillId="3" borderId="57" xfId="2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/>
    </xf>
    <xf numFmtId="3" fontId="4" fillId="0" borderId="58" xfId="3" applyNumberFormat="1" applyFont="1" applyFill="1" applyBorder="1" applyAlignment="1" applyProtection="1">
      <alignment horizontal="center" vertical="center"/>
    </xf>
    <xf numFmtId="3" fontId="4" fillId="0" borderId="45" xfId="3" applyNumberFormat="1" applyFont="1" applyFill="1" applyBorder="1" applyAlignment="1" applyProtection="1">
      <alignment horizontal="center" vertical="center"/>
    </xf>
    <xf numFmtId="3" fontId="6" fillId="0" borderId="2" xfId="1" applyNumberFormat="1" applyFont="1" applyBorder="1" applyAlignment="1">
      <alignment horizontal="right"/>
    </xf>
    <xf numFmtId="3" fontId="4" fillId="0" borderId="6" xfId="3" applyNumberFormat="1" applyFont="1" applyFill="1" applyBorder="1" applyAlignment="1" applyProtection="1">
      <alignment horizontal="center" vertical="center"/>
    </xf>
    <xf numFmtId="3" fontId="4" fillId="0" borderId="30" xfId="3" applyNumberFormat="1" applyFont="1" applyFill="1" applyBorder="1" applyAlignment="1" applyProtection="1">
      <alignment horizontal="center" vertical="center"/>
    </xf>
    <xf numFmtId="3" fontId="4" fillId="0" borderId="17" xfId="3" applyNumberFormat="1" applyFont="1" applyFill="1" applyBorder="1" applyAlignment="1" applyProtection="1">
      <alignment horizontal="center" vertical="center"/>
    </xf>
    <xf numFmtId="3" fontId="4" fillId="0" borderId="45" xfId="3" applyNumberFormat="1" applyFont="1" applyFill="1" applyBorder="1" applyAlignment="1" applyProtection="1">
      <alignment horizontal="left" vertical="center" wrapText="1"/>
    </xf>
    <xf numFmtId="3" fontId="4" fillId="0" borderId="52" xfId="3" applyNumberFormat="1" applyFont="1" applyFill="1" applyBorder="1" applyAlignment="1" applyProtection="1">
      <alignment horizontal="center" vertical="center"/>
    </xf>
    <xf numFmtId="3" fontId="4" fillId="0" borderId="2" xfId="3" applyNumberFormat="1" applyFont="1" applyFill="1" applyBorder="1" applyAlignment="1" applyProtection="1">
      <alignment horizontal="center" vertical="center"/>
    </xf>
    <xf numFmtId="3" fontId="4" fillId="0" borderId="6" xfId="3" applyNumberFormat="1" applyFont="1" applyFill="1" applyBorder="1" applyAlignment="1" applyProtection="1">
      <alignment horizontal="right" vertical="center" indent="1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5" fillId="2" borderId="0" xfId="0" applyFont="1" applyFill="1"/>
    <xf numFmtId="43" fontId="1" fillId="2" borderId="0" xfId="1" applyFont="1" applyFill="1"/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12" fillId="2" borderId="0" xfId="0" applyFont="1" applyFill="1"/>
    <xf numFmtId="49" fontId="5" fillId="2" borderId="0" xfId="0" applyNumberFormat="1" applyFont="1" applyFill="1"/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/>
    <xf numFmtId="49" fontId="12" fillId="2" borderId="0" xfId="0" applyNumberFormat="1" applyFont="1" applyFill="1"/>
    <xf numFmtId="49" fontId="6" fillId="2" borderId="0" xfId="0" applyNumberFormat="1" applyFont="1" applyFill="1" applyAlignment="1">
      <alignment horizontal="center"/>
    </xf>
    <xf numFmtId="3" fontId="6" fillId="2" borderId="0" xfId="1" applyNumberFormat="1" applyFont="1" applyFill="1" applyBorder="1" applyAlignment="1">
      <alignment horizontal="left" wrapText="1"/>
    </xf>
    <xf numFmtId="3" fontId="6" fillId="2" borderId="0" xfId="1" applyNumberFormat="1" applyFont="1" applyFill="1" applyBorder="1" applyAlignment="1">
      <alignment horizontal="right" vertical="center"/>
    </xf>
    <xf numFmtId="43" fontId="6" fillId="2" borderId="0" xfId="1" applyFont="1" applyFill="1"/>
    <xf numFmtId="0" fontId="16" fillId="2" borderId="0" xfId="4" applyFont="1" applyFill="1"/>
    <xf numFmtId="0" fontId="16" fillId="2" borderId="0" xfId="4" applyFont="1" applyFill="1" applyAlignment="1">
      <alignment horizontal="left"/>
    </xf>
    <xf numFmtId="0" fontId="9" fillId="5" borderId="43" xfId="2" applyFont="1" applyFill="1" applyBorder="1" applyAlignment="1">
      <alignment horizontal="left"/>
    </xf>
    <xf numFmtId="0" fontId="9" fillId="5" borderId="25" xfId="2" applyFont="1" applyFill="1" applyBorder="1" applyAlignment="1">
      <alignment horizontal="left"/>
    </xf>
    <xf numFmtId="0" fontId="9" fillId="5" borderId="47" xfId="2" applyFont="1" applyFill="1" applyBorder="1" applyAlignment="1">
      <alignment horizontal="center"/>
    </xf>
    <xf numFmtId="0" fontId="9" fillId="5" borderId="42" xfId="2" applyFont="1" applyFill="1" applyBorder="1" applyAlignment="1">
      <alignment horizontal="center"/>
    </xf>
    <xf numFmtId="0" fontId="9" fillId="5" borderId="23" xfId="2" applyFont="1" applyFill="1" applyBorder="1" applyAlignment="1">
      <alignment horizontal="center"/>
    </xf>
    <xf numFmtId="0" fontId="9" fillId="5" borderId="37" xfId="2" applyFont="1" applyFill="1" applyBorder="1" applyAlignment="1">
      <alignment horizontal="center"/>
    </xf>
    <xf numFmtId="0" fontId="26" fillId="6" borderId="47" xfId="2" applyFont="1" applyFill="1" applyBorder="1" applyAlignment="1">
      <alignment horizontal="right" vertical="center" wrapText="1"/>
    </xf>
    <xf numFmtId="0" fontId="26" fillId="6" borderId="25" xfId="2" applyFont="1" applyFill="1" applyBorder="1" applyAlignment="1">
      <alignment horizontal="left"/>
    </xf>
    <xf numFmtId="0" fontId="26" fillId="6" borderId="23" xfId="2" applyFont="1" applyFill="1" applyBorder="1" applyAlignment="1">
      <alignment horizontal="right"/>
    </xf>
    <xf numFmtId="0" fontId="26" fillId="6" borderId="22" xfId="2" applyFont="1" applyFill="1" applyBorder="1" applyAlignment="1">
      <alignment horizontal="right"/>
    </xf>
    <xf numFmtId="0" fontId="26" fillId="6" borderId="59" xfId="2" applyFont="1" applyFill="1" applyBorder="1" applyAlignment="1">
      <alignment horizontal="right"/>
    </xf>
    <xf numFmtId="43" fontId="16" fillId="2" borderId="0" xfId="3" applyFont="1" applyFill="1"/>
    <xf numFmtId="49" fontId="6" fillId="2" borderId="48" xfId="4" applyNumberFormat="1" applyFont="1" applyFill="1" applyBorder="1" applyAlignment="1">
      <alignment horizontal="left"/>
    </xf>
    <xf numFmtId="3" fontId="4" fillId="2" borderId="49" xfId="3" applyNumberFormat="1" applyFont="1" applyFill="1" applyBorder="1" applyAlignment="1" applyProtection="1">
      <alignment horizontal="left" vertical="center"/>
    </xf>
    <xf numFmtId="49" fontId="6" fillId="2" borderId="28" xfId="4" applyNumberFormat="1" applyFont="1" applyFill="1" applyBorder="1" applyAlignment="1">
      <alignment horizontal="left"/>
    </xf>
    <xf numFmtId="3" fontId="6" fillId="2" borderId="30" xfId="4" applyNumberFormat="1" applyFont="1" applyFill="1" applyBorder="1" applyAlignment="1">
      <alignment horizontal="left" wrapText="1"/>
    </xf>
    <xf numFmtId="43" fontId="20" fillId="2" borderId="0" xfId="3" applyFont="1" applyFill="1"/>
    <xf numFmtId="49" fontId="6" fillId="2" borderId="5" xfId="4" applyNumberFormat="1" applyFont="1" applyFill="1" applyBorder="1" applyAlignment="1">
      <alignment horizontal="left" wrapText="1"/>
    </xf>
    <xf numFmtId="3" fontId="6" fillId="2" borderId="6" xfId="4" applyNumberFormat="1" applyFont="1" applyFill="1" applyBorder="1" applyAlignment="1">
      <alignment horizontal="left" wrapText="1"/>
    </xf>
    <xf numFmtId="3" fontId="6" fillId="2" borderId="6" xfId="3" applyNumberFormat="1" applyFont="1" applyFill="1" applyBorder="1" applyAlignment="1">
      <alignment horizontal="left" wrapText="1"/>
    </xf>
    <xf numFmtId="0" fontId="6" fillId="2" borderId="5" xfId="4" applyFont="1" applyFill="1" applyBorder="1" applyAlignment="1">
      <alignment horizontal="left"/>
    </xf>
    <xf numFmtId="3" fontId="4" fillId="2" borderId="6" xfId="5" applyNumberFormat="1" applyFont="1" applyFill="1" applyBorder="1" applyAlignment="1" applyProtection="1">
      <alignment horizontal="left" vertical="center" indent="1"/>
    </xf>
    <xf numFmtId="49" fontId="6" fillId="2" borderId="5" xfId="4" applyNumberFormat="1" applyFont="1" applyFill="1" applyBorder="1" applyAlignment="1">
      <alignment horizontal="left"/>
    </xf>
    <xf numFmtId="0" fontId="20" fillId="2" borderId="0" xfId="4" applyFont="1" applyFill="1"/>
    <xf numFmtId="49" fontId="10" fillId="2" borderId="5" xfId="4" applyNumberFormat="1" applyFont="1" applyFill="1" applyBorder="1" applyAlignment="1">
      <alignment horizontal="left"/>
    </xf>
    <xf numFmtId="3" fontId="10" fillId="2" borderId="6" xfId="3" applyNumberFormat="1" applyFont="1" applyFill="1" applyBorder="1" applyAlignment="1">
      <alignment horizontal="left"/>
    </xf>
    <xf numFmtId="0" fontId="21" fillId="2" borderId="0" xfId="4" applyFont="1" applyFill="1"/>
    <xf numFmtId="3" fontId="6" fillId="2" borderId="6" xfId="3" applyNumberFormat="1" applyFont="1" applyFill="1" applyBorder="1" applyAlignment="1">
      <alignment horizontal="left"/>
    </xf>
    <xf numFmtId="49" fontId="6" fillId="2" borderId="51" xfId="4" applyNumberFormat="1" applyFont="1" applyFill="1" applyBorder="1" applyAlignment="1">
      <alignment horizontal="left"/>
    </xf>
    <xf numFmtId="3" fontId="6" fillId="2" borderId="52" xfId="3" applyNumberFormat="1" applyFont="1" applyFill="1" applyBorder="1" applyAlignment="1">
      <alignment horizontal="left" wrapText="1"/>
    </xf>
    <xf numFmtId="3" fontId="16" fillId="2" borderId="0" xfId="3" applyNumberFormat="1" applyFont="1" applyFill="1" applyBorder="1" applyAlignment="1">
      <alignment horizontal="right" vertical="center"/>
    </xf>
    <xf numFmtId="3" fontId="20" fillId="2" borderId="0" xfId="3" applyNumberFormat="1" applyFont="1" applyFill="1" applyBorder="1" applyAlignment="1">
      <alignment horizontal="right"/>
    </xf>
    <xf numFmtId="49" fontId="6" fillId="2" borderId="6" xfId="4" applyNumberFormat="1" applyFont="1" applyFill="1" applyBorder="1" applyAlignment="1">
      <alignment horizontal="left"/>
    </xf>
    <xf numFmtId="3" fontId="4" fillId="2" borderId="6" xfId="3" applyNumberFormat="1" applyFont="1" applyFill="1" applyBorder="1" applyAlignment="1">
      <alignment horizontal="left"/>
    </xf>
    <xf numFmtId="0" fontId="20" fillId="2" borderId="54" xfId="4" applyFont="1" applyFill="1" applyBorder="1"/>
    <xf numFmtId="3" fontId="4" fillId="2" borderId="6" xfId="5" applyNumberFormat="1" applyFont="1" applyFill="1" applyBorder="1" applyAlignment="1" applyProtection="1">
      <alignment horizontal="left" vertical="center" wrapText="1"/>
    </xf>
    <xf numFmtId="43" fontId="24" fillId="2" borderId="0" xfId="3" applyFont="1" applyFill="1" applyBorder="1" applyAlignment="1" applyProtection="1">
      <alignment horizontal="right"/>
    </xf>
    <xf numFmtId="3" fontId="6" fillId="2" borderId="6" xfId="4" applyNumberFormat="1" applyFont="1" applyFill="1" applyBorder="1" applyAlignment="1">
      <alignment horizontal="left"/>
    </xf>
    <xf numFmtId="43" fontId="16" fillId="2" borderId="54" xfId="3" applyFont="1" applyFill="1" applyBorder="1"/>
    <xf numFmtId="0" fontId="6" fillId="7" borderId="5" xfId="4" applyFont="1" applyFill="1" applyBorder="1" applyAlignment="1">
      <alignment horizontal="left"/>
    </xf>
    <xf numFmtId="3" fontId="4" fillId="7" borderId="6" xfId="5" applyNumberFormat="1" applyFont="1" applyFill="1" applyBorder="1" applyAlignment="1" applyProtection="1">
      <alignment horizontal="left" vertical="center" indent="1"/>
    </xf>
    <xf numFmtId="43" fontId="22" fillId="2" borderId="0" xfId="3" applyFont="1" applyFill="1"/>
    <xf numFmtId="0" fontId="16" fillId="7" borderId="0" xfId="4" applyFont="1" applyFill="1"/>
    <xf numFmtId="0" fontId="6" fillId="7" borderId="5" xfId="4" applyFont="1" applyFill="1" applyBorder="1" applyAlignment="1">
      <alignment horizontal="left" wrapText="1"/>
    </xf>
    <xf numFmtId="3" fontId="6" fillId="7" borderId="6" xfId="3" applyNumberFormat="1" applyFont="1" applyFill="1" applyBorder="1" applyAlignment="1">
      <alignment horizontal="left" wrapText="1"/>
    </xf>
    <xf numFmtId="0" fontId="20" fillId="7" borderId="0" xfId="4" applyFont="1" applyFill="1"/>
    <xf numFmtId="3" fontId="4" fillId="2" borderId="5" xfId="5" applyNumberFormat="1" applyFont="1" applyFill="1" applyBorder="1" applyAlignment="1" applyProtection="1">
      <alignment horizontal="left" vertical="center" indent="1"/>
    </xf>
    <xf numFmtId="3" fontId="4" fillId="2" borderId="5" xfId="3" applyNumberFormat="1" applyFont="1" applyFill="1" applyBorder="1" applyAlignment="1">
      <alignment horizontal="left"/>
    </xf>
    <xf numFmtId="3" fontId="4" fillId="2" borderId="6" xfId="5" applyNumberFormat="1" applyFont="1" applyFill="1" applyBorder="1" applyAlignment="1" applyProtection="1">
      <alignment horizontal="left" vertical="justify" indent="1"/>
    </xf>
    <xf numFmtId="3" fontId="6" fillId="2" borderId="52" xfId="3" applyNumberFormat="1" applyFont="1" applyFill="1" applyBorder="1" applyAlignment="1">
      <alignment horizontal="left"/>
    </xf>
    <xf numFmtId="2" fontId="6" fillId="7" borderId="5" xfId="4" applyNumberFormat="1" applyFont="1" applyFill="1" applyBorder="1" applyAlignment="1">
      <alignment horizontal="left" vertical="center" wrapText="1"/>
    </xf>
    <xf numFmtId="3" fontId="6" fillId="7" borderId="6" xfId="3" applyNumberFormat="1" applyFont="1" applyFill="1" applyBorder="1" applyAlignment="1">
      <alignment horizontal="left"/>
    </xf>
    <xf numFmtId="49" fontId="6" fillId="7" borderId="5" xfId="4" applyNumberFormat="1" applyFont="1" applyFill="1" applyBorder="1" applyAlignment="1">
      <alignment horizontal="left" wrapText="1"/>
    </xf>
    <xf numFmtId="49" fontId="6" fillId="7" borderId="5" xfId="4" applyNumberFormat="1" applyFont="1" applyFill="1" applyBorder="1" applyAlignment="1">
      <alignment horizontal="left" vertical="center" wrapText="1"/>
    </xf>
    <xf numFmtId="49" fontId="6" fillId="2" borderId="5" xfId="4" applyNumberFormat="1" applyFont="1" applyFill="1" applyBorder="1" applyAlignment="1">
      <alignment horizontal="left" vertical="center" wrapText="1"/>
    </xf>
    <xf numFmtId="49" fontId="6" fillId="2" borderId="51" xfId="4" applyNumberFormat="1" applyFont="1" applyFill="1" applyBorder="1" applyAlignment="1">
      <alignment horizontal="left" vertical="center"/>
    </xf>
    <xf numFmtId="0" fontId="7" fillId="2" borderId="5" xfId="6" applyFont="1" applyFill="1" applyBorder="1" applyAlignment="1">
      <alignment horizontal="left" vertical="center"/>
    </xf>
    <xf numFmtId="3" fontId="4" fillId="2" borderId="5" xfId="5" applyNumberFormat="1" applyFont="1" applyFill="1" applyBorder="1" applyAlignment="1" applyProtection="1">
      <alignment horizontal="left" vertical="justify" indent="1"/>
    </xf>
    <xf numFmtId="3" fontId="5" fillId="2" borderId="6" xfId="5" applyNumberFormat="1" applyFont="1" applyFill="1" applyBorder="1" applyAlignment="1" applyProtection="1">
      <alignment horizontal="left" vertical="justify" indent="1"/>
    </xf>
    <xf numFmtId="0" fontId="10" fillId="2" borderId="51" xfId="4" applyFont="1" applyFill="1" applyBorder="1" applyAlignment="1">
      <alignment horizontal="left"/>
    </xf>
    <xf numFmtId="3" fontId="5" fillId="2" borderId="52" xfId="5" applyNumberFormat="1" applyFont="1" applyFill="1" applyBorder="1" applyAlignment="1" applyProtection="1">
      <alignment horizontal="left" vertical="justify" indent="1"/>
    </xf>
    <xf numFmtId="3" fontId="7" fillId="2" borderId="5" xfId="5" applyNumberFormat="1" applyFont="1" applyFill="1" applyBorder="1" applyAlignment="1" applyProtection="1">
      <alignment horizontal="left" vertical="justify" indent="1"/>
    </xf>
    <xf numFmtId="3" fontId="7" fillId="2" borderId="6" xfId="5" applyNumberFormat="1" applyFont="1" applyFill="1" applyBorder="1" applyAlignment="1" applyProtection="1">
      <alignment horizontal="left" vertical="justify" indent="1"/>
    </xf>
    <xf numFmtId="164" fontId="16" fillId="2" borderId="0" xfId="3" applyNumberFormat="1" applyFont="1" applyFill="1"/>
    <xf numFmtId="0" fontId="10" fillId="2" borderId="5" xfId="4" applyFont="1" applyFill="1" applyBorder="1" applyAlignment="1">
      <alignment horizontal="left"/>
    </xf>
    <xf numFmtId="43" fontId="21" fillId="2" borderId="0" xfId="1" applyFont="1" applyFill="1"/>
    <xf numFmtId="3" fontId="6" fillId="2" borderId="5" xfId="3" applyNumberFormat="1" applyFont="1" applyFill="1" applyBorder="1" applyAlignment="1">
      <alignment horizontal="left"/>
    </xf>
    <xf numFmtId="0" fontId="12" fillId="2" borderId="5" xfId="6" applyFont="1" applyFill="1" applyBorder="1" applyAlignment="1">
      <alignment horizontal="left" vertical="center"/>
    </xf>
    <xf numFmtId="0" fontId="10" fillId="2" borderId="5" xfId="6" applyFont="1" applyFill="1" applyBorder="1" applyAlignment="1">
      <alignment horizontal="left" vertical="center"/>
    </xf>
    <xf numFmtId="0" fontId="10" fillId="2" borderId="5" xfId="6" applyFont="1" applyFill="1" applyBorder="1" applyAlignment="1">
      <alignment horizontal="left" vertical="center" wrapText="1"/>
    </xf>
    <xf numFmtId="0" fontId="10" fillId="2" borderId="54" xfId="4" applyFont="1" applyFill="1" applyBorder="1" applyAlignment="1">
      <alignment horizontal="left"/>
    </xf>
    <xf numFmtId="3" fontId="4" fillId="2" borderId="28" xfId="3" applyNumberFormat="1" applyFont="1" applyFill="1" applyBorder="1" applyAlignment="1" applyProtection="1">
      <alignment horizontal="left" vertical="center" indent="1"/>
    </xf>
    <xf numFmtId="0" fontId="12" fillId="2" borderId="5" xfId="6" applyFont="1" applyFill="1" applyBorder="1" applyAlignment="1">
      <alignment horizontal="left"/>
    </xf>
    <xf numFmtId="3" fontId="4" fillId="2" borderId="6" xfId="4" applyNumberFormat="1" applyFont="1" applyFill="1" applyBorder="1" applyAlignment="1">
      <alignment horizontal="left"/>
    </xf>
    <xf numFmtId="43" fontId="16" fillId="2" borderId="0" xfId="4" applyNumberFormat="1" applyFont="1" applyFill="1"/>
    <xf numFmtId="49" fontId="10" fillId="2" borderId="5" xfId="4" applyNumberFormat="1" applyFont="1" applyFill="1" applyBorder="1" applyAlignment="1">
      <alignment horizontal="left" vertical="center" wrapText="1"/>
    </xf>
    <xf numFmtId="3" fontId="6" fillId="2" borderId="30" xfId="3" applyNumberFormat="1" applyFont="1" applyFill="1" applyBorder="1" applyAlignment="1">
      <alignment horizontal="left"/>
    </xf>
    <xf numFmtId="3" fontId="5" fillId="2" borderId="6" xfId="5" applyNumberFormat="1" applyFont="1" applyFill="1" applyBorder="1" applyAlignment="1" applyProtection="1">
      <alignment horizontal="left" vertical="center" indent="1"/>
    </xf>
    <xf numFmtId="3" fontId="6" fillId="2" borderId="52" xfId="5" applyNumberFormat="1" applyFont="1" applyFill="1" applyBorder="1" applyAlignment="1" applyProtection="1">
      <alignment horizontal="left" vertical="justify" indent="1"/>
    </xf>
    <xf numFmtId="0" fontId="6" fillId="2" borderId="28" xfId="4" applyFont="1" applyFill="1" applyBorder="1" applyAlignment="1">
      <alignment horizontal="left"/>
    </xf>
    <xf numFmtId="49" fontId="5" fillId="2" borderId="5" xfId="6" applyNumberFormat="1" applyFont="1" applyFill="1" applyBorder="1" applyAlignment="1">
      <alignment horizontal="left" vertical="center"/>
    </xf>
    <xf numFmtId="49" fontId="5" fillId="2" borderId="51" xfId="6" applyNumberFormat="1" applyFont="1" applyFill="1" applyBorder="1" applyAlignment="1">
      <alignment horizontal="left" vertical="center"/>
    </xf>
    <xf numFmtId="0" fontId="6" fillId="7" borderId="28" xfId="4" applyFont="1" applyFill="1" applyBorder="1" applyAlignment="1">
      <alignment horizontal="left"/>
    </xf>
    <xf numFmtId="3" fontId="6" fillId="7" borderId="30" xfId="3" applyNumberFormat="1" applyFont="1" applyFill="1" applyBorder="1" applyAlignment="1">
      <alignment horizontal="left"/>
    </xf>
    <xf numFmtId="49" fontId="5" fillId="7" borderId="5" xfId="6" applyNumberFormat="1" applyFont="1" applyFill="1" applyBorder="1" applyAlignment="1">
      <alignment horizontal="left" vertical="center"/>
    </xf>
    <xf numFmtId="49" fontId="6" fillId="2" borderId="18" xfId="4" applyNumberFormat="1" applyFont="1" applyFill="1" applyBorder="1" applyAlignment="1">
      <alignment horizontal="left" wrapText="1"/>
    </xf>
    <xf numFmtId="3" fontId="6" fillId="2" borderId="2" xfId="3" applyNumberFormat="1" applyFont="1" applyFill="1" applyBorder="1" applyAlignment="1">
      <alignment horizontal="left"/>
    </xf>
    <xf numFmtId="0" fontId="19" fillId="6" borderId="23" xfId="2" applyFont="1" applyFill="1" applyBorder="1" applyAlignment="1">
      <alignment horizontal="center"/>
    </xf>
    <xf numFmtId="0" fontId="19" fillId="6" borderId="23" xfId="2" applyFont="1" applyFill="1" applyBorder="1" applyAlignment="1">
      <alignment horizontal="left"/>
    </xf>
    <xf numFmtId="3" fontId="20" fillId="2" borderId="0" xfId="3" applyNumberFormat="1" applyFont="1" applyFill="1" applyBorder="1" applyAlignment="1">
      <alignment horizontal="right" vertical="center"/>
    </xf>
    <xf numFmtId="0" fontId="30" fillId="2" borderId="0" xfId="4" applyFont="1" applyFill="1"/>
    <xf numFmtId="0" fontId="31" fillId="2" borderId="0" xfId="4" applyFont="1" applyFill="1" applyAlignment="1">
      <alignment horizontal="left"/>
    </xf>
    <xf numFmtId="0" fontId="31" fillId="2" borderId="0" xfId="4" applyFont="1" applyFill="1"/>
    <xf numFmtId="49" fontId="16" fillId="2" borderId="0" xfId="4" applyNumberFormat="1" applyFont="1" applyFill="1" applyAlignment="1">
      <alignment horizontal="center"/>
    </xf>
    <xf numFmtId="3" fontId="16" fillId="2" borderId="0" xfId="3" applyNumberFormat="1" applyFont="1" applyFill="1" applyBorder="1" applyAlignment="1">
      <alignment horizontal="left" wrapText="1"/>
    </xf>
    <xf numFmtId="0" fontId="32" fillId="2" borderId="0" xfId="4" applyFont="1" applyFill="1"/>
    <xf numFmtId="3" fontId="16" fillId="2" borderId="0" xfId="4" applyNumberFormat="1" applyFont="1" applyFill="1"/>
    <xf numFmtId="0" fontId="10" fillId="2" borderId="6" xfId="4" applyFont="1" applyFill="1" applyBorder="1" applyAlignment="1">
      <alignment horizontal="left" wrapText="1"/>
    </xf>
    <xf numFmtId="49" fontId="10" fillId="2" borderId="6" xfId="4" applyNumberFormat="1" applyFont="1" applyFill="1" applyBorder="1" applyAlignment="1">
      <alignment horizontal="left" vertical="center" wrapText="1"/>
    </xf>
    <xf numFmtId="49" fontId="6" fillId="2" borderId="2" xfId="3" applyNumberFormat="1" applyFont="1" applyFill="1" applyBorder="1" applyAlignment="1">
      <alignment horizontal="left"/>
    </xf>
    <xf numFmtId="3" fontId="5" fillId="2" borderId="51" xfId="5" applyNumberFormat="1" applyFont="1" applyFill="1" applyBorder="1" applyAlignment="1" applyProtection="1">
      <alignment horizontal="left" vertical="justify" indent="1"/>
    </xf>
    <xf numFmtId="0" fontId="6" fillId="2" borderId="4" xfId="0" applyFont="1" applyFill="1" applyBorder="1"/>
    <xf numFmtId="0" fontId="5" fillId="2" borderId="6" xfId="4" applyFont="1" applyFill="1" applyBorder="1" applyAlignment="1">
      <alignment horizontal="left" vertical="center"/>
    </xf>
    <xf numFmtId="164" fontId="5" fillId="2" borderId="6" xfId="1" applyNumberFormat="1" applyFont="1" applyFill="1" applyBorder="1" applyAlignment="1" applyProtection="1">
      <alignment horizontal="right" vertical="justify" indent="1"/>
    </xf>
    <xf numFmtId="164" fontId="5" fillId="2" borderId="7" xfId="1" applyNumberFormat="1" applyFont="1" applyFill="1" applyBorder="1" applyAlignment="1" applyProtection="1">
      <alignment horizontal="right" vertical="justify" indent="1"/>
    </xf>
    <xf numFmtId="0" fontId="5" fillId="2" borderId="5" xfId="4" applyFont="1" applyFill="1" applyBorder="1" applyAlignment="1">
      <alignment horizontal="left" vertical="center"/>
    </xf>
    <xf numFmtId="164" fontId="5" fillId="2" borderId="7" xfId="1" applyNumberFormat="1" applyFont="1" applyFill="1" applyBorder="1" applyAlignment="1" applyProtection="1">
      <alignment vertical="justify"/>
    </xf>
    <xf numFmtId="164" fontId="5" fillId="2" borderId="4" xfId="1" applyNumberFormat="1" applyFont="1" applyFill="1" applyBorder="1" applyAlignment="1" applyProtection="1">
      <alignment vertical="justify"/>
    </xf>
    <xf numFmtId="0" fontId="10" fillId="2" borderId="4" xfId="0" applyFont="1" applyFill="1" applyBorder="1"/>
    <xf numFmtId="3" fontId="5" fillId="2" borderId="6" xfId="3" applyNumberFormat="1" applyFont="1" applyFill="1" applyBorder="1" applyAlignment="1" applyProtection="1">
      <alignment horizontal="right" vertical="justify" indent="1"/>
    </xf>
    <xf numFmtId="3" fontId="10" fillId="2" borderId="6" xfId="1" applyNumberFormat="1" applyFont="1" applyFill="1" applyBorder="1" applyAlignment="1">
      <alignment horizontal="right"/>
    </xf>
    <xf numFmtId="3" fontId="4" fillId="2" borderId="6" xfId="1" applyNumberFormat="1" applyFont="1" applyFill="1" applyBorder="1" applyAlignment="1">
      <alignment horizontal="right"/>
    </xf>
    <xf numFmtId="3" fontId="4" fillId="2" borderId="7" xfId="1" applyNumberFormat="1" applyFont="1" applyFill="1" applyBorder="1" applyAlignment="1">
      <alignment horizontal="right"/>
    </xf>
    <xf numFmtId="0" fontId="28" fillId="2" borderId="0" xfId="0" applyFont="1" applyFill="1"/>
    <xf numFmtId="43" fontId="6" fillId="0" borderId="0" xfId="1" applyFont="1"/>
    <xf numFmtId="43" fontId="0" fillId="0" borderId="0" xfId="1" applyFont="1"/>
    <xf numFmtId="43" fontId="28" fillId="2" borderId="0" xfId="1" applyFont="1" applyFill="1"/>
    <xf numFmtId="164" fontId="4" fillId="2" borderId="0" xfId="1" applyNumberFormat="1" applyFont="1" applyFill="1" applyBorder="1" applyAlignment="1" applyProtection="1">
      <alignment vertical="justify"/>
    </xf>
    <xf numFmtId="43" fontId="0" fillId="2" borderId="0" xfId="1" applyFont="1" applyFill="1" applyBorder="1"/>
    <xf numFmtId="43" fontId="14" fillId="2" borderId="0" xfId="1" applyFont="1" applyFill="1" applyBorder="1"/>
    <xf numFmtId="165" fontId="4" fillId="2" borderId="50" xfId="3" applyNumberFormat="1" applyFont="1" applyFill="1" applyBorder="1" applyAlignment="1" applyProtection="1">
      <alignment horizontal="right"/>
    </xf>
    <xf numFmtId="165" fontId="4" fillId="2" borderId="6" xfId="3" applyNumberFormat="1" applyFont="1" applyFill="1" applyBorder="1" applyAlignment="1" applyProtection="1">
      <alignment horizontal="right"/>
    </xf>
    <xf numFmtId="165" fontId="6" fillId="2" borderId="6" xfId="3" applyNumberFormat="1" applyFont="1" applyFill="1" applyBorder="1" applyAlignment="1">
      <alignment horizontal="right"/>
    </xf>
    <xf numFmtId="165" fontId="10" fillId="2" borderId="6" xfId="3" applyNumberFormat="1" applyFont="1" applyFill="1" applyBorder="1" applyAlignment="1" applyProtection="1">
      <alignment horizontal="right"/>
    </xf>
    <xf numFmtId="165" fontId="5" fillId="2" borderId="30" xfId="3" applyNumberFormat="1" applyFont="1" applyFill="1" applyBorder="1" applyAlignment="1" applyProtection="1">
      <alignment horizontal="right"/>
    </xf>
    <xf numFmtId="165" fontId="7" fillId="2" borderId="30" xfId="3" applyNumberFormat="1" applyFont="1" applyFill="1" applyBorder="1" applyAlignment="1" applyProtection="1">
      <alignment horizontal="right"/>
    </xf>
    <xf numFmtId="165" fontId="10" fillId="2" borderId="30" xfId="3" applyNumberFormat="1" applyFont="1" applyFill="1" applyBorder="1" applyAlignment="1" applyProtection="1">
      <alignment horizontal="right"/>
    </xf>
    <xf numFmtId="165" fontId="5" fillId="2" borderId="53" xfId="3" applyNumberFormat="1" applyFont="1" applyFill="1" applyBorder="1" applyAlignment="1" applyProtection="1">
      <alignment horizontal="right"/>
    </xf>
    <xf numFmtId="165" fontId="5" fillId="2" borderId="6" xfId="3" applyNumberFormat="1" applyFont="1" applyFill="1" applyBorder="1" applyAlignment="1" applyProtection="1">
      <alignment horizontal="right"/>
    </xf>
    <xf numFmtId="165" fontId="12" fillId="2" borderId="5" xfId="3" applyNumberFormat="1" applyFont="1" applyFill="1" applyBorder="1" applyAlignment="1" applyProtection="1">
      <alignment horizontal="right"/>
    </xf>
    <xf numFmtId="165" fontId="12" fillId="2" borderId="28" xfId="3" applyNumberFormat="1" applyFont="1" applyFill="1" applyBorder="1" applyAlignment="1" applyProtection="1">
      <alignment horizontal="right"/>
    </xf>
    <xf numFmtId="165" fontId="12" fillId="2" borderId="30" xfId="3" applyNumberFormat="1" applyFont="1" applyFill="1" applyBorder="1" applyAlignment="1" applyProtection="1">
      <alignment horizontal="right"/>
    </xf>
    <xf numFmtId="165" fontId="12" fillId="2" borderId="6" xfId="3" applyNumberFormat="1" applyFont="1" applyFill="1" applyBorder="1" applyAlignment="1" applyProtection="1">
      <alignment horizontal="right"/>
    </xf>
    <xf numFmtId="165" fontId="6" fillId="2" borderId="30" xfId="3" applyNumberFormat="1" applyFont="1" applyFill="1" applyBorder="1" applyAlignment="1">
      <alignment horizontal="right"/>
    </xf>
    <xf numFmtId="165" fontId="7" fillId="7" borderId="30" xfId="3" applyNumberFormat="1" applyFont="1" applyFill="1" applyBorder="1" applyAlignment="1" applyProtection="1">
      <alignment horizontal="right"/>
    </xf>
    <xf numFmtId="165" fontId="5" fillId="7" borderId="30" xfId="3" applyNumberFormat="1" applyFont="1" applyFill="1" applyBorder="1" applyAlignment="1" applyProtection="1">
      <alignment horizontal="right"/>
    </xf>
    <xf numFmtId="165" fontId="5" fillId="7" borderId="53" xfId="3" applyNumberFormat="1" applyFont="1" applyFill="1" applyBorder="1" applyAlignment="1" applyProtection="1">
      <alignment horizontal="right"/>
    </xf>
    <xf numFmtId="165" fontId="5" fillId="7" borderId="6" xfId="3" applyNumberFormat="1" applyFont="1" applyFill="1" applyBorder="1" applyAlignment="1" applyProtection="1">
      <alignment horizontal="right"/>
    </xf>
    <xf numFmtId="165" fontId="5" fillId="2" borderId="5" xfId="3" applyNumberFormat="1" applyFont="1" applyFill="1" applyBorder="1" applyAlignment="1" applyProtection="1">
      <alignment horizontal="right"/>
    </xf>
    <xf numFmtId="165" fontId="5" fillId="2" borderId="8" xfId="3" applyNumberFormat="1" applyFont="1" applyFill="1" applyBorder="1" applyAlignment="1" applyProtection="1">
      <alignment horizontal="right"/>
    </xf>
    <xf numFmtId="165" fontId="5" fillId="2" borderId="20" xfId="3" applyNumberFormat="1" applyFont="1" applyFill="1" applyBorder="1" applyAlignment="1" applyProtection="1">
      <alignment horizontal="right"/>
    </xf>
    <xf numFmtId="165" fontId="5" fillId="2" borderId="2" xfId="3" applyNumberFormat="1" applyFont="1" applyFill="1" applyBorder="1" applyAlignment="1" applyProtection="1">
      <alignment horizontal="right"/>
    </xf>
    <xf numFmtId="165" fontId="7" fillId="2" borderId="5" xfId="3" applyNumberFormat="1" applyFont="1" applyFill="1" applyBorder="1" applyAlignment="1" applyProtection="1">
      <alignment horizontal="right"/>
    </xf>
    <xf numFmtId="165" fontId="7" fillId="2" borderId="28" xfId="3" applyNumberFormat="1" applyFont="1" applyFill="1" applyBorder="1" applyAlignment="1" applyProtection="1">
      <alignment horizontal="right"/>
    </xf>
    <xf numFmtId="165" fontId="7" fillId="2" borderId="6" xfId="3" applyNumberFormat="1" applyFont="1" applyFill="1" applyBorder="1" applyAlignment="1" applyProtection="1">
      <alignment horizontal="right"/>
    </xf>
    <xf numFmtId="165" fontId="6" fillId="7" borderId="6" xfId="3" applyNumberFormat="1" applyFont="1" applyFill="1" applyBorder="1" applyAlignment="1">
      <alignment horizontal="right"/>
    </xf>
    <xf numFmtId="165" fontId="6" fillId="7" borderId="30" xfId="3" applyNumberFormat="1" applyFont="1" applyFill="1" applyBorder="1" applyAlignment="1">
      <alignment horizontal="right"/>
    </xf>
    <xf numFmtId="165" fontId="5" fillId="2" borderId="0" xfId="3" applyNumberFormat="1" applyFont="1" applyFill="1" applyBorder="1" applyAlignment="1" applyProtection="1">
      <alignment horizontal="right"/>
    </xf>
    <xf numFmtId="165" fontId="10" fillId="2" borderId="0" xfId="3" applyNumberFormat="1" applyFont="1" applyFill="1" applyBorder="1" applyAlignment="1" applyProtection="1">
      <alignment horizontal="right"/>
    </xf>
    <xf numFmtId="165" fontId="10" fillId="2" borderId="29" xfId="3" applyNumberFormat="1" applyFont="1" applyFill="1" applyBorder="1" applyAlignment="1" applyProtection="1">
      <alignment horizontal="right"/>
    </xf>
    <xf numFmtId="165" fontId="5" fillId="2" borderId="28" xfId="3" applyNumberFormat="1" applyFont="1" applyFill="1" applyBorder="1" applyAlignment="1" applyProtection="1">
      <alignment horizontal="right"/>
    </xf>
    <xf numFmtId="165" fontId="6" fillId="7" borderId="8" xfId="3" applyNumberFormat="1" applyFont="1" applyFill="1" applyBorder="1" applyAlignment="1">
      <alignment horizontal="right"/>
    </xf>
    <xf numFmtId="43" fontId="4" fillId="2" borderId="50" xfId="3" applyFont="1" applyFill="1" applyBorder="1" applyAlignment="1" applyProtection="1">
      <alignment horizontal="right"/>
    </xf>
    <xf numFmtId="43" fontId="4" fillId="2" borderId="6" xfId="3" applyFont="1" applyFill="1" applyBorder="1" applyAlignment="1" applyProtection="1">
      <alignment horizontal="right"/>
    </xf>
    <xf numFmtId="43" fontId="6" fillId="2" borderId="6" xfId="3" applyFont="1" applyFill="1" applyBorder="1" applyAlignment="1">
      <alignment horizontal="right"/>
    </xf>
    <xf numFmtId="43" fontId="10" fillId="2" borderId="6" xfId="3" applyFont="1" applyFill="1" applyBorder="1" applyAlignment="1" applyProtection="1">
      <alignment horizontal="right"/>
    </xf>
    <xf numFmtId="43" fontId="5" fillId="2" borderId="30" xfId="3" applyFont="1" applyFill="1" applyBorder="1" applyAlignment="1" applyProtection="1">
      <alignment horizontal="right"/>
    </xf>
    <xf numFmtId="43" fontId="6" fillId="2" borderId="30" xfId="3" applyFont="1" applyFill="1" applyBorder="1" applyAlignment="1">
      <alignment horizontal="right"/>
    </xf>
    <xf numFmtId="43" fontId="7" fillId="2" borderId="30" xfId="3" applyFont="1" applyFill="1" applyBorder="1" applyAlignment="1" applyProtection="1">
      <alignment horizontal="right"/>
    </xf>
    <xf numFmtId="43" fontId="10" fillId="2" borderId="30" xfId="3" applyFont="1" applyFill="1" applyBorder="1" applyAlignment="1" applyProtection="1">
      <alignment horizontal="right"/>
    </xf>
    <xf numFmtId="43" fontId="5" fillId="2" borderId="53" xfId="3" applyFont="1" applyFill="1" applyBorder="1" applyAlignment="1" applyProtection="1">
      <alignment horizontal="right"/>
    </xf>
    <xf numFmtId="43" fontId="5" fillId="2" borderId="6" xfId="3" applyFont="1" applyFill="1" applyBorder="1" applyAlignment="1" applyProtection="1">
      <alignment horizontal="right"/>
    </xf>
    <xf numFmtId="43" fontId="12" fillId="2" borderId="5" xfId="3" applyFont="1" applyFill="1" applyBorder="1" applyAlignment="1" applyProtection="1">
      <alignment horizontal="right"/>
    </xf>
    <xf numFmtId="43" fontId="12" fillId="2" borderId="28" xfId="3" applyFont="1" applyFill="1" applyBorder="1" applyAlignment="1" applyProtection="1">
      <alignment horizontal="right"/>
    </xf>
    <xf numFmtId="43" fontId="12" fillId="2" borderId="30" xfId="3" applyFont="1" applyFill="1" applyBorder="1" applyAlignment="1" applyProtection="1">
      <alignment horizontal="right"/>
    </xf>
    <xf numFmtId="43" fontId="12" fillId="2" borderId="6" xfId="3" applyFont="1" applyFill="1" applyBorder="1" applyAlignment="1" applyProtection="1">
      <alignment horizontal="right"/>
    </xf>
    <xf numFmtId="43" fontId="7" fillId="7" borderId="30" xfId="3" applyFont="1" applyFill="1" applyBorder="1" applyAlignment="1" applyProtection="1">
      <alignment horizontal="right"/>
    </xf>
    <xf numFmtId="43" fontId="5" fillId="7" borderId="30" xfId="3" applyFont="1" applyFill="1" applyBorder="1" applyAlignment="1" applyProtection="1">
      <alignment horizontal="right"/>
    </xf>
    <xf numFmtId="43" fontId="5" fillId="7" borderId="53" xfId="3" applyFont="1" applyFill="1" applyBorder="1" applyAlignment="1" applyProtection="1">
      <alignment horizontal="right"/>
    </xf>
    <xf numFmtId="43" fontId="5" fillId="7" borderId="6" xfId="3" applyFont="1" applyFill="1" applyBorder="1" applyAlignment="1" applyProtection="1">
      <alignment horizontal="right"/>
    </xf>
    <xf numFmtId="43" fontId="5" fillId="2" borderId="5" xfId="3" applyFont="1" applyFill="1" applyBorder="1" applyAlignment="1" applyProtection="1">
      <alignment horizontal="right"/>
    </xf>
    <xf numFmtId="43" fontId="5" fillId="2" borderId="8" xfId="3" applyFont="1" applyFill="1" applyBorder="1" applyAlignment="1" applyProtection="1">
      <alignment horizontal="right"/>
    </xf>
    <xf numFmtId="43" fontId="5" fillId="2" borderId="20" xfId="3" applyFont="1" applyFill="1" applyBorder="1" applyAlignment="1" applyProtection="1">
      <alignment horizontal="right"/>
    </xf>
    <xf numFmtId="43" fontId="5" fillId="2" borderId="2" xfId="3" applyFont="1" applyFill="1" applyBorder="1" applyAlignment="1" applyProtection="1">
      <alignment horizontal="right"/>
    </xf>
    <xf numFmtId="43" fontId="7" fillId="2" borderId="5" xfId="3" applyFont="1" applyFill="1" applyBorder="1" applyAlignment="1" applyProtection="1">
      <alignment horizontal="right"/>
    </xf>
    <xf numFmtId="43" fontId="7" fillId="2" borderId="28" xfId="3" applyFont="1" applyFill="1" applyBorder="1" applyAlignment="1" applyProtection="1">
      <alignment horizontal="right"/>
    </xf>
    <xf numFmtId="43" fontId="7" fillId="2" borderId="6" xfId="3" applyFont="1" applyFill="1" applyBorder="1" applyAlignment="1" applyProtection="1">
      <alignment horizontal="right"/>
    </xf>
    <xf numFmtId="43" fontId="6" fillId="7" borderId="6" xfId="3" applyFont="1" applyFill="1" applyBorder="1" applyAlignment="1">
      <alignment horizontal="right"/>
    </xf>
    <xf numFmtId="43" fontId="6" fillId="7" borderId="30" xfId="3" applyFont="1" applyFill="1" applyBorder="1" applyAlignment="1">
      <alignment horizontal="right"/>
    </xf>
    <xf numFmtId="164" fontId="5" fillId="2" borderId="30" xfId="3" applyNumberFormat="1" applyFont="1" applyFill="1" applyBorder="1" applyAlignment="1" applyProtection="1">
      <alignment horizontal="right"/>
    </xf>
    <xf numFmtId="43" fontId="5" fillId="2" borderId="0" xfId="3" applyFont="1" applyFill="1" applyBorder="1" applyAlignment="1" applyProtection="1">
      <alignment horizontal="right"/>
    </xf>
    <xf numFmtId="43" fontId="10" fillId="2" borderId="0" xfId="3" applyFont="1" applyFill="1" applyBorder="1" applyAlignment="1" applyProtection="1">
      <alignment horizontal="right"/>
    </xf>
    <xf numFmtId="43" fontId="10" fillId="2" borderId="29" xfId="3" applyFont="1" applyFill="1" applyBorder="1" applyAlignment="1" applyProtection="1">
      <alignment horizontal="right"/>
    </xf>
    <xf numFmtId="43" fontId="5" fillId="2" borderId="28" xfId="3" applyFont="1" applyFill="1" applyBorder="1" applyAlignment="1" applyProtection="1">
      <alignment horizontal="right"/>
    </xf>
    <xf numFmtId="0" fontId="10" fillId="2" borderId="5" xfId="4" applyFont="1" applyFill="1" applyBorder="1" applyAlignment="1">
      <alignment horizontal="left" wrapText="1"/>
    </xf>
    <xf numFmtId="49" fontId="6" fillId="2" borderId="4" xfId="3" applyNumberFormat="1" applyFont="1" applyFill="1" applyBorder="1" applyAlignment="1">
      <alignment horizontal="left"/>
    </xf>
    <xf numFmtId="43" fontId="6" fillId="7" borderId="8" xfId="3" applyFont="1" applyFill="1" applyBorder="1" applyAlignment="1">
      <alignment horizontal="right"/>
    </xf>
    <xf numFmtId="43" fontId="16" fillId="2" borderId="0" xfId="3" applyFont="1" applyFill="1" applyBorder="1"/>
    <xf numFmtId="0" fontId="10" fillId="0" borderId="5" xfId="4" applyFont="1" applyFill="1" applyBorder="1" applyAlignment="1">
      <alignment horizontal="left"/>
    </xf>
    <xf numFmtId="3" fontId="6" fillId="0" borderId="6" xfId="3" applyNumberFormat="1" applyFont="1" applyFill="1" applyBorder="1" applyAlignment="1">
      <alignment horizontal="left"/>
    </xf>
    <xf numFmtId="0" fontId="10" fillId="2" borderId="6" xfId="4" applyFont="1" applyFill="1" applyBorder="1" applyAlignment="1">
      <alignment horizontal="left"/>
    </xf>
    <xf numFmtId="43" fontId="31" fillId="2" borderId="0" xfId="4" applyNumberFormat="1" applyFont="1" applyFill="1"/>
    <xf numFmtId="1" fontId="17" fillId="2" borderId="0" xfId="2" applyNumberFormat="1" applyFont="1" applyFill="1" applyAlignment="1">
      <alignment horizontal="center"/>
    </xf>
    <xf numFmtId="0" fontId="13" fillId="4" borderId="23" xfId="2" applyFont="1" applyFill="1" applyBorder="1" applyAlignment="1">
      <alignment horizontal="center"/>
    </xf>
    <xf numFmtId="0" fontId="9" fillId="4" borderId="23" xfId="2" applyFont="1" applyFill="1" applyBorder="1" applyAlignment="1">
      <alignment horizontal="center"/>
    </xf>
    <xf numFmtId="0" fontId="9" fillId="4" borderId="24" xfId="2" applyFont="1" applyFill="1" applyBorder="1" applyAlignment="1">
      <alignment horizontal="center"/>
    </xf>
    <xf numFmtId="0" fontId="13" fillId="4" borderId="21" xfId="2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13" fillId="4" borderId="22" xfId="2" applyFont="1" applyFill="1" applyBorder="1" applyAlignment="1">
      <alignment horizontal="left" vertical="center"/>
    </xf>
    <xf numFmtId="0" fontId="13" fillId="4" borderId="0" xfId="2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0" fontId="13" fillId="4" borderId="24" xfId="2" applyFont="1" applyFill="1" applyBorder="1" applyAlignment="1">
      <alignment horizontal="center"/>
    </xf>
    <xf numFmtId="43" fontId="17" fillId="2" borderId="0" xfId="1" applyFont="1" applyFill="1" applyBorder="1" applyAlignment="1">
      <alignment horizontal="center"/>
    </xf>
    <xf numFmtId="0" fontId="9" fillId="4" borderId="21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22" xfId="2" applyFont="1" applyFill="1" applyBorder="1" applyAlignment="1">
      <alignment horizontal="left" vertical="center"/>
    </xf>
    <xf numFmtId="0" fontId="9" fillId="4" borderId="0" xfId="2" applyFont="1" applyFill="1" applyAlignment="1">
      <alignment horizontal="left" vertical="center"/>
    </xf>
    <xf numFmtId="0" fontId="9" fillId="4" borderId="25" xfId="2" applyFont="1" applyFill="1" applyBorder="1" applyAlignment="1">
      <alignment horizontal="center"/>
    </xf>
    <xf numFmtId="0" fontId="13" fillId="4" borderId="35" xfId="2" applyFont="1" applyFill="1" applyBorder="1" applyAlignment="1">
      <alignment horizontal="center"/>
    </xf>
    <xf numFmtId="0" fontId="13" fillId="4" borderId="37" xfId="2" applyFont="1" applyFill="1" applyBorder="1" applyAlignment="1">
      <alignment horizontal="center"/>
    </xf>
    <xf numFmtId="43" fontId="17" fillId="2" borderId="0" xfId="1" applyFont="1" applyFill="1" applyAlignment="1">
      <alignment horizontal="center"/>
    </xf>
    <xf numFmtId="0" fontId="13" fillId="4" borderId="34" xfId="2" applyFont="1" applyFill="1" applyBorder="1" applyAlignment="1">
      <alignment horizontal="center" vertical="center" wrapText="1"/>
    </xf>
    <xf numFmtId="0" fontId="13" fillId="4" borderId="15" xfId="2" applyFont="1" applyFill="1" applyBorder="1" applyAlignment="1">
      <alignment horizontal="center" vertical="center" wrapText="1"/>
    </xf>
    <xf numFmtId="0" fontId="13" fillId="4" borderId="13" xfId="2" applyFont="1" applyFill="1" applyBorder="1" applyAlignment="1">
      <alignment horizontal="center"/>
    </xf>
    <xf numFmtId="0" fontId="13" fillId="4" borderId="36" xfId="2" applyFont="1" applyFill="1" applyBorder="1" applyAlignment="1">
      <alignment horizontal="center"/>
    </xf>
    <xf numFmtId="49" fontId="13" fillId="4" borderId="25" xfId="2" applyNumberFormat="1" applyFont="1" applyFill="1" applyBorder="1" applyAlignment="1">
      <alignment horizontal="center" vertical="center"/>
    </xf>
    <xf numFmtId="49" fontId="13" fillId="4" borderId="24" xfId="2" applyNumberFormat="1" applyFont="1" applyFill="1" applyBorder="1" applyAlignment="1">
      <alignment horizontal="center" vertical="center"/>
    </xf>
    <xf numFmtId="49" fontId="16" fillId="2" borderId="0" xfId="0" applyNumberFormat="1" applyFont="1" applyFill="1" applyAlignment="1">
      <alignment horizontal="center"/>
    </xf>
    <xf numFmtId="49" fontId="17" fillId="2" borderId="0" xfId="1" applyNumberFormat="1" applyFont="1" applyFill="1" applyBorder="1" applyAlignment="1">
      <alignment horizontal="center"/>
    </xf>
    <xf numFmtId="49" fontId="17" fillId="2" borderId="0" xfId="2" applyNumberFormat="1" applyFont="1" applyFill="1" applyAlignment="1">
      <alignment horizontal="center" wrapText="1"/>
    </xf>
    <xf numFmtId="49" fontId="17" fillId="2" borderId="0" xfId="2" applyNumberFormat="1" applyFont="1" applyFill="1" applyAlignment="1">
      <alignment horizontal="center"/>
    </xf>
    <xf numFmtId="0" fontId="18" fillId="5" borderId="46" xfId="2" applyFont="1" applyFill="1" applyBorder="1" applyAlignment="1">
      <alignment horizontal="center"/>
    </xf>
    <xf numFmtId="43" fontId="17" fillId="2" borderId="20" xfId="1" applyFont="1" applyFill="1" applyBorder="1" applyAlignment="1">
      <alignment horizontal="center"/>
    </xf>
    <xf numFmtId="0" fontId="18" fillId="5" borderId="55" xfId="2" applyFont="1" applyFill="1" applyBorder="1" applyAlignment="1">
      <alignment horizontal="left" vertical="top" wrapText="1"/>
    </xf>
    <xf numFmtId="0" fontId="18" fillId="5" borderId="56" xfId="2" applyFont="1" applyFill="1" applyBorder="1" applyAlignment="1">
      <alignment horizontal="left" vertical="top" wrapText="1"/>
    </xf>
    <xf numFmtId="0" fontId="18" fillId="5" borderId="17" xfId="2" applyFont="1" applyFill="1" applyBorder="1" applyAlignment="1">
      <alignment horizontal="center"/>
    </xf>
    <xf numFmtId="0" fontId="20" fillId="2" borderId="0" xfId="4" applyFont="1" applyFill="1" applyAlignment="1">
      <alignment horizontal="center"/>
    </xf>
    <xf numFmtId="0" fontId="9" fillId="5" borderId="46" xfId="2" applyFont="1" applyFill="1" applyBorder="1" applyAlignment="1">
      <alignment horizontal="center"/>
    </xf>
    <xf numFmtId="0" fontId="9" fillId="5" borderId="17" xfId="2" applyFont="1" applyFill="1" applyBorder="1" applyAlignment="1">
      <alignment horizontal="center"/>
    </xf>
    <xf numFmtId="43" fontId="17" fillId="2" borderId="20" xfId="3" applyFont="1" applyFill="1" applyBorder="1" applyAlignment="1">
      <alignment horizontal="center"/>
    </xf>
    <xf numFmtId="0" fontId="9" fillId="5" borderId="55" xfId="2" applyFont="1" applyFill="1" applyBorder="1" applyAlignment="1">
      <alignment horizontal="right" vertical="top" wrapText="1"/>
    </xf>
    <xf numFmtId="0" fontId="9" fillId="5" borderId="56" xfId="2" applyFont="1" applyFill="1" applyBorder="1" applyAlignment="1">
      <alignment horizontal="right" vertical="top" wrapText="1"/>
    </xf>
    <xf numFmtId="0" fontId="9" fillId="5" borderId="16" xfId="2" applyFont="1" applyFill="1" applyBorder="1" applyAlignment="1">
      <alignment horizontal="center"/>
    </xf>
    <xf numFmtId="0" fontId="34" fillId="2" borderId="5" xfId="4" applyFont="1" applyFill="1" applyBorder="1" applyAlignment="1">
      <alignment horizontal="left" wrapText="1"/>
    </xf>
    <xf numFmtId="0" fontId="35" fillId="2" borderId="0" xfId="4" applyFont="1" applyFill="1"/>
    <xf numFmtId="0" fontId="35" fillId="2" borderId="0" xfId="4" applyFont="1" applyFill="1" applyAlignment="1">
      <alignment horizontal="left"/>
    </xf>
    <xf numFmtId="1" fontId="36" fillId="2" borderId="0" xfId="2" applyNumberFormat="1" applyFont="1" applyFill="1" applyAlignment="1">
      <alignment horizontal="center"/>
    </xf>
  </cellXfs>
  <cellStyles count="7">
    <cellStyle name="Millares" xfId="1" builtinId="3"/>
    <cellStyle name="Millares 2" xfId="3" xr:uid="{00000000-0005-0000-0000-000001000000}"/>
    <cellStyle name="Millares 2 2" xfId="5" xr:uid="{00000000-0005-0000-0000-000002000000}"/>
    <cellStyle name="Normal" xfId="0" builtinId="0"/>
    <cellStyle name="Normal 2" xfId="4" xr:uid="{00000000-0005-0000-0000-000004000000}"/>
    <cellStyle name="Normal 2 2" xfId="6" xr:uid="{00000000-0005-0000-0000-000005000000}"/>
    <cellStyle name="Normal_Hoja1" xfId="2" xr:uid="{00000000-0005-0000-0000-000006000000}"/>
  </cellStyles>
  <dxfs count="0"/>
  <tableStyles count="0" defaultTableStyle="TableStyleMedium2" defaultPivotStyle="PivotStyleLight16"/>
  <colors>
    <mruColors>
      <color rgb="FF1E335C"/>
      <color rgb="FF1F34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152400</xdr:rowOff>
    </xdr:from>
    <xdr:to>
      <xdr:col>1</xdr:col>
      <xdr:colOff>1638300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71E84D-9901-48C5-8F74-7FC4944679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52400"/>
          <a:ext cx="21812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1</xdr:col>
      <xdr:colOff>1666875</xdr:colOff>
      <xdr:row>4</xdr:row>
      <xdr:rowOff>8364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399888-58C6-4C09-A560-F7A8F4E01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52400"/>
          <a:ext cx="1990725" cy="6560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9525</xdr:rowOff>
    </xdr:from>
    <xdr:to>
      <xdr:col>1</xdr:col>
      <xdr:colOff>1577705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DE7171-2B2E-4627-A72E-01B00D0DA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71450"/>
          <a:ext cx="1901555" cy="657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161924</xdr:rowOff>
    </xdr:from>
    <xdr:to>
      <xdr:col>1</xdr:col>
      <xdr:colOff>1209676</xdr:colOff>
      <xdr:row>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EB8652-AE39-4604-A60A-91571DF61B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61924"/>
          <a:ext cx="2000250" cy="647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466726</xdr:colOff>
      <xdr:row>0</xdr:row>
      <xdr:rowOff>161926</xdr:rowOff>
    </xdr:from>
    <xdr:ext cx="1847849" cy="685800"/>
    <xdr:pic>
      <xdr:nvPicPr>
        <xdr:cNvPr id="2" name="Imagen 1">
          <a:extLst>
            <a:ext uri="{FF2B5EF4-FFF2-40B4-BE49-F238E27FC236}">
              <a16:creationId xmlns:a16="http://schemas.microsoft.com/office/drawing/2014/main" id="{0D2D37D2-E849-40D3-97D9-81B29D3E09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61926"/>
          <a:ext cx="184784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9526</xdr:rowOff>
    </xdr:from>
    <xdr:to>
      <xdr:col>1</xdr:col>
      <xdr:colOff>1143000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CFBE29-F251-4D02-94C9-68385002BC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38126"/>
          <a:ext cx="1914525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509103</xdr:colOff>
      <xdr:row>0</xdr:row>
      <xdr:rowOff>164840</xdr:rowOff>
    </xdr:from>
    <xdr:to>
      <xdr:col>1</xdr:col>
      <xdr:colOff>1181100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B54661-94C7-47D3-B8A2-D5DFC41AE2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103" y="164840"/>
          <a:ext cx="2034072" cy="654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490443</xdr:colOff>
      <xdr:row>0</xdr:row>
      <xdr:rowOff>117020</xdr:rowOff>
    </xdr:from>
    <xdr:to>
      <xdr:col>1</xdr:col>
      <xdr:colOff>257176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5042B0-1A98-42BD-A5C4-0F6081C0C8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443" y="117020"/>
          <a:ext cx="1776508" cy="673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314520</xdr:colOff>
      <xdr:row>0</xdr:row>
      <xdr:rowOff>161925</xdr:rowOff>
    </xdr:from>
    <xdr:to>
      <xdr:col>1</xdr:col>
      <xdr:colOff>247650</xdr:colOff>
      <xdr:row>3</xdr:row>
      <xdr:rowOff>142294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ACD630-F87D-4EAB-8B8D-809514B3E5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520" y="161925"/>
          <a:ext cx="1942905" cy="58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4"/>
  <sheetViews>
    <sheetView zoomScaleNormal="100" workbookViewId="0">
      <selection activeCell="C10" sqref="C10"/>
    </sheetView>
  </sheetViews>
  <sheetFormatPr baseColWidth="10" defaultColWidth="12.42578125" defaultRowHeight="12.75" x14ac:dyDescent="0.2"/>
  <cols>
    <col min="1" max="1" width="11.7109375" style="2" customWidth="1"/>
    <col min="2" max="2" width="30.5703125" style="2" customWidth="1"/>
    <col min="3" max="3" width="12.5703125" style="2" bestFit="1" customWidth="1"/>
    <col min="4" max="4" width="13.5703125" style="2" bestFit="1" customWidth="1"/>
    <col min="5" max="5" width="12.5703125" style="2" bestFit="1" customWidth="1"/>
    <col min="6" max="6" width="14.42578125" style="2" bestFit="1" customWidth="1"/>
    <col min="7" max="7" width="12.5703125" style="2" bestFit="1" customWidth="1"/>
    <col min="8" max="8" width="14.42578125" style="2" bestFit="1" customWidth="1"/>
    <col min="9" max="9" width="12.5703125" style="2" bestFit="1" customWidth="1"/>
    <col min="10" max="10" width="14.5703125" style="2" bestFit="1" customWidth="1"/>
    <col min="11" max="11" width="12.5703125" style="2" bestFit="1" customWidth="1"/>
    <col min="12" max="12" width="14.5703125" style="2" bestFit="1" customWidth="1"/>
    <col min="13" max="13" width="12.5703125" style="2" bestFit="1" customWidth="1"/>
    <col min="14" max="14" width="14.5703125" style="2" bestFit="1" customWidth="1"/>
    <col min="15" max="15" width="12.5703125" style="2" bestFit="1" customWidth="1"/>
    <col min="16" max="16" width="14.5703125" style="2" bestFit="1" customWidth="1"/>
    <col min="17" max="17" width="12.5703125" style="2" bestFit="1" customWidth="1"/>
    <col min="18" max="18" width="14.5703125" style="2" bestFit="1" customWidth="1"/>
    <col min="19" max="19" width="12.5703125" style="2" bestFit="1" customWidth="1"/>
    <col min="20" max="20" width="14.5703125" style="2" bestFit="1" customWidth="1"/>
    <col min="21" max="21" width="12.5703125" style="2" bestFit="1" customWidth="1"/>
    <col min="22" max="22" width="13.5703125" style="2" bestFit="1" customWidth="1"/>
    <col min="23" max="23" width="12.5703125" style="2" bestFit="1" customWidth="1"/>
    <col min="24" max="24" width="13.5703125" style="2" bestFit="1" customWidth="1"/>
    <col min="25" max="25" width="12.5703125" style="2" bestFit="1" customWidth="1"/>
    <col min="26" max="26" width="13.5703125" style="2" bestFit="1" customWidth="1"/>
    <col min="27" max="27" width="12.5703125" style="2" bestFit="1" customWidth="1"/>
    <col min="28" max="28" width="15.5703125" style="2" bestFit="1" customWidth="1"/>
    <col min="29" max="29" width="12.5703125" style="2" bestFit="1" customWidth="1"/>
    <col min="30" max="30" width="13.42578125" style="2" bestFit="1" customWidth="1"/>
    <col min="31" max="16384" width="12.42578125" style="2"/>
  </cols>
  <sheetData>
    <row r="1" spans="1:2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ht="15.75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</row>
    <row r="3" spans="1:29" ht="15.75" x14ac:dyDescent="0.25">
      <c r="A3" s="763" t="s">
        <v>0</v>
      </c>
      <c r="B3" s="763"/>
      <c r="C3" s="763"/>
      <c r="D3" s="763"/>
      <c r="E3" s="763"/>
      <c r="F3" s="763"/>
      <c r="G3" s="763"/>
      <c r="H3" s="763"/>
      <c r="I3" s="763"/>
      <c r="J3" s="763"/>
      <c r="K3" s="763"/>
      <c r="L3" s="763"/>
      <c r="M3" s="763"/>
      <c r="N3" s="763"/>
      <c r="O3" s="763"/>
      <c r="P3" s="763"/>
      <c r="Q3" s="763"/>
      <c r="R3" s="763"/>
      <c r="S3" s="763"/>
      <c r="T3" s="763"/>
      <c r="U3" s="763"/>
      <c r="V3" s="763"/>
      <c r="W3" s="763"/>
      <c r="X3" s="763"/>
      <c r="Y3" s="763"/>
      <c r="Z3" s="763"/>
      <c r="AA3" s="763"/>
      <c r="AB3" s="763"/>
    </row>
    <row r="4" spans="1:29" ht="15.75" x14ac:dyDescent="0.25">
      <c r="A4" s="763" t="s">
        <v>1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  <c r="AC4" s="141"/>
    </row>
    <row r="5" spans="1:29" ht="15.75" x14ac:dyDescent="0.25">
      <c r="A5" s="771" t="s">
        <v>2</v>
      </c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  <c r="N5" s="771"/>
      <c r="O5" s="771"/>
      <c r="P5" s="771"/>
      <c r="Q5" s="771"/>
      <c r="R5" s="771"/>
      <c r="S5" s="771"/>
      <c r="T5" s="771"/>
      <c r="U5" s="771"/>
      <c r="V5" s="771"/>
      <c r="W5" s="771"/>
      <c r="X5" s="771"/>
      <c r="Y5" s="771"/>
      <c r="Z5" s="771"/>
      <c r="AA5" s="771"/>
      <c r="AB5" s="771"/>
      <c r="AC5" s="141"/>
    </row>
    <row r="6" spans="1:29" ht="16.5" thickBot="1" x14ac:dyDescent="0.3">
      <c r="A6" s="771" t="s">
        <v>3</v>
      </c>
      <c r="B6" s="771"/>
      <c r="C6" s="771"/>
      <c r="D6" s="771"/>
      <c r="E6" s="771"/>
      <c r="F6" s="771"/>
      <c r="G6" s="771"/>
      <c r="H6" s="771"/>
      <c r="I6" s="771"/>
      <c r="J6" s="771"/>
      <c r="K6" s="771"/>
      <c r="L6" s="771"/>
      <c r="M6" s="771"/>
      <c r="N6" s="771"/>
      <c r="O6" s="771"/>
      <c r="P6" s="771"/>
      <c r="Q6" s="771"/>
      <c r="R6" s="771"/>
      <c r="S6" s="771"/>
      <c r="T6" s="771"/>
      <c r="U6" s="771"/>
      <c r="V6" s="771"/>
      <c r="W6" s="771"/>
      <c r="X6" s="771"/>
      <c r="Y6" s="771"/>
      <c r="Z6" s="771"/>
      <c r="AA6" s="771"/>
      <c r="AB6" s="771"/>
      <c r="AC6" s="141"/>
    </row>
    <row r="7" spans="1:29" ht="18" customHeight="1" thickBot="1" x14ac:dyDescent="0.3">
      <c r="A7" s="767" t="s">
        <v>4</v>
      </c>
      <c r="B7" s="769" t="s">
        <v>5</v>
      </c>
      <c r="C7" s="764" t="s">
        <v>6</v>
      </c>
      <c r="D7" s="764"/>
      <c r="E7" s="764" t="s">
        <v>7</v>
      </c>
      <c r="F7" s="764"/>
      <c r="G7" s="764" t="s">
        <v>8</v>
      </c>
      <c r="H7" s="764"/>
      <c r="I7" s="764" t="s">
        <v>9</v>
      </c>
      <c r="J7" s="764"/>
      <c r="K7" s="764" t="s">
        <v>10</v>
      </c>
      <c r="L7" s="764"/>
      <c r="M7" s="764" t="s">
        <v>11</v>
      </c>
      <c r="N7" s="764"/>
      <c r="O7" s="764" t="s">
        <v>12</v>
      </c>
      <c r="P7" s="764"/>
      <c r="Q7" s="764" t="s">
        <v>13</v>
      </c>
      <c r="R7" s="764"/>
      <c r="S7" s="764" t="s">
        <v>14</v>
      </c>
      <c r="T7" s="764"/>
      <c r="U7" s="764" t="s">
        <v>15</v>
      </c>
      <c r="V7" s="764"/>
      <c r="W7" s="764" t="s">
        <v>16</v>
      </c>
      <c r="X7" s="764"/>
      <c r="Y7" s="764" t="s">
        <v>17</v>
      </c>
      <c r="Z7" s="764"/>
      <c r="AA7" s="765" t="s">
        <v>18</v>
      </c>
      <c r="AB7" s="766"/>
    </row>
    <row r="8" spans="1:29" ht="18" customHeight="1" x14ac:dyDescent="0.25">
      <c r="A8" s="768"/>
      <c r="B8" s="770"/>
      <c r="C8" s="283" t="s">
        <v>19</v>
      </c>
      <c r="D8" s="283" t="s">
        <v>20</v>
      </c>
      <c r="E8" s="283" t="s">
        <v>19</v>
      </c>
      <c r="F8" s="283" t="s">
        <v>20</v>
      </c>
      <c r="G8" s="283" t="s">
        <v>19</v>
      </c>
      <c r="H8" s="283" t="s">
        <v>20</v>
      </c>
      <c r="I8" s="283" t="s">
        <v>19</v>
      </c>
      <c r="J8" s="283" t="s">
        <v>20</v>
      </c>
      <c r="K8" s="283" t="s">
        <v>19</v>
      </c>
      <c r="L8" s="283" t="s">
        <v>20</v>
      </c>
      <c r="M8" s="283" t="s">
        <v>19</v>
      </c>
      <c r="N8" s="283" t="s">
        <v>20</v>
      </c>
      <c r="O8" s="283" t="s">
        <v>19</v>
      </c>
      <c r="P8" s="283" t="s">
        <v>20</v>
      </c>
      <c r="Q8" s="283" t="s">
        <v>19</v>
      </c>
      <c r="R8" s="283" t="s">
        <v>20</v>
      </c>
      <c r="S8" s="283" t="s">
        <v>19</v>
      </c>
      <c r="T8" s="283" t="s">
        <v>20</v>
      </c>
      <c r="U8" s="283" t="s">
        <v>19</v>
      </c>
      <c r="V8" s="283" t="s">
        <v>20</v>
      </c>
      <c r="W8" s="283" t="s">
        <v>19</v>
      </c>
      <c r="X8" s="283" t="s">
        <v>20</v>
      </c>
      <c r="Y8" s="283" t="s">
        <v>19</v>
      </c>
      <c r="Z8" s="283" t="s">
        <v>20</v>
      </c>
      <c r="AA8" s="50" t="s">
        <v>19</v>
      </c>
      <c r="AB8" s="51" t="s">
        <v>20</v>
      </c>
    </row>
    <row r="9" spans="1:29" ht="6.75" customHeight="1" x14ac:dyDescent="0.25">
      <c r="A9" s="284"/>
      <c r="B9" s="285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7"/>
      <c r="AB9" s="288"/>
    </row>
    <row r="10" spans="1:29" x14ac:dyDescent="0.2">
      <c r="A10" s="345"/>
      <c r="B10" s="346" t="s">
        <v>21</v>
      </c>
      <c r="C10" s="59">
        <f>SUM(C11:C13)</f>
        <v>2195.5787701999998</v>
      </c>
      <c r="D10" s="59">
        <f>SUM(D11:D13)</f>
        <v>36381900.284701981</v>
      </c>
      <c r="E10" s="59">
        <f t="shared" ref="E10:Z10" si="0">SUM(E11:E13)</f>
        <v>3563.0659581000064</v>
      </c>
      <c r="F10" s="59">
        <f t="shared" si="0"/>
        <v>60284509.546370983</v>
      </c>
      <c r="G10" s="59">
        <f t="shared" si="0"/>
        <v>3986.6671096000068</v>
      </c>
      <c r="H10" s="59">
        <f t="shared" si="0"/>
        <v>63499053.085022032</v>
      </c>
      <c r="I10" s="59">
        <f t="shared" si="0"/>
        <v>4361.3444161000134</v>
      </c>
      <c r="J10" s="59">
        <f t="shared" si="0"/>
        <v>67833759.914317995</v>
      </c>
      <c r="K10" s="59">
        <f t="shared" si="0"/>
        <v>3955.2037892000067</v>
      </c>
      <c r="L10" s="59">
        <f t="shared" si="0"/>
        <v>64930922.505727969</v>
      </c>
      <c r="M10" s="59">
        <f t="shared" si="0"/>
        <v>4814.2261735000138</v>
      </c>
      <c r="N10" s="59">
        <f t="shared" si="0"/>
        <v>69206517.068741038</v>
      </c>
      <c r="O10" s="59">
        <f t="shared" si="0"/>
        <v>3799.667515400004</v>
      </c>
      <c r="P10" s="59">
        <f t="shared" si="0"/>
        <v>67473310.649439067</v>
      </c>
      <c r="Q10" s="59">
        <f t="shared" si="0"/>
        <v>4072.211320999998</v>
      </c>
      <c r="R10" s="59">
        <f t="shared" si="0"/>
        <v>71311185.533434018</v>
      </c>
      <c r="S10" s="59">
        <f t="shared" si="0"/>
        <v>3991.5175941000034</v>
      </c>
      <c r="T10" s="59">
        <f t="shared" si="0"/>
        <v>74578112.357152134</v>
      </c>
      <c r="U10" s="59">
        <f t="shared" si="0"/>
        <v>3965.473172400003</v>
      </c>
      <c r="V10" s="59">
        <f t="shared" si="0"/>
        <v>70365357.94998005</v>
      </c>
      <c r="W10" s="59">
        <f t="shared" si="0"/>
        <v>4506.3700971000007</v>
      </c>
      <c r="X10" s="59">
        <f t="shared" si="0"/>
        <v>73354441.854651943</v>
      </c>
      <c r="Y10" s="59">
        <f t="shared" si="0"/>
        <v>2893.7550726000004</v>
      </c>
      <c r="Z10" s="59">
        <f t="shared" si="0"/>
        <v>45678536.108180001</v>
      </c>
      <c r="AA10" s="59">
        <f t="shared" ref="AA10:AA41" si="1">C10+E10+G10+I10+K10+M10+O10+Q10+S10+U10+W10+Y10</f>
        <v>46105.080989300055</v>
      </c>
      <c r="AB10" s="60">
        <f t="shared" ref="AB10:AB41" si="2">D10+F10+H10+J10+L10+N10+P10+R10+T10+V10+X10+Z10</f>
        <v>764897606.85771918</v>
      </c>
    </row>
    <row r="11" spans="1:29" ht="36.75" customHeight="1" x14ac:dyDescent="0.2">
      <c r="A11" s="3">
        <v>2401</v>
      </c>
      <c r="B11" s="347" t="s">
        <v>22</v>
      </c>
      <c r="C11" s="19">
        <v>363.61453029999996</v>
      </c>
      <c r="D11" s="19">
        <v>4204311.0266389987</v>
      </c>
      <c r="E11" s="19">
        <v>439.39026430000001</v>
      </c>
      <c r="F11" s="19">
        <v>4787898.9733959986</v>
      </c>
      <c r="G11" s="19">
        <v>698.22580270000014</v>
      </c>
      <c r="H11" s="19">
        <v>5986386.9915449983</v>
      </c>
      <c r="I11" s="19">
        <v>772.08761510000022</v>
      </c>
      <c r="J11" s="19">
        <v>6476955.1142509989</v>
      </c>
      <c r="K11" s="19">
        <v>676.96815910000021</v>
      </c>
      <c r="L11" s="19">
        <v>7222240.1980479993</v>
      </c>
      <c r="M11" s="19">
        <v>603.03077680000001</v>
      </c>
      <c r="N11" s="19">
        <v>5811521.153132</v>
      </c>
      <c r="O11" s="19">
        <v>371.43067050000008</v>
      </c>
      <c r="P11" s="19">
        <v>4737440.2605319982</v>
      </c>
      <c r="Q11" s="19">
        <v>768.08787380000012</v>
      </c>
      <c r="R11" s="19">
        <v>6640815.1496569999</v>
      </c>
      <c r="S11" s="19">
        <v>719.99020790000009</v>
      </c>
      <c r="T11" s="19">
        <v>9115704.4638790004</v>
      </c>
      <c r="U11" s="19">
        <v>635.15870329999984</v>
      </c>
      <c r="V11" s="19">
        <v>8439888.1452119984</v>
      </c>
      <c r="W11" s="19">
        <v>878.90493219999996</v>
      </c>
      <c r="X11" s="19">
        <v>7025381.2280099979</v>
      </c>
      <c r="Y11" s="19">
        <v>761.0614716</v>
      </c>
      <c r="Z11" s="19">
        <v>4900041.9816709999</v>
      </c>
      <c r="AA11" s="19">
        <f t="shared" si="1"/>
        <v>7687.9510076000006</v>
      </c>
      <c r="AB11" s="20">
        <f t="shared" si="2"/>
        <v>75348584.68597199</v>
      </c>
    </row>
    <row r="12" spans="1:29" x14ac:dyDescent="0.2">
      <c r="A12" s="4">
        <v>2402</v>
      </c>
      <c r="B12" s="347" t="s">
        <v>23</v>
      </c>
      <c r="C12" s="21">
        <v>1764.5181047999999</v>
      </c>
      <c r="D12" s="21">
        <v>30467435.649258979</v>
      </c>
      <c r="E12" s="61">
        <v>3018.6167238000062</v>
      </c>
      <c r="F12" s="61">
        <v>53212074.389252983</v>
      </c>
      <c r="G12" s="61">
        <v>3190.4079899000067</v>
      </c>
      <c r="H12" s="61">
        <v>55374460.421902031</v>
      </c>
      <c r="I12" s="61">
        <v>3432.1613358000127</v>
      </c>
      <c r="J12" s="61">
        <v>58289740.516809992</v>
      </c>
      <c r="K12" s="61">
        <v>3181.8156321000065</v>
      </c>
      <c r="L12" s="61">
        <v>55348163.374426976</v>
      </c>
      <c r="M12" s="61">
        <v>4089.6166886000142</v>
      </c>
      <c r="N12" s="61">
        <v>60638037.181345038</v>
      </c>
      <c r="O12" s="61">
        <v>3303.1422249000043</v>
      </c>
      <c r="P12" s="61">
        <v>59362446.424025066</v>
      </c>
      <c r="Q12" s="61">
        <v>3172.777001699998</v>
      </c>
      <c r="R12" s="61">
        <v>61562178.060368009</v>
      </c>
      <c r="S12" s="61">
        <v>3134.6039312000034</v>
      </c>
      <c r="T12" s="61">
        <v>62329446.656514131</v>
      </c>
      <c r="U12" s="61">
        <v>3193.3881291000034</v>
      </c>
      <c r="V12" s="61">
        <v>59004192.232583061</v>
      </c>
      <c r="W12" s="61">
        <v>3487.5648049000015</v>
      </c>
      <c r="X12" s="61">
        <v>63114304.428523943</v>
      </c>
      <c r="Y12" s="61">
        <v>2021.9619367000003</v>
      </c>
      <c r="Z12" s="61">
        <v>38139651.692362003</v>
      </c>
      <c r="AA12" s="61">
        <f t="shared" si="1"/>
        <v>36990.574503500058</v>
      </c>
      <c r="AB12" s="62">
        <f t="shared" si="2"/>
        <v>656842131.02737212</v>
      </c>
    </row>
    <row r="13" spans="1:29" ht="38.25" customHeight="1" x14ac:dyDescent="0.2">
      <c r="A13" s="4">
        <v>2403</v>
      </c>
      <c r="B13" s="347" t="s">
        <v>24</v>
      </c>
      <c r="C13" s="21">
        <v>67.446135100000006</v>
      </c>
      <c r="D13" s="21">
        <v>1710153.6088039998</v>
      </c>
      <c r="E13" s="61">
        <v>105.05897000000002</v>
      </c>
      <c r="F13" s="61">
        <v>2284536.1837220006</v>
      </c>
      <c r="G13" s="61">
        <v>98.033317000000011</v>
      </c>
      <c r="H13" s="61">
        <v>2138205.6715749996</v>
      </c>
      <c r="I13" s="61">
        <v>157.09546520000004</v>
      </c>
      <c r="J13" s="61">
        <v>3067064.2832570001</v>
      </c>
      <c r="K13" s="61">
        <v>96.419998000000021</v>
      </c>
      <c r="L13" s="61">
        <v>2360518.9332530005</v>
      </c>
      <c r="M13" s="61">
        <v>121.5787081</v>
      </c>
      <c r="N13" s="61">
        <v>2756958.7342639999</v>
      </c>
      <c r="O13" s="61">
        <v>125.09461999999996</v>
      </c>
      <c r="P13" s="61">
        <v>3373423.9648820008</v>
      </c>
      <c r="Q13" s="61">
        <v>131.34644549999996</v>
      </c>
      <c r="R13" s="61">
        <v>3108192.3234089999</v>
      </c>
      <c r="S13" s="61">
        <v>136.92345499999999</v>
      </c>
      <c r="T13" s="61">
        <v>3132961.2367590005</v>
      </c>
      <c r="U13" s="61">
        <v>136.92633999999995</v>
      </c>
      <c r="V13" s="61">
        <v>2921277.5721850009</v>
      </c>
      <c r="W13" s="61">
        <v>139.90035999999998</v>
      </c>
      <c r="X13" s="61">
        <v>3214756.1981180003</v>
      </c>
      <c r="Y13" s="61">
        <v>110.73166429999996</v>
      </c>
      <c r="Z13" s="61">
        <v>2638842.4341469998</v>
      </c>
      <c r="AA13" s="61">
        <f t="shared" si="1"/>
        <v>1426.5554781999999</v>
      </c>
      <c r="AB13" s="62">
        <f t="shared" si="2"/>
        <v>32706891.144375</v>
      </c>
    </row>
    <row r="14" spans="1:29" x14ac:dyDescent="0.2">
      <c r="A14" s="348"/>
      <c r="B14" s="346" t="s">
        <v>25</v>
      </c>
      <c r="C14" s="63">
        <f>SUM(C15:C20)</f>
        <v>2757.4225890999992</v>
      </c>
      <c r="D14" s="63">
        <f t="shared" ref="D14:Z14" si="3">SUM(D15:D20)</f>
        <v>8477191.319774</v>
      </c>
      <c r="E14" s="63">
        <f t="shared" si="3"/>
        <v>1613.9235207000002</v>
      </c>
      <c r="F14" s="63">
        <f t="shared" si="3"/>
        <v>5277928.316935</v>
      </c>
      <c r="G14" s="63">
        <f t="shared" si="3"/>
        <v>3073.1987207000002</v>
      </c>
      <c r="H14" s="63">
        <f t="shared" si="3"/>
        <v>10213087.166057998</v>
      </c>
      <c r="I14" s="63">
        <f t="shared" si="3"/>
        <v>4713.7865459999994</v>
      </c>
      <c r="J14" s="63">
        <f t="shared" si="3"/>
        <v>15358901.035185993</v>
      </c>
      <c r="K14" s="63">
        <f t="shared" si="3"/>
        <v>11404.640932400003</v>
      </c>
      <c r="L14" s="63">
        <f t="shared" si="3"/>
        <v>36921413.492926009</v>
      </c>
      <c r="M14" s="63">
        <f t="shared" si="3"/>
        <v>16326.026477000003</v>
      </c>
      <c r="N14" s="63">
        <f t="shared" si="3"/>
        <v>51879051.563172013</v>
      </c>
      <c r="O14" s="63">
        <f t="shared" si="3"/>
        <v>12674.42627</v>
      </c>
      <c r="P14" s="63">
        <f t="shared" si="3"/>
        <v>41150669.699010991</v>
      </c>
      <c r="Q14" s="63">
        <f t="shared" si="3"/>
        <v>9405.8010338999975</v>
      </c>
      <c r="R14" s="63">
        <f t="shared" si="3"/>
        <v>29670319.632691991</v>
      </c>
      <c r="S14" s="63">
        <f t="shared" si="3"/>
        <v>4474.9123582999991</v>
      </c>
      <c r="T14" s="63">
        <f t="shared" si="3"/>
        <v>13607703.695529997</v>
      </c>
      <c r="U14" s="63">
        <f t="shared" si="3"/>
        <v>3534.0227847000001</v>
      </c>
      <c r="V14" s="63">
        <f t="shared" si="3"/>
        <v>9855145.0167159978</v>
      </c>
      <c r="W14" s="63">
        <f t="shared" si="3"/>
        <v>3132.7264881000001</v>
      </c>
      <c r="X14" s="63">
        <f t="shared" si="3"/>
        <v>9229073.718409</v>
      </c>
      <c r="Y14" s="63">
        <f t="shared" si="3"/>
        <v>3384.6824725000001</v>
      </c>
      <c r="Z14" s="63">
        <f t="shared" si="3"/>
        <v>9611469.6492969971</v>
      </c>
      <c r="AA14" s="63">
        <f t="shared" si="1"/>
        <v>76495.57019340001</v>
      </c>
      <c r="AB14" s="64">
        <f t="shared" si="2"/>
        <v>241251954.30570599</v>
      </c>
    </row>
    <row r="15" spans="1:29" x14ac:dyDescent="0.2">
      <c r="A15" s="3">
        <v>1801</v>
      </c>
      <c r="B15" s="349" t="s">
        <v>26</v>
      </c>
      <c r="C15" s="65">
        <v>2520.0027443999998</v>
      </c>
      <c r="D15" s="65">
        <v>7525287.4585999995</v>
      </c>
      <c r="E15" s="65">
        <v>1541.0651974</v>
      </c>
      <c r="F15" s="65">
        <v>4833562.0207099998</v>
      </c>
      <c r="G15" s="65">
        <v>2921.7342569000002</v>
      </c>
      <c r="H15" s="65">
        <v>9467845.1124629993</v>
      </c>
      <c r="I15" s="65">
        <v>4531.0107068999996</v>
      </c>
      <c r="J15" s="65">
        <v>14412837.651089992</v>
      </c>
      <c r="K15" s="65">
        <v>11132.483803500003</v>
      </c>
      <c r="L15" s="65">
        <v>35745428.675260015</v>
      </c>
      <c r="M15" s="65">
        <v>16148.081792300001</v>
      </c>
      <c r="N15" s="65">
        <v>51036066.977630004</v>
      </c>
      <c r="O15" s="65">
        <v>12408.772178899999</v>
      </c>
      <c r="P15" s="65">
        <v>39802354.30777999</v>
      </c>
      <c r="Q15" s="65">
        <v>9083.3281003999982</v>
      </c>
      <c r="R15" s="65">
        <v>27950554.718799993</v>
      </c>
      <c r="S15" s="65">
        <v>4103.8664583</v>
      </c>
      <c r="T15" s="65">
        <v>11853695.015504997</v>
      </c>
      <c r="U15" s="65">
        <v>3321.0956513000001</v>
      </c>
      <c r="V15" s="65">
        <v>9016516.1144699976</v>
      </c>
      <c r="W15" s="65">
        <v>2838.9680492000002</v>
      </c>
      <c r="X15" s="65">
        <v>7802665.9768129988</v>
      </c>
      <c r="Y15" s="65">
        <v>3161.3385749999998</v>
      </c>
      <c r="Z15" s="65">
        <v>8494376.726069998</v>
      </c>
      <c r="AA15" s="65">
        <f t="shared" si="1"/>
        <v>73711.747514500006</v>
      </c>
      <c r="AB15" s="66">
        <f t="shared" si="2"/>
        <v>227941190.75519097</v>
      </c>
    </row>
    <row r="16" spans="1:29" x14ac:dyDescent="0.2">
      <c r="A16" s="3">
        <v>1802</v>
      </c>
      <c r="B16" s="349" t="s">
        <v>27</v>
      </c>
      <c r="C16" s="61">
        <v>50.622827999999998</v>
      </c>
      <c r="D16" s="61">
        <v>40604.115931999993</v>
      </c>
      <c r="E16" s="61">
        <v>0.21738000000000002</v>
      </c>
      <c r="F16" s="61">
        <v>298.19992100000002</v>
      </c>
      <c r="G16" s="61">
        <v>10.62505</v>
      </c>
      <c r="H16" s="61">
        <v>52736.547000000006</v>
      </c>
      <c r="I16" s="61"/>
      <c r="J16" s="61"/>
      <c r="K16" s="67">
        <v>5.0000000000000002E-5</v>
      </c>
      <c r="L16" s="67">
        <v>26.16</v>
      </c>
      <c r="M16" s="61">
        <v>25.2</v>
      </c>
      <c r="N16" s="61">
        <v>18900</v>
      </c>
      <c r="O16" s="61">
        <v>25.200099999999999</v>
      </c>
      <c r="P16" s="61">
        <v>20169.72</v>
      </c>
      <c r="Q16" s="61"/>
      <c r="R16" s="61"/>
      <c r="S16" s="61">
        <v>75.599999999999994</v>
      </c>
      <c r="T16" s="61">
        <v>59220</v>
      </c>
      <c r="U16" s="61">
        <v>87.3</v>
      </c>
      <c r="V16" s="61">
        <v>69840</v>
      </c>
      <c r="W16" s="61">
        <v>50.4</v>
      </c>
      <c r="X16" s="61">
        <v>63000</v>
      </c>
      <c r="Y16" s="61">
        <v>1E-4</v>
      </c>
      <c r="Z16" s="61">
        <v>25.68</v>
      </c>
      <c r="AA16" s="61">
        <f t="shared" si="1"/>
        <v>325.16550799999993</v>
      </c>
      <c r="AB16" s="62">
        <f t="shared" si="2"/>
        <v>324820.422853</v>
      </c>
    </row>
    <row r="17" spans="1:28" x14ac:dyDescent="0.2">
      <c r="A17" s="3">
        <v>1803</v>
      </c>
      <c r="B17" s="349" t="s">
        <v>28</v>
      </c>
      <c r="C17" s="61">
        <v>12.318420799999998</v>
      </c>
      <c r="D17" s="61">
        <v>56267.493786999999</v>
      </c>
      <c r="E17" s="61">
        <v>0.31659999999999999</v>
      </c>
      <c r="F17" s="61">
        <v>4254.1900999999998</v>
      </c>
      <c r="G17" s="61">
        <v>4.66282</v>
      </c>
      <c r="H17" s="61">
        <v>26077.753568</v>
      </c>
      <c r="I17" s="61">
        <v>0.12580000000000002</v>
      </c>
      <c r="J17" s="61">
        <v>1634.34265</v>
      </c>
      <c r="K17" s="61">
        <v>0.5542999999999999</v>
      </c>
      <c r="L17" s="61">
        <v>2359.2674399999996</v>
      </c>
      <c r="M17" s="61">
        <v>1.0999999999999999E-2</v>
      </c>
      <c r="N17" s="61">
        <v>4.7</v>
      </c>
      <c r="O17" s="61">
        <v>1E-3</v>
      </c>
      <c r="P17" s="61">
        <v>1.5</v>
      </c>
      <c r="Q17" s="61">
        <v>9.7729999999999997</v>
      </c>
      <c r="R17" s="61">
        <v>28729.200000000001</v>
      </c>
      <c r="S17" s="61">
        <v>10.731290000000001</v>
      </c>
      <c r="T17" s="61">
        <v>50302.569023999997</v>
      </c>
      <c r="U17" s="61"/>
      <c r="V17" s="61"/>
      <c r="W17" s="61">
        <v>20.022726200000001</v>
      </c>
      <c r="X17" s="61">
        <v>95526.493272000007</v>
      </c>
      <c r="Y17" s="61">
        <v>4.5</v>
      </c>
      <c r="Z17" s="61">
        <v>26325</v>
      </c>
      <c r="AA17" s="61">
        <f t="shared" si="1"/>
        <v>63.016956999999998</v>
      </c>
      <c r="AB17" s="62">
        <f t="shared" si="2"/>
        <v>291482.50984100002</v>
      </c>
    </row>
    <row r="18" spans="1:28" x14ac:dyDescent="0.2">
      <c r="A18" s="3">
        <v>1804</v>
      </c>
      <c r="B18" s="349" t="s">
        <v>29</v>
      </c>
      <c r="C18" s="21">
        <v>62.152957300000004</v>
      </c>
      <c r="D18" s="21">
        <v>407651.41977799998</v>
      </c>
      <c r="E18" s="21">
        <v>22.263475</v>
      </c>
      <c r="F18" s="21">
        <v>265018.86255000002</v>
      </c>
      <c r="G18" s="21">
        <v>42.776591600000003</v>
      </c>
      <c r="H18" s="21">
        <v>279069.46790999995</v>
      </c>
      <c r="I18" s="21">
        <v>80.319619500000002</v>
      </c>
      <c r="J18" s="21">
        <v>532596.82163200004</v>
      </c>
      <c r="K18" s="21">
        <v>100.52894189999999</v>
      </c>
      <c r="L18" s="21">
        <v>637826.72244799999</v>
      </c>
      <c r="M18" s="21">
        <v>82.538092000000006</v>
      </c>
      <c r="N18" s="21">
        <v>504954.06964000006</v>
      </c>
      <c r="O18" s="21">
        <v>140.62112500000001</v>
      </c>
      <c r="P18" s="21">
        <v>876794.85380000004</v>
      </c>
      <c r="Q18" s="21">
        <v>167.36975999999999</v>
      </c>
      <c r="R18" s="21">
        <v>1049066.3223370002</v>
      </c>
      <c r="S18" s="21">
        <v>150.59700000000001</v>
      </c>
      <c r="T18" s="21">
        <v>1062084.3243800001</v>
      </c>
      <c r="U18" s="21">
        <v>80.179618399999995</v>
      </c>
      <c r="V18" s="21">
        <v>572002.88321400003</v>
      </c>
      <c r="W18" s="21">
        <v>100.1887681</v>
      </c>
      <c r="X18" s="21">
        <v>663116.01244399999</v>
      </c>
      <c r="Y18" s="21">
        <v>81.709100199999995</v>
      </c>
      <c r="Z18" s="21">
        <v>504345.55234999995</v>
      </c>
      <c r="AA18" s="21">
        <f t="shared" si="1"/>
        <v>1111.2450490000001</v>
      </c>
      <c r="AB18" s="22">
        <f t="shared" si="2"/>
        <v>7354527.3124829987</v>
      </c>
    </row>
    <row r="19" spans="1:28" x14ac:dyDescent="0.2">
      <c r="A19" s="3">
        <v>1805</v>
      </c>
      <c r="B19" s="349" t="s">
        <v>30</v>
      </c>
      <c r="C19" s="61">
        <v>0.66756330000000008</v>
      </c>
      <c r="D19" s="61">
        <v>7271.8611740000006</v>
      </c>
      <c r="E19" s="61">
        <v>6.0993857000000009</v>
      </c>
      <c r="F19" s="61">
        <v>22273.592636000001</v>
      </c>
      <c r="G19" s="61">
        <v>27.427669100000003</v>
      </c>
      <c r="H19" s="61">
        <v>162664.243036</v>
      </c>
      <c r="I19" s="61">
        <v>2.4738761999999999</v>
      </c>
      <c r="J19" s="61">
        <v>10646.192256</v>
      </c>
      <c r="K19" s="61">
        <v>5.7058973999999996</v>
      </c>
      <c r="L19" s="61">
        <v>26786.761892999999</v>
      </c>
      <c r="M19" s="61">
        <v>6.2757641</v>
      </c>
      <c r="N19" s="61">
        <v>28567.965764999997</v>
      </c>
      <c r="O19" s="61">
        <v>9.3058435000000017</v>
      </c>
      <c r="P19" s="61">
        <v>33243.075086999997</v>
      </c>
      <c r="Q19" s="61">
        <v>35.452452600000001</v>
      </c>
      <c r="R19" s="61">
        <v>193154.91268799998</v>
      </c>
      <c r="S19" s="61">
        <v>10.099061799999999</v>
      </c>
      <c r="T19" s="61">
        <v>37110.561333999998</v>
      </c>
      <c r="U19" s="61">
        <v>5.3948114000000009</v>
      </c>
      <c r="V19" s="61">
        <v>30989.818772999999</v>
      </c>
      <c r="W19" s="61">
        <v>5.1907975999999998</v>
      </c>
      <c r="X19" s="61">
        <v>25252.313269999999</v>
      </c>
      <c r="Y19" s="61">
        <v>9.9969526000000002</v>
      </c>
      <c r="Z19" s="61">
        <v>54207.94441299999</v>
      </c>
      <c r="AA19" s="61">
        <f t="shared" si="1"/>
        <v>124.09007530000001</v>
      </c>
      <c r="AB19" s="62">
        <f t="shared" si="2"/>
        <v>632169.242325</v>
      </c>
    </row>
    <row r="20" spans="1:28" ht="25.5" x14ac:dyDescent="0.2">
      <c r="A20" s="3">
        <v>1806</v>
      </c>
      <c r="B20" s="350" t="s">
        <v>31</v>
      </c>
      <c r="C20" s="61">
        <v>111.65807530000001</v>
      </c>
      <c r="D20" s="61">
        <v>440108.97050300002</v>
      </c>
      <c r="E20" s="61">
        <v>43.961482599999997</v>
      </c>
      <c r="F20" s="61">
        <v>152521.45101800005</v>
      </c>
      <c r="G20" s="61">
        <v>65.972333099999986</v>
      </c>
      <c r="H20" s="61">
        <v>224694.04208099996</v>
      </c>
      <c r="I20" s="61">
        <v>99.856543399999907</v>
      </c>
      <c r="J20" s="61">
        <v>401186.027558</v>
      </c>
      <c r="K20" s="61">
        <v>165.36793959999991</v>
      </c>
      <c r="L20" s="61">
        <v>508985.90588500019</v>
      </c>
      <c r="M20" s="61">
        <v>63.919828599999967</v>
      </c>
      <c r="N20" s="61">
        <v>290557.85013699986</v>
      </c>
      <c r="O20" s="61">
        <v>90.52602260000009</v>
      </c>
      <c r="P20" s="61">
        <v>418106.24234399979</v>
      </c>
      <c r="Q20" s="61">
        <v>109.8777209</v>
      </c>
      <c r="R20" s="61">
        <v>448814.47886699991</v>
      </c>
      <c r="S20" s="61">
        <v>124.0185482</v>
      </c>
      <c r="T20" s="61">
        <v>545291.22528700007</v>
      </c>
      <c r="U20" s="61">
        <v>40.052703600000001</v>
      </c>
      <c r="V20" s="61">
        <v>165796.20025900003</v>
      </c>
      <c r="W20" s="61">
        <v>117.95614699999994</v>
      </c>
      <c r="X20" s="61">
        <v>579512.92260999943</v>
      </c>
      <c r="Y20" s="61">
        <v>127.13774470000001</v>
      </c>
      <c r="Z20" s="61">
        <v>532188.74646399985</v>
      </c>
      <c r="AA20" s="61">
        <f t="shared" si="1"/>
        <v>1160.3050895999997</v>
      </c>
      <c r="AB20" s="62">
        <f t="shared" si="2"/>
        <v>4707764.0630129995</v>
      </c>
    </row>
    <row r="21" spans="1:28" x14ac:dyDescent="0.2">
      <c r="A21" s="5"/>
      <c r="B21" s="346" t="s">
        <v>32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>
        <f t="shared" si="1"/>
        <v>0</v>
      </c>
      <c r="AB21" s="62">
        <f t="shared" si="2"/>
        <v>0</v>
      </c>
    </row>
    <row r="22" spans="1:28" ht="63.75" x14ac:dyDescent="0.2">
      <c r="A22" s="3" t="s">
        <v>33</v>
      </c>
      <c r="B22" s="351" t="s">
        <v>34</v>
      </c>
      <c r="C22" s="68">
        <f>SUM(C23:C28)</f>
        <v>97.744123000000002</v>
      </c>
      <c r="D22" s="68">
        <f t="shared" ref="D22:Z22" si="4">SUM(D23:D28)</f>
        <v>684850.33305000002</v>
      </c>
      <c r="E22" s="68">
        <f t="shared" si="4"/>
        <v>101.7004202</v>
      </c>
      <c r="F22" s="68">
        <f t="shared" si="4"/>
        <v>665637.09035900002</v>
      </c>
      <c r="G22" s="68">
        <f t="shared" si="4"/>
        <v>191.71658790000001</v>
      </c>
      <c r="H22" s="68">
        <f t="shared" si="4"/>
        <v>1114537.363497</v>
      </c>
      <c r="I22" s="68">
        <f t="shared" si="4"/>
        <v>231.86736210000001</v>
      </c>
      <c r="J22" s="68">
        <f t="shared" si="4"/>
        <v>1561126.5239700002</v>
      </c>
      <c r="K22" s="68">
        <f t="shared" si="4"/>
        <v>118.12095090000001</v>
      </c>
      <c r="L22" s="68">
        <f t="shared" si="4"/>
        <v>516046.34184900008</v>
      </c>
      <c r="M22" s="68">
        <f t="shared" si="4"/>
        <v>108.8852736</v>
      </c>
      <c r="N22" s="68">
        <f t="shared" si="4"/>
        <v>705325.16002100008</v>
      </c>
      <c r="O22" s="68">
        <f t="shared" si="4"/>
        <v>170.65140949999997</v>
      </c>
      <c r="P22" s="68">
        <f t="shared" si="4"/>
        <v>1321187.14821</v>
      </c>
      <c r="Q22" s="68">
        <f t="shared" si="4"/>
        <v>74.212086900000003</v>
      </c>
      <c r="R22" s="68">
        <f t="shared" si="4"/>
        <v>878446.18785500003</v>
      </c>
      <c r="S22" s="68">
        <f t="shared" si="4"/>
        <v>59.884675800000011</v>
      </c>
      <c r="T22" s="68">
        <f t="shared" si="4"/>
        <v>464256.51810800005</v>
      </c>
      <c r="U22" s="68">
        <f t="shared" si="4"/>
        <v>44.625967400000008</v>
      </c>
      <c r="V22" s="68">
        <f t="shared" si="4"/>
        <v>353676.07304600003</v>
      </c>
      <c r="W22" s="68">
        <f t="shared" si="4"/>
        <v>49.937939300000004</v>
      </c>
      <c r="X22" s="68">
        <f t="shared" si="4"/>
        <v>376042.81252499996</v>
      </c>
      <c r="Y22" s="68">
        <f t="shared" si="4"/>
        <v>82.023662299999984</v>
      </c>
      <c r="Z22" s="68">
        <f t="shared" si="4"/>
        <v>611588.18215500005</v>
      </c>
      <c r="AA22" s="68">
        <f t="shared" si="1"/>
        <v>1331.3704589000001</v>
      </c>
      <c r="AB22" s="69">
        <f t="shared" si="2"/>
        <v>9252719.7346450016</v>
      </c>
    </row>
    <row r="23" spans="1:28" ht="25.5" x14ac:dyDescent="0.2">
      <c r="A23" s="3" t="s">
        <v>35</v>
      </c>
      <c r="B23" s="347" t="s">
        <v>36</v>
      </c>
      <c r="C23" s="61">
        <v>63.521999999999998</v>
      </c>
      <c r="D23" s="61">
        <v>384001.96799999999</v>
      </c>
      <c r="E23" s="61">
        <v>57.9</v>
      </c>
      <c r="F23" s="61">
        <v>346753.05000000005</v>
      </c>
      <c r="G23" s="61">
        <v>134.81200000000001</v>
      </c>
      <c r="H23" s="61">
        <v>759605.40599999996</v>
      </c>
      <c r="I23" s="61">
        <v>148.21299999999999</v>
      </c>
      <c r="J23" s="61">
        <v>905237.76600000006</v>
      </c>
      <c r="K23" s="61">
        <v>62.206000000000003</v>
      </c>
      <c r="L23" s="61">
        <v>357171.31200000003</v>
      </c>
      <c r="M23" s="61">
        <v>65.918999999999997</v>
      </c>
      <c r="N23" s="61">
        <v>385629.34010000003</v>
      </c>
      <c r="O23" s="61">
        <v>83.38</v>
      </c>
      <c r="P23" s="61">
        <v>498222.35300000006</v>
      </c>
      <c r="Q23" s="61">
        <v>25.627770000000002</v>
      </c>
      <c r="R23" s="61">
        <v>207039.01360000001</v>
      </c>
      <c r="S23" s="61"/>
      <c r="T23" s="61"/>
      <c r="U23" s="61"/>
      <c r="V23" s="61"/>
      <c r="W23" s="61">
        <v>10.56076</v>
      </c>
      <c r="X23" s="61">
        <v>47553.563999999998</v>
      </c>
      <c r="Y23" s="61">
        <v>37.785359999999997</v>
      </c>
      <c r="Z23" s="61">
        <v>251504.87820000004</v>
      </c>
      <c r="AA23" s="61">
        <f t="shared" si="1"/>
        <v>689.92588999999998</v>
      </c>
      <c r="AB23" s="62">
        <f t="shared" si="2"/>
        <v>4142718.6509000007</v>
      </c>
    </row>
    <row r="24" spans="1:28" x14ac:dyDescent="0.2">
      <c r="A24" s="3" t="s">
        <v>37</v>
      </c>
      <c r="B24" s="347" t="s">
        <v>38</v>
      </c>
      <c r="C24" s="61">
        <v>0.01</v>
      </c>
      <c r="D24" s="61">
        <v>169</v>
      </c>
      <c r="E24" s="61"/>
      <c r="F24" s="61"/>
      <c r="G24" s="61">
        <v>0.01</v>
      </c>
      <c r="H24" s="61">
        <v>22</v>
      </c>
      <c r="I24" s="61">
        <v>1E-3</v>
      </c>
      <c r="J24" s="61">
        <v>38</v>
      </c>
      <c r="K24" s="61"/>
      <c r="L24" s="61"/>
      <c r="M24" s="61"/>
      <c r="N24" s="61"/>
      <c r="O24" s="61">
        <v>0.3</v>
      </c>
      <c r="P24" s="61">
        <v>2080</v>
      </c>
      <c r="Q24" s="61"/>
      <c r="R24" s="61"/>
      <c r="S24" s="61">
        <v>1E-3</v>
      </c>
      <c r="T24" s="61">
        <v>324</v>
      </c>
      <c r="U24" s="61">
        <v>4.0000000000000001E-3</v>
      </c>
      <c r="V24" s="61">
        <v>26.666399999999999</v>
      </c>
      <c r="W24" s="61">
        <v>0.02</v>
      </c>
      <c r="X24" s="61">
        <v>21</v>
      </c>
      <c r="Y24" s="61">
        <v>5.0199999999999993E-3</v>
      </c>
      <c r="Z24" s="61">
        <v>431.0326</v>
      </c>
      <c r="AA24" s="61">
        <f t="shared" si="1"/>
        <v>0.35102000000000005</v>
      </c>
      <c r="AB24" s="62">
        <f t="shared" si="2"/>
        <v>3111.6990000000001</v>
      </c>
    </row>
    <row r="25" spans="1:28" ht="25.5" x14ac:dyDescent="0.2">
      <c r="A25" s="3" t="s">
        <v>39</v>
      </c>
      <c r="B25" s="347" t="s">
        <v>40</v>
      </c>
      <c r="C25" s="61">
        <v>6.5650954000000006</v>
      </c>
      <c r="D25" s="61">
        <v>73534.635609000019</v>
      </c>
      <c r="E25" s="61">
        <v>18.991871399999997</v>
      </c>
      <c r="F25" s="61">
        <v>110592.80594800001</v>
      </c>
      <c r="G25" s="61">
        <v>32.071948500000005</v>
      </c>
      <c r="H25" s="61">
        <v>89210.103042000002</v>
      </c>
      <c r="I25" s="61">
        <v>26.208655000000011</v>
      </c>
      <c r="J25" s="61">
        <v>173355.88756699994</v>
      </c>
      <c r="K25" s="61">
        <v>37.767300400000011</v>
      </c>
      <c r="L25" s="61">
        <v>28983.844557000004</v>
      </c>
      <c r="M25" s="61">
        <v>5.2363812000000003</v>
      </c>
      <c r="N25" s="61">
        <v>47902.114331000012</v>
      </c>
      <c r="O25" s="61">
        <v>49.245671799999997</v>
      </c>
      <c r="P25" s="61">
        <v>385639.53934600006</v>
      </c>
      <c r="Q25" s="61">
        <f>6887.6398/1000</f>
        <v>6.8876397999999996</v>
      </c>
      <c r="R25" s="61">
        <v>103289.58172000003</v>
      </c>
      <c r="S25" s="61">
        <v>6.6352187999999996</v>
      </c>
      <c r="T25" s="61">
        <v>56156.230439999985</v>
      </c>
      <c r="U25" s="61">
        <v>4.9212480999999997</v>
      </c>
      <c r="V25" s="61">
        <v>49777.897931</v>
      </c>
      <c r="W25" s="61">
        <v>7.4733891999999997</v>
      </c>
      <c r="X25" s="61">
        <v>69103.552372000006</v>
      </c>
      <c r="Y25" s="61">
        <v>4.3806513999999996</v>
      </c>
      <c r="Z25" s="61">
        <v>40143.163517000001</v>
      </c>
      <c r="AA25" s="61">
        <f t="shared" si="1"/>
        <v>206.38507099999995</v>
      </c>
      <c r="AB25" s="62">
        <f t="shared" si="2"/>
        <v>1227689.35638</v>
      </c>
    </row>
    <row r="26" spans="1:28" x14ac:dyDescent="0.2">
      <c r="A26" s="3" t="s">
        <v>41</v>
      </c>
      <c r="B26" s="347" t="s">
        <v>42</v>
      </c>
      <c r="C26" s="61">
        <v>27.626167600000002</v>
      </c>
      <c r="D26" s="61">
        <v>227030.61950500001</v>
      </c>
      <c r="E26" s="61">
        <v>24.789748800000002</v>
      </c>
      <c r="F26" s="61">
        <v>207725.63841099999</v>
      </c>
      <c r="G26" s="61">
        <v>24.293189399999999</v>
      </c>
      <c r="H26" s="61">
        <v>259040.06532500003</v>
      </c>
      <c r="I26" s="61">
        <v>57.345157100000009</v>
      </c>
      <c r="J26" s="61">
        <v>481202.38609000016</v>
      </c>
      <c r="K26" s="61">
        <v>18.101840499999998</v>
      </c>
      <c r="L26" s="61">
        <v>129156.71857400006</v>
      </c>
      <c r="M26" s="61">
        <v>37.587682399999998</v>
      </c>
      <c r="N26" s="61">
        <v>270163.29735300009</v>
      </c>
      <c r="O26" s="61">
        <v>37.571750400000006</v>
      </c>
      <c r="P26" s="61">
        <v>428428.16094500007</v>
      </c>
      <c r="Q26" s="61">
        <v>41.327357100000008</v>
      </c>
      <c r="R26" s="61">
        <v>564713.068753</v>
      </c>
      <c r="S26" s="61">
        <v>52.576797000000006</v>
      </c>
      <c r="T26" s="61">
        <v>404550.55864400003</v>
      </c>
      <c r="U26" s="61">
        <v>39.031489300000011</v>
      </c>
      <c r="V26" s="61">
        <v>297027.35379900003</v>
      </c>
      <c r="W26" s="61">
        <v>30.704780100000008</v>
      </c>
      <c r="X26" s="61">
        <v>250912.76185699998</v>
      </c>
      <c r="Y26" s="61">
        <v>39.078170899999996</v>
      </c>
      <c r="Z26" s="61">
        <v>304764.48221599997</v>
      </c>
      <c r="AA26" s="61">
        <f t="shared" si="1"/>
        <v>430.03413060000008</v>
      </c>
      <c r="AB26" s="62">
        <f t="shared" si="2"/>
        <v>3824715.1114720008</v>
      </c>
    </row>
    <row r="27" spans="1:28" x14ac:dyDescent="0.2">
      <c r="A27" s="3" t="s">
        <v>43</v>
      </c>
      <c r="B27" s="347" t="s">
        <v>44</v>
      </c>
      <c r="C27" s="61">
        <v>1.2E-2</v>
      </c>
      <c r="D27" s="61">
        <v>93.3</v>
      </c>
      <c r="E27" s="61">
        <v>6.7999999999999996E-3</v>
      </c>
      <c r="F27" s="61">
        <v>349.99599999999998</v>
      </c>
      <c r="G27" s="61">
        <v>0</v>
      </c>
      <c r="H27" s="61">
        <v>0</v>
      </c>
      <c r="I27" s="61">
        <v>9.5469999999999999E-2</v>
      </c>
      <c r="J27" s="61">
        <v>1252.996351</v>
      </c>
      <c r="K27" s="61">
        <v>3.9009999999999996E-2</v>
      </c>
      <c r="L27" s="61">
        <v>669.19677799999999</v>
      </c>
      <c r="M27" s="61">
        <v>0.11405</v>
      </c>
      <c r="N27" s="61">
        <v>1449.418365</v>
      </c>
      <c r="O27" s="61">
        <v>0.13644730000000002</v>
      </c>
      <c r="P27" s="61">
        <v>6705.6649189999998</v>
      </c>
      <c r="Q27" s="61">
        <v>0.24152000000000004</v>
      </c>
      <c r="R27" s="61">
        <v>2935.593844</v>
      </c>
      <c r="S27" s="61">
        <v>0.16328000000000001</v>
      </c>
      <c r="T27" s="61">
        <v>2094.2969159999998</v>
      </c>
      <c r="U27" s="61">
        <v>6.8030000000000007E-2</v>
      </c>
      <c r="V27" s="61">
        <v>787.59691599999996</v>
      </c>
      <c r="W27" s="61">
        <v>0.22</v>
      </c>
      <c r="X27" s="61">
        <v>2630.9943489999996</v>
      </c>
      <c r="Y27" s="61">
        <v>0.31302999999999997</v>
      </c>
      <c r="Z27" s="61">
        <v>10130.145765000001</v>
      </c>
      <c r="AA27" s="61">
        <f t="shared" si="1"/>
        <v>1.4096373</v>
      </c>
      <c r="AB27" s="62">
        <f t="shared" si="2"/>
        <v>29099.200203</v>
      </c>
    </row>
    <row r="28" spans="1:28" ht="25.5" x14ac:dyDescent="0.2">
      <c r="A28" s="3" t="s">
        <v>45</v>
      </c>
      <c r="B28" s="347" t="s">
        <v>46</v>
      </c>
      <c r="C28" s="61">
        <v>8.8599999999999998E-3</v>
      </c>
      <c r="D28" s="61">
        <v>20.809936</v>
      </c>
      <c r="E28" s="61">
        <v>1.2E-2</v>
      </c>
      <c r="F28" s="61">
        <v>215.60000000000002</v>
      </c>
      <c r="G28" s="61">
        <v>0.52944999999999998</v>
      </c>
      <c r="H28" s="61">
        <v>6659.7891300000001</v>
      </c>
      <c r="I28" s="61">
        <v>4.0800000000000003E-3</v>
      </c>
      <c r="J28" s="61">
        <v>39.487961999999996</v>
      </c>
      <c r="K28" s="61">
        <v>6.7999999999999996E-3</v>
      </c>
      <c r="L28" s="61">
        <v>65.269939999999991</v>
      </c>
      <c r="M28" s="61">
        <v>2.8160000000000001E-2</v>
      </c>
      <c r="N28" s="61">
        <v>180.98987199999999</v>
      </c>
      <c r="O28" s="61">
        <v>1.754E-2</v>
      </c>
      <c r="P28" s="61">
        <v>111.42999999999999</v>
      </c>
      <c r="Q28" s="61">
        <v>0.1278</v>
      </c>
      <c r="R28" s="61">
        <v>468.92993799999999</v>
      </c>
      <c r="S28" s="61">
        <v>0.50837999999999994</v>
      </c>
      <c r="T28" s="61">
        <v>1131.432108</v>
      </c>
      <c r="U28" s="61">
        <v>0.60120000000000007</v>
      </c>
      <c r="V28" s="61">
        <v>6056.5579999999991</v>
      </c>
      <c r="W28" s="61">
        <v>0.95901000000000003</v>
      </c>
      <c r="X28" s="61">
        <v>5820.9399469999998</v>
      </c>
      <c r="Y28" s="61">
        <v>0.46142999999999995</v>
      </c>
      <c r="Z28" s="61">
        <v>4614.4798569999994</v>
      </c>
      <c r="AA28" s="61">
        <f t="shared" si="1"/>
        <v>3.26471</v>
      </c>
      <c r="AB28" s="62">
        <f t="shared" si="2"/>
        <v>25385.716689999997</v>
      </c>
    </row>
    <row r="29" spans="1:28" x14ac:dyDescent="0.2">
      <c r="A29" s="3" t="s">
        <v>47</v>
      </c>
      <c r="B29" s="347" t="s">
        <v>48</v>
      </c>
      <c r="C29" s="61">
        <v>23.634934900000008</v>
      </c>
      <c r="D29" s="61">
        <v>33427.15782499998</v>
      </c>
      <c r="E29" s="61">
        <v>28.670988900000012</v>
      </c>
      <c r="F29" s="61">
        <v>48397.441500999994</v>
      </c>
      <c r="G29" s="61">
        <v>38.864856700000026</v>
      </c>
      <c r="H29" s="61">
        <v>67012.79459000002</v>
      </c>
      <c r="I29" s="61">
        <v>26.033782600000006</v>
      </c>
      <c r="J29" s="61">
        <v>56877.598663000012</v>
      </c>
      <c r="K29" s="61">
        <v>32.970402800000009</v>
      </c>
      <c r="L29" s="61">
        <v>57229.154991999989</v>
      </c>
      <c r="M29" s="61">
        <v>36.126018499999972</v>
      </c>
      <c r="N29" s="61">
        <v>63374.343065000001</v>
      </c>
      <c r="O29" s="61">
        <v>21.351543400000004</v>
      </c>
      <c r="P29" s="61">
        <v>25004.29737199999</v>
      </c>
      <c r="Q29" s="61">
        <v>30.019490600000005</v>
      </c>
      <c r="R29" s="61">
        <v>144888.36872400006</v>
      </c>
      <c r="S29" s="61">
        <v>27.074265099999998</v>
      </c>
      <c r="T29" s="61">
        <v>42962.302313000022</v>
      </c>
      <c r="U29" s="61">
        <v>20.97664240000001</v>
      </c>
      <c r="V29" s="61">
        <v>34120.026959000003</v>
      </c>
      <c r="W29" s="61">
        <v>56.282793299999973</v>
      </c>
      <c r="X29" s="61">
        <v>105208.651709</v>
      </c>
      <c r="Y29" s="61">
        <v>48.530827199999976</v>
      </c>
      <c r="Z29" s="61">
        <v>65028.557920000007</v>
      </c>
      <c r="AA29" s="61">
        <f t="shared" si="1"/>
        <v>390.53654639999996</v>
      </c>
      <c r="AB29" s="62">
        <f t="shared" si="2"/>
        <v>743530.69563300023</v>
      </c>
    </row>
    <row r="30" spans="1:28" x14ac:dyDescent="0.2">
      <c r="A30" s="6"/>
      <c r="B30" s="346" t="s">
        <v>49</v>
      </c>
      <c r="C30" s="63">
        <f>SUM(C31:C34)</f>
        <v>582.2794695</v>
      </c>
      <c r="D30" s="63">
        <f t="shared" ref="D30:Z30" si="5">SUM(D31:D34)</f>
        <v>717753.38926800014</v>
      </c>
      <c r="E30" s="63">
        <f t="shared" si="5"/>
        <v>33461.732101699999</v>
      </c>
      <c r="F30" s="63">
        <f t="shared" si="5"/>
        <v>15200120.324425997</v>
      </c>
      <c r="G30" s="63">
        <f t="shared" si="5"/>
        <v>35697.193671599998</v>
      </c>
      <c r="H30" s="63">
        <f t="shared" si="5"/>
        <v>10177893.08735</v>
      </c>
      <c r="I30" s="63">
        <f t="shared" si="5"/>
        <v>48447.701564200019</v>
      </c>
      <c r="J30" s="63">
        <f t="shared" si="5"/>
        <v>22845689.477754999</v>
      </c>
      <c r="K30" s="63">
        <f t="shared" si="5"/>
        <v>46430.798020499999</v>
      </c>
      <c r="L30" s="63">
        <f t="shared" si="5"/>
        <v>20226821.852270991</v>
      </c>
      <c r="M30" s="63">
        <f t="shared" si="5"/>
        <v>20526.841530599999</v>
      </c>
      <c r="N30" s="63">
        <f t="shared" si="5"/>
        <v>7343678.0915510012</v>
      </c>
      <c r="O30" s="63">
        <f t="shared" si="5"/>
        <v>66085.994752899991</v>
      </c>
      <c r="P30" s="63">
        <f t="shared" si="5"/>
        <v>29783437.359931994</v>
      </c>
      <c r="Q30" s="63">
        <f t="shared" si="5"/>
        <v>8129.1807724999999</v>
      </c>
      <c r="R30" s="63">
        <f t="shared" si="5"/>
        <v>4779625.5826620013</v>
      </c>
      <c r="S30" s="63">
        <f t="shared" si="5"/>
        <v>996.82051120000028</v>
      </c>
      <c r="T30" s="63">
        <f t="shared" si="5"/>
        <v>1305741.3287760001</v>
      </c>
      <c r="U30" s="63">
        <f t="shared" si="5"/>
        <v>8053.9467606000007</v>
      </c>
      <c r="V30" s="63">
        <f t="shared" si="5"/>
        <v>3414457.8431139998</v>
      </c>
      <c r="W30" s="63">
        <f>SUM(W31:W34)</f>
        <v>283.35940260000001</v>
      </c>
      <c r="X30" s="63">
        <f t="shared" si="5"/>
        <v>496781.55942099995</v>
      </c>
      <c r="Y30" s="63">
        <f t="shared" si="5"/>
        <v>451.18690870000006</v>
      </c>
      <c r="Z30" s="63">
        <f t="shared" si="5"/>
        <v>590015.65886700002</v>
      </c>
      <c r="AA30" s="63">
        <f t="shared" si="1"/>
        <v>269147.03546659998</v>
      </c>
      <c r="AB30" s="64">
        <f t="shared" si="2"/>
        <v>116882015.555393</v>
      </c>
    </row>
    <row r="31" spans="1:28" ht="51" x14ac:dyDescent="0.2">
      <c r="A31" s="7">
        <v>17.010000000000002</v>
      </c>
      <c r="B31" s="347" t="s">
        <v>50</v>
      </c>
      <c r="C31" s="70">
        <v>487.1450779000001</v>
      </c>
      <c r="D31" s="70">
        <v>326742.30269400013</v>
      </c>
      <c r="E31" s="70">
        <v>25384.535025699999</v>
      </c>
      <c r="F31" s="70">
        <v>12870051.841744997</v>
      </c>
      <c r="G31" s="70">
        <v>10287.3411438</v>
      </c>
      <c r="H31" s="70">
        <v>5229890.310800001</v>
      </c>
      <c r="I31" s="70">
        <v>37015.485358500016</v>
      </c>
      <c r="J31" s="70">
        <v>18836779.434347998</v>
      </c>
      <c r="K31" s="70">
        <v>36006.914088800004</v>
      </c>
      <c r="L31" s="70">
        <v>18191808.671069995</v>
      </c>
      <c r="M31" s="70">
        <v>10002.8568256</v>
      </c>
      <c r="N31" s="70">
        <v>5131598.7156660017</v>
      </c>
      <c r="O31" s="70">
        <v>50670.289804399988</v>
      </c>
      <c r="P31" s="70">
        <v>26573977.243913993</v>
      </c>
      <c r="Q31" s="70">
        <v>7888.1672437999996</v>
      </c>
      <c r="R31" s="70">
        <v>4378762.711790001</v>
      </c>
      <c r="S31" s="70">
        <v>608.18104270000026</v>
      </c>
      <c r="T31" s="70">
        <v>445716.90691999998</v>
      </c>
      <c r="U31" s="70">
        <v>376.32874260000006</v>
      </c>
      <c r="V31" s="70">
        <v>298762.2578180001</v>
      </c>
      <c r="W31" s="70">
        <v>191.65324079999999</v>
      </c>
      <c r="X31" s="70">
        <v>182935.12338199999</v>
      </c>
      <c r="Y31" s="70">
        <v>387.62734770000003</v>
      </c>
      <c r="Z31" s="70">
        <v>293834.29856300011</v>
      </c>
      <c r="AA31" s="70">
        <f t="shared" si="1"/>
        <v>179306.52494229999</v>
      </c>
      <c r="AB31" s="71">
        <f t="shared" si="2"/>
        <v>92760859.818709999</v>
      </c>
    </row>
    <row r="32" spans="1:28" ht="38.25" x14ac:dyDescent="0.2">
      <c r="A32" s="7">
        <v>17.02</v>
      </c>
      <c r="B32" s="347" t="s">
        <v>51</v>
      </c>
      <c r="C32" s="61">
        <v>72.607733999999994</v>
      </c>
      <c r="D32" s="61">
        <v>60318.037930000006</v>
      </c>
      <c r="E32" s="61">
        <v>92.286176400000002</v>
      </c>
      <c r="F32" s="61">
        <v>141773.84013000006</v>
      </c>
      <c r="G32" s="61">
        <v>133.31485870000003</v>
      </c>
      <c r="H32" s="61">
        <v>159662.34400399998</v>
      </c>
      <c r="I32" s="61">
        <v>4.1392634000000008</v>
      </c>
      <c r="J32" s="61">
        <v>17208.169759999997</v>
      </c>
      <c r="K32" s="61">
        <v>24.926704800000003</v>
      </c>
      <c r="L32" s="61">
        <v>103947.163076</v>
      </c>
      <c r="M32" s="61">
        <v>53.982467100000001</v>
      </c>
      <c r="N32" s="61">
        <v>88735.754805999997</v>
      </c>
      <c r="O32" s="61">
        <v>111.70771219999999</v>
      </c>
      <c r="P32" s="61">
        <v>126258.418165</v>
      </c>
      <c r="Q32" s="61">
        <v>200.5717248</v>
      </c>
      <c r="R32" s="61">
        <v>220120.62617099998</v>
      </c>
      <c r="S32" s="61">
        <v>301.32084029999999</v>
      </c>
      <c r="T32" s="61">
        <v>417138.34297600004</v>
      </c>
      <c r="U32" s="61">
        <v>27.057649500000004</v>
      </c>
      <c r="V32" s="61">
        <v>1608368.2206250003</v>
      </c>
      <c r="W32" s="61">
        <v>25.846321199999998</v>
      </c>
      <c r="X32" s="61">
        <v>32340.370577999995</v>
      </c>
      <c r="Y32" s="61">
        <v>11.632490000000001</v>
      </c>
      <c r="Z32" s="61">
        <v>17679.898832999999</v>
      </c>
      <c r="AA32" s="61">
        <f t="shared" si="1"/>
        <v>1059.3939424</v>
      </c>
      <c r="AB32" s="62">
        <f t="shared" si="2"/>
        <v>2993551.1870540003</v>
      </c>
    </row>
    <row r="33" spans="1:28" ht="25.5" x14ac:dyDescent="0.2">
      <c r="A33" s="7">
        <v>17.03</v>
      </c>
      <c r="B33" s="347" t="s">
        <v>52</v>
      </c>
      <c r="C33" s="61">
        <v>4.1550000000000002</v>
      </c>
      <c r="D33" s="61">
        <v>3713.8357999999998</v>
      </c>
      <c r="E33" s="61">
        <v>7919.0533499999992</v>
      </c>
      <c r="F33" s="61">
        <v>1855517.5193000003</v>
      </c>
      <c r="G33" s="61">
        <v>25245.239300000001</v>
      </c>
      <c r="H33" s="61">
        <v>4511760.1251999997</v>
      </c>
      <c r="I33" s="61">
        <v>11373.803</v>
      </c>
      <c r="J33" s="61">
        <v>3730229.2064999999</v>
      </c>
      <c r="K33" s="61">
        <v>10387.733</v>
      </c>
      <c r="L33" s="61">
        <v>1870119.04</v>
      </c>
      <c r="M33" s="61">
        <v>10414.889800000001</v>
      </c>
      <c r="N33" s="61">
        <v>1841435.9357</v>
      </c>
      <c r="O33" s="61">
        <v>15244.39748</v>
      </c>
      <c r="P33" s="61">
        <v>2744874.1200200003</v>
      </c>
      <c r="Q33" s="61">
        <v>4.5330000000000004</v>
      </c>
      <c r="R33" s="61">
        <v>11591.0357</v>
      </c>
      <c r="S33" s="61">
        <v>0.64200000000000002</v>
      </c>
      <c r="T33" s="61">
        <v>1858</v>
      </c>
      <c r="U33" s="61">
        <v>7618.1620400000002</v>
      </c>
      <c r="V33" s="61">
        <v>1325382.2310729998</v>
      </c>
      <c r="W33" s="61">
        <v>1.0896288000000001</v>
      </c>
      <c r="X33" s="61">
        <v>808.80005199999994</v>
      </c>
      <c r="Y33" s="61">
        <v>0.47099999999999997</v>
      </c>
      <c r="Z33" s="61">
        <v>3980.7149999999997</v>
      </c>
      <c r="AA33" s="61">
        <f t="shared" si="1"/>
        <v>88214.168598799995</v>
      </c>
      <c r="AB33" s="62">
        <f t="shared" si="2"/>
        <v>17901270.564344998</v>
      </c>
    </row>
    <row r="34" spans="1:28" ht="25.5" x14ac:dyDescent="0.2">
      <c r="A34" s="7" t="s">
        <v>53</v>
      </c>
      <c r="B34" s="347" t="s">
        <v>54</v>
      </c>
      <c r="C34" s="61">
        <v>18.371657599999988</v>
      </c>
      <c r="D34" s="61">
        <v>326979.21284400008</v>
      </c>
      <c r="E34" s="61">
        <v>65.857549600000013</v>
      </c>
      <c r="F34" s="61">
        <v>332777.12325100001</v>
      </c>
      <c r="G34" s="61">
        <v>31.298369099999999</v>
      </c>
      <c r="H34" s="61">
        <v>276580.30734600005</v>
      </c>
      <c r="I34" s="61">
        <v>54.273942299999995</v>
      </c>
      <c r="J34" s="61">
        <v>261472.66714699994</v>
      </c>
      <c r="K34" s="61">
        <v>11.2242269</v>
      </c>
      <c r="L34" s="61">
        <v>60946.978125000009</v>
      </c>
      <c r="M34" s="61">
        <v>55.11243790000001</v>
      </c>
      <c r="N34" s="61">
        <v>281907.6853789998</v>
      </c>
      <c r="O34" s="61">
        <v>59.599756300000024</v>
      </c>
      <c r="P34" s="61">
        <v>338327.57783299981</v>
      </c>
      <c r="Q34" s="61">
        <v>35.908803900000002</v>
      </c>
      <c r="R34" s="61">
        <v>169151.20900099998</v>
      </c>
      <c r="S34" s="61">
        <v>86.67662820000001</v>
      </c>
      <c r="T34" s="61">
        <v>441028.07888000004</v>
      </c>
      <c r="U34" s="61">
        <v>32.398328499999991</v>
      </c>
      <c r="V34" s="61">
        <v>181945.13359800001</v>
      </c>
      <c r="W34" s="61">
        <v>64.770211800000013</v>
      </c>
      <c r="X34" s="61">
        <v>280697.26540899999</v>
      </c>
      <c r="Y34" s="61">
        <v>51.456071000000001</v>
      </c>
      <c r="Z34" s="61">
        <v>274520.7464709999</v>
      </c>
      <c r="AA34" s="61">
        <f t="shared" si="1"/>
        <v>566.94798309999999</v>
      </c>
      <c r="AB34" s="62">
        <f t="shared" si="2"/>
        <v>3226333.9852839997</v>
      </c>
    </row>
    <row r="35" spans="1:28" x14ac:dyDescent="0.2">
      <c r="A35" s="8" t="s">
        <v>55</v>
      </c>
      <c r="B35" s="347" t="s">
        <v>56</v>
      </c>
      <c r="C35" s="61"/>
      <c r="D35" s="61"/>
      <c r="E35" s="61">
        <v>200</v>
      </c>
      <c r="F35" s="61">
        <v>132780</v>
      </c>
      <c r="G35" s="61">
        <v>6000</v>
      </c>
      <c r="H35" s="61">
        <v>3968400</v>
      </c>
      <c r="I35" s="61">
        <v>600.06899999999996</v>
      </c>
      <c r="J35" s="61">
        <v>397365.69179999997</v>
      </c>
      <c r="K35" s="61">
        <v>5999.8159999999998</v>
      </c>
      <c r="L35" s="61">
        <v>3968278.3023999999</v>
      </c>
      <c r="M35" s="61">
        <v>2754.98</v>
      </c>
      <c r="N35" s="61">
        <v>1822694.7679999999</v>
      </c>
      <c r="O35" s="61"/>
      <c r="P35" s="61"/>
      <c r="Q35" s="61"/>
      <c r="R35" s="61"/>
      <c r="S35" s="61">
        <v>4900</v>
      </c>
      <c r="T35" s="61">
        <v>3240860</v>
      </c>
      <c r="U35" s="61"/>
      <c r="V35" s="61"/>
      <c r="W35" s="61"/>
      <c r="X35" s="61"/>
      <c r="Y35" s="61">
        <v>2000.019</v>
      </c>
      <c r="Z35" s="61">
        <v>1323212.5704000001</v>
      </c>
      <c r="AA35" s="61">
        <f t="shared" si="1"/>
        <v>22454.883999999998</v>
      </c>
      <c r="AB35" s="62">
        <f t="shared" si="2"/>
        <v>14853591.332599999</v>
      </c>
    </row>
    <row r="36" spans="1:28" ht="25.5" x14ac:dyDescent="0.2">
      <c r="A36" s="8" t="s">
        <v>57</v>
      </c>
      <c r="B36" s="347" t="s">
        <v>58</v>
      </c>
      <c r="C36" s="61">
        <v>5.00969</v>
      </c>
      <c r="D36" s="61">
        <v>2385.1813999999999</v>
      </c>
      <c r="E36" s="61">
        <v>0.495</v>
      </c>
      <c r="F36" s="61">
        <v>144</v>
      </c>
      <c r="G36" s="61">
        <v>0.6</v>
      </c>
      <c r="H36" s="61">
        <v>176.9212</v>
      </c>
      <c r="I36" s="61">
        <v>1.163</v>
      </c>
      <c r="J36" s="61">
        <v>217</v>
      </c>
      <c r="K36" s="61">
        <v>1.004</v>
      </c>
      <c r="L36" s="61">
        <v>429</v>
      </c>
      <c r="M36" s="61">
        <v>0.81599999999999995</v>
      </c>
      <c r="N36" s="61">
        <v>72</v>
      </c>
      <c r="O36" s="61">
        <v>1.1958600000000001</v>
      </c>
      <c r="P36" s="61">
        <v>624.91210000000001</v>
      </c>
      <c r="Q36" s="61">
        <v>3.3400499999999997</v>
      </c>
      <c r="R36" s="61">
        <v>2916.1957500000003</v>
      </c>
      <c r="S36" s="61">
        <v>1.5188699999999999</v>
      </c>
      <c r="T36" s="61">
        <v>1438.1995710000001</v>
      </c>
      <c r="U36" s="61">
        <v>2.3079099999999997</v>
      </c>
      <c r="V36" s="61">
        <v>1928.4592180000002</v>
      </c>
      <c r="W36" s="61">
        <v>2.4611999999999998</v>
      </c>
      <c r="X36" s="61">
        <v>2892.5</v>
      </c>
      <c r="Y36" s="61">
        <v>2.0107999999999997</v>
      </c>
      <c r="Z36" s="61">
        <v>1959.94</v>
      </c>
      <c r="AA36" s="61">
        <f t="shared" si="1"/>
        <v>21.92238</v>
      </c>
      <c r="AB36" s="62">
        <f t="shared" si="2"/>
        <v>15184.309239</v>
      </c>
    </row>
    <row r="37" spans="1:28" x14ac:dyDescent="0.2">
      <c r="A37" s="5"/>
      <c r="B37" s="346" t="s">
        <v>59</v>
      </c>
      <c r="C37" s="63">
        <f>C38+C39+C40+C41+C42</f>
        <v>1050.7541312000003</v>
      </c>
      <c r="D37" s="63">
        <f t="shared" ref="D37:Z37" si="6">D38+D39+D40+D41+D42</f>
        <v>756202.68328400003</v>
      </c>
      <c r="E37" s="63">
        <f t="shared" si="6"/>
        <v>1074.7585349000001</v>
      </c>
      <c r="F37" s="63">
        <f t="shared" si="6"/>
        <v>782865.16862999997</v>
      </c>
      <c r="G37" s="63">
        <f t="shared" si="6"/>
        <v>1356.2626455</v>
      </c>
      <c r="H37" s="63">
        <f t="shared" si="6"/>
        <v>947283.43199900014</v>
      </c>
      <c r="I37" s="63">
        <f t="shared" si="6"/>
        <v>1689.2740534000004</v>
      </c>
      <c r="J37" s="63">
        <f t="shared" si="6"/>
        <v>814986.12396300014</v>
      </c>
      <c r="K37" s="63">
        <f t="shared" si="6"/>
        <v>1275.8132823999999</v>
      </c>
      <c r="L37" s="63">
        <f t="shared" si="6"/>
        <v>765282.71960199997</v>
      </c>
      <c r="M37" s="63">
        <f t="shared" si="6"/>
        <v>1628.9727668</v>
      </c>
      <c r="N37" s="63">
        <f t="shared" si="6"/>
        <v>1465007.9474419998</v>
      </c>
      <c r="O37" s="63">
        <f t="shared" si="6"/>
        <v>1211.1830919999998</v>
      </c>
      <c r="P37" s="63">
        <f t="shared" si="6"/>
        <v>1102470.8922050002</v>
      </c>
      <c r="Q37" s="63">
        <f t="shared" si="6"/>
        <v>1154.5675474</v>
      </c>
      <c r="R37" s="63">
        <f t="shared" si="6"/>
        <v>1318127.9376730002</v>
      </c>
      <c r="S37" s="63">
        <f t="shared" si="6"/>
        <v>1301.1059114999998</v>
      </c>
      <c r="T37" s="63">
        <f t="shared" si="6"/>
        <v>1567988.931817</v>
      </c>
      <c r="U37" s="63">
        <f t="shared" si="6"/>
        <v>875.54921589999981</v>
      </c>
      <c r="V37" s="63">
        <f t="shared" si="6"/>
        <v>903824.09086800029</v>
      </c>
      <c r="W37" s="63">
        <f t="shared" si="6"/>
        <v>790.43446380000012</v>
      </c>
      <c r="X37" s="63">
        <f t="shared" si="6"/>
        <v>668210.21752900013</v>
      </c>
      <c r="Y37" s="63">
        <f t="shared" si="6"/>
        <v>1331.0517414999999</v>
      </c>
      <c r="Z37" s="63">
        <f t="shared" si="6"/>
        <v>1230019.6322149995</v>
      </c>
      <c r="AA37" s="63">
        <f t="shared" si="1"/>
        <v>14739.727386299999</v>
      </c>
      <c r="AB37" s="64">
        <f t="shared" si="2"/>
        <v>12322269.777227001</v>
      </c>
    </row>
    <row r="38" spans="1:28" x14ac:dyDescent="0.2">
      <c r="A38" s="6" t="s">
        <v>60</v>
      </c>
      <c r="B38" s="352" t="s">
        <v>61</v>
      </c>
      <c r="C38" s="61">
        <v>702.09877750000021</v>
      </c>
      <c r="D38" s="61">
        <v>593666.63953199994</v>
      </c>
      <c r="E38" s="61">
        <v>805.21393310000008</v>
      </c>
      <c r="F38" s="61">
        <v>660088.58548200002</v>
      </c>
      <c r="G38" s="61">
        <v>836.09059139999999</v>
      </c>
      <c r="H38" s="61">
        <v>461091.74814699998</v>
      </c>
      <c r="I38" s="61">
        <v>935.48919050000029</v>
      </c>
      <c r="J38" s="61">
        <v>477228.2301920001</v>
      </c>
      <c r="K38" s="61">
        <v>451.72622040000005</v>
      </c>
      <c r="L38" s="61">
        <v>254497.27139400001</v>
      </c>
      <c r="M38" s="61">
        <v>691.64081589999989</v>
      </c>
      <c r="N38" s="61">
        <v>399613.54867700004</v>
      </c>
      <c r="O38" s="61">
        <v>785.26692539999988</v>
      </c>
      <c r="P38" s="61">
        <v>536508.90467600012</v>
      </c>
      <c r="Q38" s="61">
        <v>624.2853252000001</v>
      </c>
      <c r="R38" s="61">
        <v>593141.51804999996</v>
      </c>
      <c r="S38" s="61">
        <v>705.31315649999976</v>
      </c>
      <c r="T38" s="61">
        <v>704015.51613000012</v>
      </c>
      <c r="U38" s="61">
        <v>466.53606280000002</v>
      </c>
      <c r="V38" s="61">
        <v>364054.57706100011</v>
      </c>
      <c r="W38" s="61">
        <v>526.33975720000012</v>
      </c>
      <c r="X38" s="61">
        <v>386406.56240200007</v>
      </c>
      <c r="Y38" s="61">
        <v>935.1737182999999</v>
      </c>
      <c r="Z38" s="61">
        <v>719532.94284499984</v>
      </c>
      <c r="AA38" s="61">
        <f t="shared" si="1"/>
        <v>8465.174474200001</v>
      </c>
      <c r="AB38" s="62">
        <f t="shared" si="2"/>
        <v>6149846.0445880005</v>
      </c>
    </row>
    <row r="39" spans="1:28" x14ac:dyDescent="0.2">
      <c r="A39" s="6" t="s">
        <v>62</v>
      </c>
      <c r="B39" s="352" t="s">
        <v>63</v>
      </c>
      <c r="C39" s="61">
        <v>2.3722045999999999</v>
      </c>
      <c r="D39" s="61">
        <v>2126.0619999999999</v>
      </c>
      <c r="E39" s="61">
        <v>16.833863499999996</v>
      </c>
      <c r="F39" s="61">
        <v>7578.11</v>
      </c>
      <c r="G39" s="61">
        <v>4.6097027000000006</v>
      </c>
      <c r="H39" s="61">
        <v>4330.3390340000014</v>
      </c>
      <c r="I39" s="61">
        <v>2.1040455000000002</v>
      </c>
      <c r="J39" s="61">
        <v>1373.5149000000001</v>
      </c>
      <c r="K39" s="61">
        <v>3.0528181999999999</v>
      </c>
      <c r="L39" s="61">
        <v>2098.9315000000001</v>
      </c>
      <c r="M39" s="61">
        <v>3.8159090999999998</v>
      </c>
      <c r="N39" s="61">
        <v>3766.0823999999993</v>
      </c>
      <c r="O39" s="61">
        <v>3.9853635999999999</v>
      </c>
      <c r="P39" s="61">
        <v>3519.1758999999997</v>
      </c>
      <c r="Q39" s="61">
        <v>7.4307364999999992</v>
      </c>
      <c r="R39" s="61">
        <v>2650.0890000000004</v>
      </c>
      <c r="S39" s="61">
        <v>24.854407299999995</v>
      </c>
      <c r="T39" s="61">
        <v>10201.0658</v>
      </c>
      <c r="U39" s="61">
        <v>44.709731099999999</v>
      </c>
      <c r="V39" s="61">
        <v>21137.2552</v>
      </c>
      <c r="W39" s="61">
        <v>43.477676400000007</v>
      </c>
      <c r="X39" s="61">
        <v>21271.337219999998</v>
      </c>
      <c r="Y39" s="61">
        <v>42.605978200000003</v>
      </c>
      <c r="Z39" s="61">
        <v>20867.076085000001</v>
      </c>
      <c r="AA39" s="61">
        <f t="shared" si="1"/>
        <v>199.85243670000003</v>
      </c>
      <c r="AB39" s="62">
        <f t="shared" si="2"/>
        <v>100919.039039</v>
      </c>
    </row>
    <row r="40" spans="1:28" x14ac:dyDescent="0.2">
      <c r="A40" s="6" t="s">
        <v>64</v>
      </c>
      <c r="B40" s="352" t="s">
        <v>65</v>
      </c>
      <c r="C40" s="61">
        <v>61.279240000000009</v>
      </c>
      <c r="D40" s="61">
        <v>111660.62555200003</v>
      </c>
      <c r="E40" s="61">
        <v>46.864124499999996</v>
      </c>
      <c r="F40" s="61">
        <v>78940.393148000003</v>
      </c>
      <c r="G40" s="61">
        <v>183.66130530000001</v>
      </c>
      <c r="H40" s="61">
        <v>331458.35857300012</v>
      </c>
      <c r="I40" s="61">
        <v>155.45351829999998</v>
      </c>
      <c r="J40" s="61">
        <v>239118.08620600001</v>
      </c>
      <c r="K40" s="61">
        <v>377.33261670000002</v>
      </c>
      <c r="L40" s="61">
        <v>446549.00140800001</v>
      </c>
      <c r="M40" s="61">
        <v>613.4650448000001</v>
      </c>
      <c r="N40" s="61">
        <v>988867.39954899962</v>
      </c>
      <c r="O40" s="61">
        <v>375.84399739999992</v>
      </c>
      <c r="P40" s="61">
        <v>496130.95249700005</v>
      </c>
      <c r="Q40" s="61">
        <v>464.88721030000005</v>
      </c>
      <c r="R40" s="61">
        <v>657345.76744900015</v>
      </c>
      <c r="S40" s="61">
        <v>544.23385270000006</v>
      </c>
      <c r="T40" s="61">
        <v>814064.28288699978</v>
      </c>
      <c r="U40" s="61">
        <v>344.66899929999983</v>
      </c>
      <c r="V40" s="61">
        <v>496032.08268600015</v>
      </c>
      <c r="W40" s="61">
        <v>203.9110302</v>
      </c>
      <c r="X40" s="61">
        <v>246674.72320700006</v>
      </c>
      <c r="Y40" s="61">
        <v>328.42386589999995</v>
      </c>
      <c r="Z40" s="61">
        <v>458594.61266299977</v>
      </c>
      <c r="AA40" s="61">
        <f t="shared" si="1"/>
        <v>3700.0248053999999</v>
      </c>
      <c r="AB40" s="62">
        <f t="shared" si="2"/>
        <v>5365436.2858249992</v>
      </c>
    </row>
    <row r="41" spans="1:28" x14ac:dyDescent="0.2">
      <c r="A41" s="6" t="s">
        <v>66</v>
      </c>
      <c r="B41" s="352" t="s">
        <v>67</v>
      </c>
      <c r="C41" s="61">
        <v>6.5590000000000002</v>
      </c>
      <c r="D41" s="61">
        <v>6543.8512000000001</v>
      </c>
      <c r="E41" s="61">
        <v>2.5310000000000001</v>
      </c>
      <c r="F41" s="61">
        <v>2208.9754000000003</v>
      </c>
      <c r="G41" s="61">
        <v>4.363360000000001</v>
      </c>
      <c r="H41" s="61">
        <v>4749.1694170000001</v>
      </c>
      <c r="I41" s="61">
        <v>2.044</v>
      </c>
      <c r="J41" s="61">
        <v>1541.2012</v>
      </c>
      <c r="K41" s="61">
        <v>6.2697199999999995</v>
      </c>
      <c r="L41" s="61">
        <v>5366.6175999999996</v>
      </c>
      <c r="M41" s="61">
        <v>17.644814999999998</v>
      </c>
      <c r="N41" s="61">
        <v>25131.943316000001</v>
      </c>
      <c r="O41" s="61">
        <v>44.298259999999999</v>
      </c>
      <c r="P41" s="61">
        <v>63966.799832000004</v>
      </c>
      <c r="Q41" s="61">
        <v>46.645729999999993</v>
      </c>
      <c r="R41" s="61">
        <v>59479.694873999979</v>
      </c>
      <c r="S41" s="61">
        <v>23.293040000000001</v>
      </c>
      <c r="T41" s="61">
        <v>32200.097699999998</v>
      </c>
      <c r="U41" s="61">
        <v>8.8043200000000006</v>
      </c>
      <c r="V41" s="61">
        <v>5829.3790599999993</v>
      </c>
      <c r="W41" s="61">
        <v>4.6849999999999996</v>
      </c>
      <c r="X41" s="61">
        <v>2710.2894000000001</v>
      </c>
      <c r="Y41" s="61">
        <v>8.3149999999999995</v>
      </c>
      <c r="Z41" s="61">
        <v>9483.6090000000004</v>
      </c>
      <c r="AA41" s="61">
        <f t="shared" si="1"/>
        <v>175.45324499999998</v>
      </c>
      <c r="AB41" s="62">
        <f t="shared" si="2"/>
        <v>219211.62799899996</v>
      </c>
    </row>
    <row r="42" spans="1:28" x14ac:dyDescent="0.2">
      <c r="A42" s="6" t="s">
        <v>68</v>
      </c>
      <c r="B42" s="352" t="s">
        <v>69</v>
      </c>
      <c r="C42" s="61">
        <v>278.44490910000002</v>
      </c>
      <c r="D42" s="61">
        <v>42205.505000000005</v>
      </c>
      <c r="E42" s="61">
        <v>203.31561379999999</v>
      </c>
      <c r="F42" s="61">
        <v>34049.104599999991</v>
      </c>
      <c r="G42" s="61">
        <v>327.53768609999997</v>
      </c>
      <c r="H42" s="61">
        <v>145653.81682799998</v>
      </c>
      <c r="I42" s="61">
        <v>594.1832991</v>
      </c>
      <c r="J42" s="61">
        <v>95725.091464999976</v>
      </c>
      <c r="K42" s="61">
        <v>437.43190709999999</v>
      </c>
      <c r="L42" s="61">
        <v>56770.897700000001</v>
      </c>
      <c r="M42" s="61">
        <v>302.40618199999994</v>
      </c>
      <c r="N42" s="61">
        <v>47628.973500000007</v>
      </c>
      <c r="O42" s="61">
        <v>1.7885456000000002</v>
      </c>
      <c r="P42" s="61">
        <v>2345.0592999999994</v>
      </c>
      <c r="Q42" s="61">
        <v>11.3185454</v>
      </c>
      <c r="R42" s="61">
        <v>5510.8683000000001</v>
      </c>
      <c r="S42" s="61">
        <v>3.4114549999999992</v>
      </c>
      <c r="T42" s="61">
        <v>7507.9693000000007</v>
      </c>
      <c r="U42" s="61">
        <v>10.830102699999999</v>
      </c>
      <c r="V42" s="61">
        <v>16770.796861000003</v>
      </c>
      <c r="W42" s="61">
        <v>12.021000000000004</v>
      </c>
      <c r="X42" s="61">
        <v>11147.3053</v>
      </c>
      <c r="Y42" s="61">
        <v>16.533179100000002</v>
      </c>
      <c r="Z42" s="61">
        <v>21541.391621999996</v>
      </c>
      <c r="AA42" s="61">
        <f t="shared" ref="AA42:AA74" si="7">C42+E42+G42+I42+K42+M42+O42+Q42+S42+U42+W42+Y42</f>
        <v>2199.2224250000004</v>
      </c>
      <c r="AB42" s="62">
        <f t="shared" ref="AB42:AB74" si="8">D42+F42+H42+J42+L42+N42+P42+R42+T42+V42+X42+Z42</f>
        <v>486856.77977599995</v>
      </c>
    </row>
    <row r="43" spans="1:28" x14ac:dyDescent="0.2">
      <c r="A43" s="345"/>
      <c r="B43" s="346" t="s">
        <v>70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>
        <f t="shared" si="7"/>
        <v>0</v>
      </c>
      <c r="AB43" s="62">
        <f t="shared" si="8"/>
        <v>0</v>
      </c>
    </row>
    <row r="44" spans="1:28" x14ac:dyDescent="0.2">
      <c r="A44" s="5"/>
      <c r="B44" s="353" t="s">
        <v>71</v>
      </c>
      <c r="C44" s="63">
        <f t="shared" ref="C44:P44" si="9">SUM(C45:C48)</f>
        <v>1369.0810499999998</v>
      </c>
      <c r="D44" s="63">
        <f t="shared" si="9"/>
        <v>676997.47843999998</v>
      </c>
      <c r="E44" s="63">
        <f t="shared" si="9"/>
        <v>953.04571999999996</v>
      </c>
      <c r="F44" s="63">
        <f t="shared" si="9"/>
        <v>461799.54683199996</v>
      </c>
      <c r="G44" s="63">
        <f t="shared" si="9"/>
        <v>826.15044999999998</v>
      </c>
      <c r="H44" s="63">
        <f t="shared" si="9"/>
        <v>496538.56040000002</v>
      </c>
      <c r="I44" s="63">
        <f t="shared" si="9"/>
        <v>1480.8171699999998</v>
      </c>
      <c r="J44" s="63">
        <f t="shared" si="9"/>
        <v>743412.58385399997</v>
      </c>
      <c r="K44" s="63">
        <f t="shared" si="9"/>
        <v>1147.0734699999998</v>
      </c>
      <c r="L44" s="63">
        <f t="shared" si="9"/>
        <v>591228.28201400011</v>
      </c>
      <c r="M44" s="63">
        <f t="shared" si="9"/>
        <v>1305.9402</v>
      </c>
      <c r="N44" s="63">
        <f t="shared" si="9"/>
        <v>590157.61677499989</v>
      </c>
      <c r="O44" s="63">
        <f t="shared" si="9"/>
        <v>297.358</v>
      </c>
      <c r="P44" s="63">
        <f t="shared" si="9"/>
        <v>72153.07650000001</v>
      </c>
      <c r="Q44" s="63">
        <f>SUM(Q45:Q48)</f>
        <v>584.50544999999988</v>
      </c>
      <c r="R44" s="63">
        <f t="shared" ref="R44:Z44" si="10">SUM(R45:R48)</f>
        <v>136090.63200000001</v>
      </c>
      <c r="S44" s="63">
        <f t="shared" si="10"/>
        <v>397.38599999999997</v>
      </c>
      <c r="T44" s="63">
        <f t="shared" si="10"/>
        <v>73812.259999999995</v>
      </c>
      <c r="U44" s="63">
        <f t="shared" si="10"/>
        <v>119.41045</v>
      </c>
      <c r="V44" s="63">
        <f t="shared" si="10"/>
        <v>21301.683000000001</v>
      </c>
      <c r="W44" s="63">
        <f t="shared" si="10"/>
        <v>0.3765</v>
      </c>
      <c r="X44" s="63">
        <f t="shared" si="10"/>
        <v>854.05</v>
      </c>
      <c r="Y44" s="63">
        <f t="shared" si="10"/>
        <v>131.39384000000001</v>
      </c>
      <c r="Z44" s="63">
        <f t="shared" si="10"/>
        <v>35976.217718000007</v>
      </c>
      <c r="AA44" s="63">
        <f t="shared" si="7"/>
        <v>8612.5383000000002</v>
      </c>
      <c r="AB44" s="64">
        <f t="shared" si="8"/>
        <v>3900321.9875330003</v>
      </c>
    </row>
    <row r="45" spans="1:28" x14ac:dyDescent="0.2">
      <c r="A45" s="5" t="s">
        <v>72</v>
      </c>
      <c r="B45" s="349" t="s">
        <v>73</v>
      </c>
      <c r="C45" s="61">
        <v>2.5000000000000001E-2</v>
      </c>
      <c r="D45" s="61">
        <v>42.5</v>
      </c>
      <c r="E45" s="61">
        <v>3.4000000000000002E-2</v>
      </c>
      <c r="F45" s="61">
        <v>63</v>
      </c>
      <c r="G45" s="61">
        <v>0</v>
      </c>
      <c r="H45" s="61">
        <v>0</v>
      </c>
      <c r="I45" s="61"/>
      <c r="J45" s="61"/>
      <c r="K45" s="61">
        <v>5.0000000000000001E-3</v>
      </c>
      <c r="L45" s="61">
        <v>58</v>
      </c>
      <c r="M45" s="61"/>
      <c r="N45" s="61"/>
      <c r="O45" s="61"/>
      <c r="P45" s="61"/>
      <c r="Q45" s="61">
        <v>0.02</v>
      </c>
      <c r="R45" s="61">
        <v>106.2</v>
      </c>
      <c r="S45" s="61">
        <v>1E-3</v>
      </c>
      <c r="T45" s="61">
        <v>110</v>
      </c>
      <c r="U45" s="61"/>
      <c r="V45" s="61"/>
      <c r="W45" s="61">
        <v>1E-3</v>
      </c>
      <c r="X45" s="61">
        <v>40</v>
      </c>
      <c r="Y45" s="61">
        <v>5.0999999999999997E-2</v>
      </c>
      <c r="Z45" s="61">
        <v>55</v>
      </c>
      <c r="AA45" s="61">
        <f t="shared" si="7"/>
        <v>0.13700000000000001</v>
      </c>
      <c r="AB45" s="62">
        <f t="shared" si="8"/>
        <v>474.7</v>
      </c>
    </row>
    <row r="46" spans="1:28" x14ac:dyDescent="0.2">
      <c r="A46" s="5" t="s">
        <v>74</v>
      </c>
      <c r="B46" s="349" t="s">
        <v>75</v>
      </c>
      <c r="C46" s="61">
        <v>0.04</v>
      </c>
      <c r="D46" s="61">
        <v>74</v>
      </c>
      <c r="E46" s="61"/>
      <c r="F46" s="61"/>
      <c r="G46" s="61">
        <v>0</v>
      </c>
      <c r="H46" s="61">
        <v>0</v>
      </c>
      <c r="I46" s="61"/>
      <c r="J46" s="61"/>
      <c r="K46" s="61">
        <f>34.02/1000</f>
        <v>3.4020000000000002E-2</v>
      </c>
      <c r="L46" s="61">
        <v>45.100313999999997</v>
      </c>
      <c r="M46" s="61">
        <f>825.25/1000</f>
        <v>0.82525000000000004</v>
      </c>
      <c r="N46" s="61">
        <v>168.928675</v>
      </c>
      <c r="O46" s="61">
        <f>250/1000</f>
        <v>0.25</v>
      </c>
      <c r="P46" s="61">
        <v>382.5</v>
      </c>
      <c r="Q46" s="61"/>
      <c r="R46" s="61"/>
      <c r="S46" s="61"/>
      <c r="T46" s="61"/>
      <c r="U46" s="61"/>
      <c r="V46" s="61"/>
      <c r="W46" s="61"/>
      <c r="X46" s="61"/>
      <c r="Y46" s="61">
        <f>22/1000</f>
        <v>2.1999999999999999E-2</v>
      </c>
      <c r="Z46" s="61">
        <v>37.4</v>
      </c>
      <c r="AA46" s="61">
        <f t="shared" si="7"/>
        <v>1.17127</v>
      </c>
      <c r="AB46" s="62">
        <f t="shared" si="8"/>
        <v>707.928989</v>
      </c>
    </row>
    <row r="47" spans="1:28" ht="38.25" x14ac:dyDescent="0.2">
      <c r="A47" s="5" t="s">
        <v>76</v>
      </c>
      <c r="B47" s="350" t="s">
        <v>77</v>
      </c>
      <c r="C47" s="61">
        <v>7.0000000000000007E-2</v>
      </c>
      <c r="D47" s="61">
        <v>119</v>
      </c>
      <c r="E47" s="61">
        <v>0</v>
      </c>
      <c r="F47" s="61">
        <v>0</v>
      </c>
      <c r="G47" s="61">
        <v>0</v>
      </c>
      <c r="H47" s="61">
        <v>0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>
        <f t="shared" si="7"/>
        <v>7.0000000000000007E-2</v>
      </c>
      <c r="AB47" s="62">
        <f t="shared" si="8"/>
        <v>119</v>
      </c>
    </row>
    <row r="48" spans="1:28" x14ac:dyDescent="0.2">
      <c r="A48" s="5" t="s">
        <v>78</v>
      </c>
      <c r="B48" s="349" t="s">
        <v>79</v>
      </c>
      <c r="C48" s="61">
        <v>1368.9460499999998</v>
      </c>
      <c r="D48" s="61">
        <v>676761.97843999998</v>
      </c>
      <c r="E48" s="61">
        <v>953.01171999999997</v>
      </c>
      <c r="F48" s="61">
        <v>461736.54683199996</v>
      </c>
      <c r="G48" s="61">
        <v>826.15044999999998</v>
      </c>
      <c r="H48" s="61">
        <v>496538.56040000002</v>
      </c>
      <c r="I48" s="61">
        <v>1480.8171699999998</v>
      </c>
      <c r="J48" s="61">
        <v>743412.58385399997</v>
      </c>
      <c r="K48" s="61">
        <v>1147.0344499999999</v>
      </c>
      <c r="L48" s="61">
        <v>591125.18170000007</v>
      </c>
      <c r="M48" s="61">
        <v>1305.1149499999999</v>
      </c>
      <c r="N48" s="61">
        <v>589988.68809999991</v>
      </c>
      <c r="O48" s="61">
        <v>297.108</v>
      </c>
      <c r="P48" s="61">
        <v>71770.57650000001</v>
      </c>
      <c r="Q48" s="61">
        <v>584.4854499999999</v>
      </c>
      <c r="R48" s="61">
        <v>135984.432</v>
      </c>
      <c r="S48" s="61">
        <v>397.38499999999999</v>
      </c>
      <c r="T48" s="61">
        <v>73702.259999999995</v>
      </c>
      <c r="U48" s="61">
        <v>119.41045</v>
      </c>
      <c r="V48" s="61">
        <v>21301.683000000001</v>
      </c>
      <c r="W48" s="61">
        <v>0.3755</v>
      </c>
      <c r="X48" s="61">
        <v>814.05</v>
      </c>
      <c r="Y48" s="61">
        <v>131.32084</v>
      </c>
      <c r="Z48" s="61">
        <v>35883.817718000006</v>
      </c>
      <c r="AA48" s="61">
        <f t="shared" si="7"/>
        <v>8611.1600300000009</v>
      </c>
      <c r="AB48" s="62">
        <f t="shared" si="8"/>
        <v>3899020.358544</v>
      </c>
    </row>
    <row r="49" spans="1:30" x14ac:dyDescent="0.2">
      <c r="A49" s="5" t="s">
        <v>80</v>
      </c>
      <c r="B49" s="349" t="s">
        <v>81</v>
      </c>
      <c r="C49" s="61">
        <v>1.2302744000000001</v>
      </c>
      <c r="D49" s="61">
        <v>813.85943396226401</v>
      </c>
      <c r="E49" s="61">
        <v>1.4858</v>
      </c>
      <c r="F49" s="61">
        <v>1221.4639999999999</v>
      </c>
      <c r="G49" s="61">
        <v>1.157</v>
      </c>
      <c r="H49" s="61">
        <v>894.12959999999998</v>
      </c>
      <c r="I49" s="61"/>
      <c r="J49" s="61"/>
      <c r="K49" s="61">
        <v>0.14499999999999999</v>
      </c>
      <c r="L49" s="61">
        <v>291.62900000000002</v>
      </c>
      <c r="M49" s="61"/>
      <c r="N49" s="61"/>
      <c r="O49" s="61">
        <v>1.3285</v>
      </c>
      <c r="P49" s="61">
        <v>1007.90065</v>
      </c>
      <c r="Q49" s="61">
        <v>1.0647139999999999</v>
      </c>
      <c r="R49" s="61">
        <v>628.04200000000003</v>
      </c>
      <c r="S49" s="61">
        <v>2.3E-2</v>
      </c>
      <c r="T49" s="61">
        <v>18</v>
      </c>
      <c r="U49" s="61">
        <v>2.7088400000000004</v>
      </c>
      <c r="V49" s="61">
        <v>2132.6</v>
      </c>
      <c r="W49" s="61">
        <v>7.1891999999999996</v>
      </c>
      <c r="X49" s="61">
        <v>4210.4498999999996</v>
      </c>
      <c r="Y49" s="61">
        <v>1.4999999999999999E-2</v>
      </c>
      <c r="Z49" s="61">
        <v>46.8</v>
      </c>
      <c r="AA49" s="61">
        <f t="shared" si="7"/>
        <v>16.347328400000002</v>
      </c>
      <c r="AB49" s="62">
        <f t="shared" si="8"/>
        <v>11264.874583962262</v>
      </c>
    </row>
    <row r="50" spans="1:30" x14ac:dyDescent="0.2">
      <c r="A50" s="5" t="s">
        <v>82</v>
      </c>
      <c r="B50" s="349" t="s">
        <v>83</v>
      </c>
      <c r="C50" s="61">
        <v>3.0000000000000001E-3</v>
      </c>
      <c r="D50" s="61">
        <v>15</v>
      </c>
      <c r="E50" s="61">
        <v>5.0000000000000001E-3</v>
      </c>
      <c r="F50" s="61">
        <v>12.5</v>
      </c>
      <c r="G50" s="61">
        <v>0</v>
      </c>
      <c r="H50" s="61">
        <v>0</v>
      </c>
      <c r="I50" s="61"/>
      <c r="J50" s="61"/>
      <c r="K50" s="61"/>
      <c r="L50" s="61"/>
      <c r="M50" s="61">
        <v>5.8194300000000005</v>
      </c>
      <c r="N50" s="61">
        <v>5016.1916970000002</v>
      </c>
      <c r="O50" s="61">
        <v>1.02216</v>
      </c>
      <c r="P50" s="61">
        <v>3232.3263959999999</v>
      </c>
      <c r="Q50" s="61">
        <v>2E-3</v>
      </c>
      <c r="R50" s="61">
        <v>4.68</v>
      </c>
      <c r="S50" s="61">
        <v>1E-3</v>
      </c>
      <c r="T50" s="61">
        <v>5</v>
      </c>
      <c r="U50" s="61"/>
      <c r="V50" s="61"/>
      <c r="W50" s="61"/>
      <c r="X50" s="61"/>
      <c r="Y50" s="61"/>
      <c r="Z50" s="61"/>
      <c r="AA50" s="61">
        <f t="shared" si="7"/>
        <v>6.8525900000000011</v>
      </c>
      <c r="AB50" s="62">
        <f t="shared" si="8"/>
        <v>8285.6980930000009</v>
      </c>
    </row>
    <row r="51" spans="1:30" x14ac:dyDescent="0.2">
      <c r="A51" s="5" t="s">
        <v>84</v>
      </c>
      <c r="B51" s="349" t="s">
        <v>85</v>
      </c>
      <c r="C51" s="61">
        <v>138.10248999999999</v>
      </c>
      <c r="D51" s="61">
        <v>70615.390377000003</v>
      </c>
      <c r="E51" s="61">
        <v>175.20704000000001</v>
      </c>
      <c r="F51" s="61">
        <v>104177.63842399999</v>
      </c>
      <c r="G51" s="61">
        <v>126.55131200000001</v>
      </c>
      <c r="H51" s="61">
        <v>73880.136021000013</v>
      </c>
      <c r="I51" s="61">
        <v>200.82891000000001</v>
      </c>
      <c r="J51" s="61">
        <v>107726.98262099999</v>
      </c>
      <c r="K51" s="61">
        <v>149.19183000000001</v>
      </c>
      <c r="L51" s="61">
        <v>82670.777360999986</v>
      </c>
      <c r="M51" s="61">
        <v>252.06805499999999</v>
      </c>
      <c r="N51" s="61">
        <v>139689.81703300003</v>
      </c>
      <c r="O51" s="61">
        <v>9.4E-2</v>
      </c>
      <c r="P51" s="61">
        <v>131.5</v>
      </c>
      <c r="Q51" s="61">
        <v>16.312999999999999</v>
      </c>
      <c r="R51" s="61">
        <v>6387.8340000000007</v>
      </c>
      <c r="S51" s="61">
        <v>2.5999999999999999E-2</v>
      </c>
      <c r="T51" s="61">
        <v>115.94999999999999</v>
      </c>
      <c r="U51" s="61"/>
      <c r="V51" s="61"/>
      <c r="W51" s="61">
        <v>10.131</v>
      </c>
      <c r="X51" s="61">
        <v>2181.1999999999998</v>
      </c>
      <c r="Y51" s="61">
        <v>25.100770000000001</v>
      </c>
      <c r="Z51" s="61">
        <v>5766.1594000000005</v>
      </c>
      <c r="AA51" s="61">
        <f t="shared" si="7"/>
        <v>1093.6144070000003</v>
      </c>
      <c r="AB51" s="62">
        <f t="shared" si="8"/>
        <v>593343.38523699995</v>
      </c>
    </row>
    <row r="52" spans="1:30" x14ac:dyDescent="0.2">
      <c r="A52" s="6"/>
      <c r="B52" s="346" t="s">
        <v>86</v>
      </c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>
        <f t="shared" si="7"/>
        <v>0</v>
      </c>
      <c r="AB52" s="64">
        <f t="shared" si="8"/>
        <v>0</v>
      </c>
    </row>
    <row r="53" spans="1:30" ht="25.5" x14ac:dyDescent="0.2">
      <c r="A53" s="9" t="s">
        <v>87</v>
      </c>
      <c r="B53" s="354" t="s">
        <v>88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>
        <f t="shared" si="7"/>
        <v>0</v>
      </c>
      <c r="AB53" s="62">
        <f t="shared" si="8"/>
        <v>0</v>
      </c>
    </row>
    <row r="54" spans="1:30" ht="25.5" x14ac:dyDescent="0.2">
      <c r="A54" s="10" t="s">
        <v>89</v>
      </c>
      <c r="B54" s="354" t="s">
        <v>90</v>
      </c>
      <c r="C54" s="61">
        <v>337.7041366000002</v>
      </c>
      <c r="D54" s="61">
        <v>173112.85070300003</v>
      </c>
      <c r="E54" s="61">
        <v>269.25342480000023</v>
      </c>
      <c r="F54" s="61">
        <v>144354.38188099995</v>
      </c>
      <c r="G54" s="61">
        <v>336.4410000000002</v>
      </c>
      <c r="H54" s="61">
        <v>165359.92359499994</v>
      </c>
      <c r="I54" s="61">
        <v>319.55022989999998</v>
      </c>
      <c r="J54" s="61">
        <v>271866.65741300012</v>
      </c>
      <c r="K54" s="61">
        <v>273.77195999999998</v>
      </c>
      <c r="L54" s="61">
        <v>182624.08980999983</v>
      </c>
      <c r="M54" s="61">
        <v>287.34404669999958</v>
      </c>
      <c r="N54" s="61">
        <v>178620.06666499996</v>
      </c>
      <c r="O54" s="61">
        <v>282.90452939999972</v>
      </c>
      <c r="P54" s="61">
        <v>168551.16278500011</v>
      </c>
      <c r="Q54" s="61">
        <v>254.00396000000015</v>
      </c>
      <c r="R54" s="61">
        <v>152335.78336700017</v>
      </c>
      <c r="S54" s="61">
        <v>292.17433</v>
      </c>
      <c r="T54" s="61">
        <v>199118.70773000026</v>
      </c>
      <c r="U54" s="61">
        <v>264.44574610000018</v>
      </c>
      <c r="V54" s="61">
        <v>168768.22777600013</v>
      </c>
      <c r="W54" s="61">
        <v>282.0206445</v>
      </c>
      <c r="X54" s="61">
        <v>148912.12966700006</v>
      </c>
      <c r="Y54" s="61">
        <v>283.07223000000016</v>
      </c>
      <c r="Z54" s="61">
        <v>176413.82239400008</v>
      </c>
      <c r="AA54" s="61">
        <f t="shared" si="7"/>
        <v>3482.6862380000002</v>
      </c>
      <c r="AB54" s="62">
        <f t="shared" si="8"/>
        <v>2130037.8037860007</v>
      </c>
    </row>
    <row r="55" spans="1:30" ht="25.5" x14ac:dyDescent="0.2">
      <c r="A55" s="11" t="s">
        <v>91</v>
      </c>
      <c r="B55" s="354" t="s">
        <v>92</v>
      </c>
      <c r="C55" s="61">
        <v>0.24742000000000003</v>
      </c>
      <c r="D55" s="61">
        <v>279.99799999999999</v>
      </c>
      <c r="E55" s="61">
        <v>0.25</v>
      </c>
      <c r="F55" s="61">
        <v>625</v>
      </c>
      <c r="G55" s="61">
        <v>1.9456599999999999</v>
      </c>
      <c r="H55" s="61">
        <v>2579.934334</v>
      </c>
      <c r="I55" s="61">
        <v>2.9375</v>
      </c>
      <c r="J55" s="61">
        <v>9721.4687890000005</v>
      </c>
      <c r="K55" s="61">
        <v>2.4638481999999997</v>
      </c>
      <c r="L55" s="61">
        <v>4447.3674000000001</v>
      </c>
      <c r="M55" s="61">
        <v>0.28514999999999996</v>
      </c>
      <c r="N55" s="61">
        <v>308.68368499999997</v>
      </c>
      <c r="O55" s="61">
        <v>11.862309999999999</v>
      </c>
      <c r="P55" s="61">
        <v>22280.403700000003</v>
      </c>
      <c r="Q55" s="61">
        <v>1.059714</v>
      </c>
      <c r="R55" s="61">
        <v>330.21699999999998</v>
      </c>
      <c r="S55" s="61">
        <v>5.03308</v>
      </c>
      <c r="T55" s="61">
        <v>3728.391494</v>
      </c>
      <c r="U55" s="61">
        <v>1.3038399999999999</v>
      </c>
      <c r="V55" s="61">
        <v>2235.0250000000001</v>
      </c>
      <c r="W55" s="61">
        <v>6.3130400000000009</v>
      </c>
      <c r="X55" s="61">
        <v>12360.905050000001</v>
      </c>
      <c r="Y55" s="61">
        <v>0.52600000000000002</v>
      </c>
      <c r="Z55" s="61">
        <v>771.04480000000001</v>
      </c>
      <c r="AA55" s="61">
        <f t="shared" si="7"/>
        <v>34.227562200000001</v>
      </c>
      <c r="AB55" s="62">
        <f t="shared" si="8"/>
        <v>59668.439252000004</v>
      </c>
    </row>
    <row r="56" spans="1:30" ht="38.25" x14ac:dyDescent="0.2">
      <c r="A56" s="11" t="s">
        <v>93</v>
      </c>
      <c r="B56" s="351" t="s">
        <v>94</v>
      </c>
      <c r="C56" s="72">
        <v>423.60265459999994</v>
      </c>
      <c r="D56" s="72">
        <v>329337.71452600003</v>
      </c>
      <c r="E56" s="72">
        <v>542.22285439999996</v>
      </c>
      <c r="F56" s="72">
        <v>466202.93973300006</v>
      </c>
      <c r="G56" s="72">
        <v>551.11361459999989</v>
      </c>
      <c r="H56" s="72">
        <v>495196.05969700002</v>
      </c>
      <c r="I56" s="72">
        <v>537.46264540000004</v>
      </c>
      <c r="J56" s="72">
        <v>513722.77078099997</v>
      </c>
      <c r="K56" s="72">
        <v>603.20759539999983</v>
      </c>
      <c r="L56" s="72">
        <v>551212.37282099994</v>
      </c>
      <c r="M56" s="72">
        <v>713.47597080000003</v>
      </c>
      <c r="N56" s="72">
        <v>644212.13530400011</v>
      </c>
      <c r="O56" s="72">
        <v>222.53745460000002</v>
      </c>
      <c r="P56" s="72">
        <v>304347.00541999994</v>
      </c>
      <c r="Q56" s="72">
        <v>326.97739360000014</v>
      </c>
      <c r="R56" s="72">
        <v>427309.77403999987</v>
      </c>
      <c r="S56" s="72">
        <v>259.08289150000007</v>
      </c>
      <c r="T56" s="72">
        <v>292145.78601499996</v>
      </c>
      <c r="U56" s="72">
        <v>367.38259069999998</v>
      </c>
      <c r="V56" s="72">
        <v>180736.06573999996</v>
      </c>
      <c r="W56" s="72">
        <v>169.23697260000012</v>
      </c>
      <c r="X56" s="72">
        <v>234948.50741000005</v>
      </c>
      <c r="Y56" s="72">
        <v>46.335905500000003</v>
      </c>
      <c r="Z56" s="72">
        <v>51095.913600000007</v>
      </c>
      <c r="AA56" s="72">
        <f t="shared" si="7"/>
        <v>4762.638543699999</v>
      </c>
      <c r="AB56" s="73">
        <f t="shared" si="8"/>
        <v>4490467.0450869994</v>
      </c>
    </row>
    <row r="57" spans="1:30" x14ac:dyDescent="0.2">
      <c r="A57" s="5" t="s">
        <v>95</v>
      </c>
      <c r="B57" s="349" t="s">
        <v>96</v>
      </c>
      <c r="C57" s="61">
        <v>0</v>
      </c>
      <c r="D57" s="61">
        <v>0</v>
      </c>
      <c r="E57" s="61">
        <v>0.03</v>
      </c>
      <c r="F57" s="61">
        <v>209.5</v>
      </c>
      <c r="G57" s="61">
        <v>1.0449999999999999E-2</v>
      </c>
      <c r="H57" s="61">
        <v>32.399905000000004</v>
      </c>
      <c r="I57" s="61"/>
      <c r="J57" s="61"/>
      <c r="K57" s="61">
        <v>0.1</v>
      </c>
      <c r="L57" s="61">
        <v>431.56099999999998</v>
      </c>
      <c r="M57" s="61"/>
      <c r="N57" s="61"/>
      <c r="O57" s="61">
        <v>4.0000000000000001E-3</v>
      </c>
      <c r="P57" s="61">
        <v>22.5</v>
      </c>
      <c r="Q57" s="61">
        <v>1.019714</v>
      </c>
      <c r="R57" s="61">
        <v>632.32000000000005</v>
      </c>
      <c r="S57" s="61"/>
      <c r="T57" s="61"/>
      <c r="U57" s="61">
        <v>0.06</v>
      </c>
      <c r="V57" s="61">
        <v>138</v>
      </c>
      <c r="W57" s="61">
        <v>1.0500000000000001E-2</v>
      </c>
      <c r="X57" s="61">
        <v>43.3</v>
      </c>
      <c r="Y57" s="61"/>
      <c r="Z57" s="61"/>
      <c r="AA57" s="61">
        <f t="shared" si="7"/>
        <v>1.234664</v>
      </c>
      <c r="AB57" s="62">
        <f t="shared" si="8"/>
        <v>1509.580905</v>
      </c>
    </row>
    <row r="58" spans="1:30" ht="51" x14ac:dyDescent="0.2">
      <c r="A58" s="12" t="s">
        <v>97</v>
      </c>
      <c r="B58" s="350" t="s">
        <v>98</v>
      </c>
      <c r="C58" s="61">
        <v>28.4973864</v>
      </c>
      <c r="D58" s="61">
        <v>25523.344861999998</v>
      </c>
      <c r="E58" s="61">
        <v>21.685060999999997</v>
      </c>
      <c r="F58" s="61">
        <v>20118.241222000001</v>
      </c>
      <c r="G58" s="61">
        <v>13.700015899999999</v>
      </c>
      <c r="H58" s="61">
        <v>15426.208348</v>
      </c>
      <c r="I58" s="61">
        <v>14.351244599999996</v>
      </c>
      <c r="J58" s="61">
        <v>12917.4668</v>
      </c>
      <c r="K58" s="61">
        <v>4.0030852999999995</v>
      </c>
      <c r="L58" s="61">
        <v>3937.6488000000004</v>
      </c>
      <c r="M58" s="61">
        <v>6.4385149999999998</v>
      </c>
      <c r="N58" s="61">
        <v>8787.2911999999978</v>
      </c>
      <c r="O58" s="61">
        <v>22.173345300000005</v>
      </c>
      <c r="P58" s="61">
        <v>17562.594754000002</v>
      </c>
      <c r="Q58" s="61">
        <v>22.033290600000011</v>
      </c>
      <c r="R58" s="61">
        <v>17244.660204000003</v>
      </c>
      <c r="S58" s="61">
        <v>12.929180000000001</v>
      </c>
      <c r="T58" s="61">
        <v>13587.410259999999</v>
      </c>
      <c r="U58" s="61">
        <v>15.98021</v>
      </c>
      <c r="V58" s="61">
        <v>15774.935637000002</v>
      </c>
      <c r="W58" s="61">
        <v>9.3919899999999998</v>
      </c>
      <c r="X58" s="61">
        <v>8610.3941589999995</v>
      </c>
      <c r="Y58" s="61">
        <v>21.936247999999999</v>
      </c>
      <c r="Z58" s="61">
        <v>15676.584305000002</v>
      </c>
      <c r="AA58" s="61">
        <f t="shared" si="7"/>
        <v>193.1195721</v>
      </c>
      <c r="AB58" s="62">
        <f t="shared" si="8"/>
        <v>175166.78055099997</v>
      </c>
    </row>
    <row r="59" spans="1:30" x14ac:dyDescent="0.2">
      <c r="A59" s="13"/>
      <c r="B59" s="346" t="s">
        <v>99</v>
      </c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>
        <f t="shared" si="7"/>
        <v>0</v>
      </c>
      <c r="AB59" s="64">
        <f t="shared" si="8"/>
        <v>0</v>
      </c>
    </row>
    <row r="60" spans="1:30" x14ac:dyDescent="0.2">
      <c r="A60" s="6" t="s">
        <v>100</v>
      </c>
      <c r="B60" s="352" t="s">
        <v>101</v>
      </c>
      <c r="C60" s="65">
        <v>9.8191135999999979</v>
      </c>
      <c r="D60" s="65">
        <v>7876.4445000000005</v>
      </c>
      <c r="E60" s="61">
        <v>23.420735400000002</v>
      </c>
      <c r="F60" s="65">
        <v>17166.285200000002</v>
      </c>
      <c r="G60" s="65">
        <v>31.224825500000001</v>
      </c>
      <c r="H60" s="65">
        <v>16258.60916</v>
      </c>
      <c r="I60" s="65">
        <v>25.160140999999999</v>
      </c>
      <c r="J60" s="65">
        <v>12423.494595999999</v>
      </c>
      <c r="K60" s="65">
        <v>27.357579099999995</v>
      </c>
      <c r="L60" s="65">
        <v>13075.713923999998</v>
      </c>
      <c r="M60" s="65">
        <v>39.771858099999996</v>
      </c>
      <c r="N60" s="65">
        <v>21952.083091000004</v>
      </c>
      <c r="O60" s="65">
        <v>4.7645426000000004</v>
      </c>
      <c r="P60" s="65">
        <v>3181.9527000000003</v>
      </c>
      <c r="Q60" s="65">
        <v>5.2691637</v>
      </c>
      <c r="R60" s="65">
        <v>3457.4919999999997</v>
      </c>
      <c r="S60" s="65">
        <v>5.7723564999999999</v>
      </c>
      <c r="T60" s="65">
        <v>3796.501299999999</v>
      </c>
      <c r="U60" s="65">
        <v>17.881648999999996</v>
      </c>
      <c r="V60" s="65">
        <v>12200.297719999999</v>
      </c>
      <c r="W60" s="65">
        <v>28.323563699999998</v>
      </c>
      <c r="X60" s="65">
        <v>19932.978784999996</v>
      </c>
      <c r="Y60" s="65">
        <v>10.2240909</v>
      </c>
      <c r="Z60" s="65">
        <v>6758.2533000000003</v>
      </c>
      <c r="AA60" s="65">
        <f t="shared" si="7"/>
        <v>228.98961909999997</v>
      </c>
      <c r="AB60" s="66">
        <f t="shared" si="8"/>
        <v>138080.10627600001</v>
      </c>
    </row>
    <row r="61" spans="1:30" x14ac:dyDescent="0.2">
      <c r="A61" s="6" t="s">
        <v>102</v>
      </c>
      <c r="B61" s="352" t="s">
        <v>103</v>
      </c>
      <c r="C61" s="65">
        <v>495.57119450000027</v>
      </c>
      <c r="D61" s="65">
        <v>199306.51316400009</v>
      </c>
      <c r="E61" s="65">
        <v>427.42244250000005</v>
      </c>
      <c r="F61" s="65">
        <v>161727.00799900011</v>
      </c>
      <c r="G61" s="65">
        <v>347.10830409999983</v>
      </c>
      <c r="H61" s="65">
        <v>148337.06286499993</v>
      </c>
      <c r="I61" s="65">
        <v>362.98476179999989</v>
      </c>
      <c r="J61" s="65">
        <v>133024.18415499997</v>
      </c>
      <c r="K61" s="65">
        <v>338.82131179999976</v>
      </c>
      <c r="L61" s="65">
        <v>142302.08816200003</v>
      </c>
      <c r="M61" s="65">
        <v>278.23777259999997</v>
      </c>
      <c r="N61" s="65">
        <v>112699.50313699996</v>
      </c>
      <c r="O61" s="65">
        <v>441.75675890000008</v>
      </c>
      <c r="P61" s="65">
        <v>192341.391</v>
      </c>
      <c r="Q61" s="65">
        <v>248.6081982</v>
      </c>
      <c r="R61" s="65">
        <v>108621.35537700006</v>
      </c>
      <c r="S61" s="65">
        <v>228.13117189999994</v>
      </c>
      <c r="T61" s="65">
        <v>104887.05977499994</v>
      </c>
      <c r="U61" s="65">
        <v>278.3151072</v>
      </c>
      <c r="V61" s="65">
        <v>109078.23766800003</v>
      </c>
      <c r="W61" s="65">
        <v>258.00109629999986</v>
      </c>
      <c r="X61" s="65">
        <v>112074.58092900003</v>
      </c>
      <c r="Y61" s="65">
        <v>245.87369179999985</v>
      </c>
      <c r="Z61" s="65">
        <v>110298.13853500003</v>
      </c>
      <c r="AA61" s="65">
        <f t="shared" si="7"/>
        <v>3950.8318116</v>
      </c>
      <c r="AB61" s="66">
        <f t="shared" si="8"/>
        <v>1634697.1227660002</v>
      </c>
    </row>
    <row r="62" spans="1:30" x14ac:dyDescent="0.2">
      <c r="A62" s="355"/>
      <c r="B62" s="346" t="s">
        <v>104</v>
      </c>
      <c r="C62" s="63">
        <v>960.60937079999985</v>
      </c>
      <c r="D62" s="63">
        <v>931774.08910200046</v>
      </c>
      <c r="E62" s="63">
        <v>889.66646710000032</v>
      </c>
      <c r="F62" s="63">
        <v>1085141.139611</v>
      </c>
      <c r="G62" s="63">
        <v>1204.6567984999995</v>
      </c>
      <c r="H62" s="63">
        <v>1621867.7181299995</v>
      </c>
      <c r="I62" s="63">
        <v>1221.9660007999998</v>
      </c>
      <c r="J62" s="63">
        <v>1680056.7277780003</v>
      </c>
      <c r="K62" s="63">
        <v>1139.1823550000004</v>
      </c>
      <c r="L62" s="63">
        <v>1454508.6664819999</v>
      </c>
      <c r="M62" s="63">
        <v>1191.9530944000001</v>
      </c>
      <c r="N62" s="63">
        <v>1369665.8617740003</v>
      </c>
      <c r="O62" s="63">
        <v>1045.9487342000004</v>
      </c>
      <c r="P62" s="63">
        <v>1258964.4649829997</v>
      </c>
      <c r="Q62" s="63">
        <v>887.96523179999986</v>
      </c>
      <c r="R62" s="63">
        <v>1079114.5745139997</v>
      </c>
      <c r="S62" s="63">
        <v>857.71671739999988</v>
      </c>
      <c r="T62" s="63">
        <v>909503.74111399893</v>
      </c>
      <c r="U62" s="63">
        <v>887.32939820000013</v>
      </c>
      <c r="V62" s="63">
        <v>1151751.3460679997</v>
      </c>
      <c r="W62" s="63">
        <v>1138.6770318999995</v>
      </c>
      <c r="X62" s="63">
        <v>1582395.1010340005</v>
      </c>
      <c r="Y62" s="63">
        <v>990.82083030000035</v>
      </c>
      <c r="Z62" s="63">
        <v>1334424.1906439995</v>
      </c>
      <c r="AA62" s="63">
        <v>12416.492030400001</v>
      </c>
      <c r="AB62" s="64">
        <f t="shared" si="8"/>
        <v>15459167.621234002</v>
      </c>
      <c r="AC62" s="685"/>
      <c r="AD62" s="685"/>
    </row>
    <row r="63" spans="1:30" s="1" customFormat="1" x14ac:dyDescent="0.2">
      <c r="A63" s="672" t="s">
        <v>105</v>
      </c>
      <c r="B63" s="673" t="s">
        <v>106</v>
      </c>
      <c r="C63" s="674">
        <v>724.93644369999981</v>
      </c>
      <c r="D63" s="674">
        <v>550381.25581000047</v>
      </c>
      <c r="E63" s="674">
        <v>682.82960920000028</v>
      </c>
      <c r="F63" s="674">
        <v>777597.16965400008</v>
      </c>
      <c r="G63" s="674">
        <v>918.13655449999931</v>
      </c>
      <c r="H63" s="674">
        <v>1165047.1298669996</v>
      </c>
      <c r="I63" s="674">
        <v>891.59041129999991</v>
      </c>
      <c r="J63" s="674">
        <v>1130289.0269580004</v>
      </c>
      <c r="K63" s="674">
        <v>860.37775500000021</v>
      </c>
      <c r="L63" s="674">
        <v>1024715.6585939999</v>
      </c>
      <c r="M63" s="674">
        <v>813.63638590000005</v>
      </c>
      <c r="N63" s="674">
        <v>812669.4515720004</v>
      </c>
      <c r="O63" s="674">
        <v>731.81885760000046</v>
      </c>
      <c r="P63" s="674">
        <v>849337.04188100004</v>
      </c>
      <c r="Q63" s="674">
        <v>622.53361069999971</v>
      </c>
      <c r="R63" s="674">
        <v>765273.17643899983</v>
      </c>
      <c r="S63" s="674">
        <v>622.18576219999966</v>
      </c>
      <c r="T63" s="674">
        <v>673678.48224799894</v>
      </c>
      <c r="U63" s="674">
        <v>694.04090360000009</v>
      </c>
      <c r="V63" s="674">
        <v>893541.42759999959</v>
      </c>
      <c r="W63" s="674">
        <v>817.53065179999965</v>
      </c>
      <c r="X63" s="674">
        <v>1026202.7891090005</v>
      </c>
      <c r="Y63" s="674">
        <v>665.20857620000015</v>
      </c>
      <c r="Z63" s="674">
        <v>831382.85408299987</v>
      </c>
      <c r="AA63" s="674">
        <f>C63+E63+G63+I63+K63+M63+O63+Q63+S63+U63+W63+Y63</f>
        <v>9044.8255216999987</v>
      </c>
      <c r="AB63" s="675">
        <f t="shared" si="8"/>
        <v>10500115.463815</v>
      </c>
      <c r="AC63" s="568"/>
      <c r="AD63" s="568"/>
    </row>
    <row r="64" spans="1:30" s="1" customFormat="1" x14ac:dyDescent="0.2">
      <c r="A64" s="672" t="s">
        <v>107</v>
      </c>
      <c r="B64" s="673" t="s">
        <v>108</v>
      </c>
      <c r="C64" s="674">
        <v>235.67292710000001</v>
      </c>
      <c r="D64" s="674">
        <v>381392.83329199994</v>
      </c>
      <c r="E64" s="674">
        <v>206.8368579000001</v>
      </c>
      <c r="F64" s="674">
        <v>307543.96995699988</v>
      </c>
      <c r="G64" s="674">
        <v>286.5202440000001</v>
      </c>
      <c r="H64" s="674">
        <v>456820.58826300001</v>
      </c>
      <c r="I64" s="674">
        <v>330.37558949999993</v>
      </c>
      <c r="J64" s="674">
        <v>549767.70081999991</v>
      </c>
      <c r="K64" s="674">
        <v>278.80460000000005</v>
      </c>
      <c r="L64" s="674">
        <v>429793.00788799999</v>
      </c>
      <c r="M64" s="674">
        <v>378.31670849999995</v>
      </c>
      <c r="N64" s="674">
        <v>556996.41020200006</v>
      </c>
      <c r="O64" s="674">
        <v>314.12987660000005</v>
      </c>
      <c r="P64" s="674">
        <v>409627.42310199968</v>
      </c>
      <c r="Q64" s="674">
        <v>265.43162110000009</v>
      </c>
      <c r="R64" s="674">
        <v>313841.39807500003</v>
      </c>
      <c r="S64" s="674">
        <v>235.53095520000016</v>
      </c>
      <c r="T64" s="674">
        <v>235825.25886599996</v>
      </c>
      <c r="U64" s="674">
        <v>193.28849460000004</v>
      </c>
      <c r="V64" s="674">
        <v>258209.91846800008</v>
      </c>
      <c r="W64" s="674">
        <v>321.14638009999993</v>
      </c>
      <c r="X64" s="674">
        <v>556192.31192500016</v>
      </c>
      <c r="Y64" s="674">
        <v>325.6122541000002</v>
      </c>
      <c r="Z64" s="674">
        <v>503041.33656099963</v>
      </c>
      <c r="AA64" s="674">
        <f t="shared" si="7"/>
        <v>3371.666508700001</v>
      </c>
      <c r="AB64" s="675">
        <f t="shared" si="8"/>
        <v>4959052.1574189998</v>
      </c>
      <c r="AC64" s="568"/>
      <c r="AD64" s="568"/>
    </row>
    <row r="65" spans="1:28" x14ac:dyDescent="0.2">
      <c r="A65" s="6"/>
      <c r="B65" s="356" t="s">
        <v>109</v>
      </c>
      <c r="C65" s="74">
        <f>SUM(C66:C68)</f>
        <v>1530.9489699999997</v>
      </c>
      <c r="D65" s="74">
        <f t="shared" ref="D65:P65" si="11">SUM(D66:D68)</f>
        <v>1638076.9395509998</v>
      </c>
      <c r="E65" s="74">
        <f t="shared" si="11"/>
        <v>1542.9959974000001</v>
      </c>
      <c r="F65" s="74">
        <f t="shared" si="11"/>
        <v>1723587.5593170002</v>
      </c>
      <c r="G65" s="74">
        <f t="shared" si="11"/>
        <v>1221.3717063000004</v>
      </c>
      <c r="H65" s="74">
        <f t="shared" si="11"/>
        <v>1589668.9299829996</v>
      </c>
      <c r="I65" s="74">
        <f t="shared" si="11"/>
        <v>879.46216850000008</v>
      </c>
      <c r="J65" s="74">
        <f t="shared" si="11"/>
        <v>957214.31359399995</v>
      </c>
      <c r="K65" s="74">
        <f t="shared" si="11"/>
        <v>742.93664439999986</v>
      </c>
      <c r="L65" s="74">
        <f t="shared" si="11"/>
        <v>1004990.5184910002</v>
      </c>
      <c r="M65" s="74">
        <f t="shared" si="11"/>
        <v>619.63347620000002</v>
      </c>
      <c r="N65" s="74">
        <f t="shared" si="11"/>
        <v>743896.4583970001</v>
      </c>
      <c r="O65" s="74">
        <f t="shared" si="11"/>
        <v>438.74869649999999</v>
      </c>
      <c r="P65" s="74">
        <f t="shared" si="11"/>
        <v>647828.22857399995</v>
      </c>
      <c r="Q65" s="74">
        <f>SUM(Q66:Q68)</f>
        <v>571.35181840000007</v>
      </c>
      <c r="R65" s="74">
        <f t="shared" ref="R65:Z65" si="12">SUM(R66:R68)</f>
        <v>948613.12114200008</v>
      </c>
      <c r="S65" s="74">
        <f t="shared" si="12"/>
        <v>632.56272440000009</v>
      </c>
      <c r="T65" s="74">
        <f t="shared" si="12"/>
        <v>908898.32350199996</v>
      </c>
      <c r="U65" s="74">
        <f t="shared" si="12"/>
        <v>983.79724160000012</v>
      </c>
      <c r="V65" s="74">
        <f t="shared" si="12"/>
        <v>1452480.3375370002</v>
      </c>
      <c r="W65" s="74">
        <f t="shared" si="12"/>
        <v>1044.5841393000001</v>
      </c>
      <c r="X65" s="74">
        <f t="shared" si="12"/>
        <v>1544122.7063749998</v>
      </c>
      <c r="Y65" s="74">
        <f t="shared" si="12"/>
        <v>837.5893437000002</v>
      </c>
      <c r="Z65" s="74">
        <f t="shared" si="12"/>
        <v>1332692.9934730001</v>
      </c>
      <c r="AA65" s="74">
        <f t="shared" si="7"/>
        <v>11045.9829267</v>
      </c>
      <c r="AB65" s="75">
        <f t="shared" si="8"/>
        <v>14492070.429936001</v>
      </c>
    </row>
    <row r="66" spans="1:28" ht="25.5" x14ac:dyDescent="0.2">
      <c r="A66" s="6" t="s">
        <v>110</v>
      </c>
      <c r="B66" s="357" t="s">
        <v>111</v>
      </c>
      <c r="C66" s="61">
        <v>874.89668899999981</v>
      </c>
      <c r="D66" s="61">
        <v>636076.6471330002</v>
      </c>
      <c r="E66" s="61">
        <v>719.99856999999997</v>
      </c>
      <c r="F66" s="61">
        <v>456163.14206500008</v>
      </c>
      <c r="G66" s="61">
        <v>553.22209000000009</v>
      </c>
      <c r="H66" s="61">
        <v>364550.47588299995</v>
      </c>
      <c r="I66" s="61">
        <v>526.1538895000001</v>
      </c>
      <c r="J66" s="61">
        <v>358647.69898000004</v>
      </c>
      <c r="K66" s="61">
        <v>386.59489909999996</v>
      </c>
      <c r="L66" s="61">
        <v>297403.57768200018</v>
      </c>
      <c r="M66" s="61">
        <v>325.89953000000003</v>
      </c>
      <c r="N66" s="61">
        <v>203235.10994000002</v>
      </c>
      <c r="O66" s="61">
        <v>261.47135000000003</v>
      </c>
      <c r="P66" s="61">
        <v>300774.34472300007</v>
      </c>
      <c r="Q66" s="61">
        <v>400.19485730000002</v>
      </c>
      <c r="R66" s="61">
        <v>361035.25739900011</v>
      </c>
      <c r="S66" s="61">
        <v>505.76582000000008</v>
      </c>
      <c r="T66" s="61">
        <v>455733.28253999999</v>
      </c>
      <c r="U66" s="61">
        <v>555.27323000000001</v>
      </c>
      <c r="V66" s="61">
        <v>467360.02791700023</v>
      </c>
      <c r="W66" s="61">
        <v>516.33352200000002</v>
      </c>
      <c r="X66" s="61">
        <v>442679.41307600006</v>
      </c>
      <c r="Y66" s="61">
        <v>346.24261000000007</v>
      </c>
      <c r="Z66" s="61">
        <v>339331.96868399996</v>
      </c>
      <c r="AA66" s="61">
        <f t="shared" si="7"/>
        <v>5972.0470568999999</v>
      </c>
      <c r="AB66" s="62">
        <f t="shared" si="8"/>
        <v>4682990.9460220011</v>
      </c>
    </row>
    <row r="67" spans="1:28" x14ac:dyDescent="0.2">
      <c r="A67" s="6"/>
      <c r="B67" s="352" t="s">
        <v>112</v>
      </c>
      <c r="C67" s="61">
        <v>564.56013999999993</v>
      </c>
      <c r="D67" s="61">
        <v>935968.99417799967</v>
      </c>
      <c r="E67" s="61">
        <v>723.67025000000012</v>
      </c>
      <c r="F67" s="61">
        <v>1210333.9700520001</v>
      </c>
      <c r="G67" s="61">
        <v>569.80459000000019</v>
      </c>
      <c r="H67" s="61">
        <v>1181328.2749599998</v>
      </c>
      <c r="I67" s="61">
        <v>334.42561999999998</v>
      </c>
      <c r="J67" s="61">
        <v>592819.91121399996</v>
      </c>
      <c r="K67" s="61">
        <v>353.07219999999995</v>
      </c>
      <c r="L67" s="61">
        <v>706622.59540899994</v>
      </c>
      <c r="M67" s="61">
        <v>291.55595999999997</v>
      </c>
      <c r="N67" s="61">
        <v>537195.99151700013</v>
      </c>
      <c r="O67" s="61">
        <v>175.66471999999996</v>
      </c>
      <c r="P67" s="61">
        <v>344948.33725099987</v>
      </c>
      <c r="Q67" s="61">
        <v>164.19265000000001</v>
      </c>
      <c r="R67" s="61">
        <v>580510.56902299996</v>
      </c>
      <c r="S67" s="61">
        <v>125.67894999999999</v>
      </c>
      <c r="T67" s="61">
        <v>451597.39306199993</v>
      </c>
      <c r="U67" s="61">
        <v>419.57183000000009</v>
      </c>
      <c r="V67" s="61">
        <v>981044.69767999987</v>
      </c>
      <c r="W67" s="61">
        <v>522.52288999999996</v>
      </c>
      <c r="X67" s="61">
        <v>1094241.4294989998</v>
      </c>
      <c r="Y67" s="61">
        <v>489.57492000000008</v>
      </c>
      <c r="Z67" s="61">
        <v>989061.43278900022</v>
      </c>
      <c r="AA67" s="61">
        <f t="shared" si="7"/>
        <v>4734.2947200000008</v>
      </c>
      <c r="AB67" s="62">
        <f t="shared" si="8"/>
        <v>9605673.5966340005</v>
      </c>
    </row>
    <row r="68" spans="1:28" x14ac:dyDescent="0.2">
      <c r="A68" s="6"/>
      <c r="B68" s="352" t="s">
        <v>113</v>
      </c>
      <c r="C68" s="61">
        <v>91.492141000000004</v>
      </c>
      <c r="D68" s="61">
        <v>66031.298239999989</v>
      </c>
      <c r="E68" s="61">
        <v>99.327177399999997</v>
      </c>
      <c r="F68" s="61">
        <v>57090.44720000001</v>
      </c>
      <c r="G68" s="61">
        <v>98.345026300000001</v>
      </c>
      <c r="H68" s="61">
        <v>43790.179140000007</v>
      </c>
      <c r="I68" s="61">
        <v>18.882659</v>
      </c>
      <c r="J68" s="61">
        <v>5746.7033999999985</v>
      </c>
      <c r="K68" s="61">
        <v>3.2695452999999994</v>
      </c>
      <c r="L68" s="61">
        <v>964.34539999999993</v>
      </c>
      <c r="M68" s="61">
        <v>2.1779861999999999</v>
      </c>
      <c r="N68" s="61">
        <v>3465.3569400000006</v>
      </c>
      <c r="O68" s="61">
        <v>1.6126265000000002</v>
      </c>
      <c r="P68" s="61">
        <v>2105.5465999999997</v>
      </c>
      <c r="Q68" s="61">
        <v>6.9643110999999998</v>
      </c>
      <c r="R68" s="61">
        <v>7067.2947200000008</v>
      </c>
      <c r="S68" s="61">
        <v>1.1179544000000001</v>
      </c>
      <c r="T68" s="61">
        <v>1567.6479000000002</v>
      </c>
      <c r="U68" s="61">
        <v>8.952181600000003</v>
      </c>
      <c r="V68" s="61">
        <v>4075.6119400000002</v>
      </c>
      <c r="W68" s="61">
        <v>5.7277273000000006</v>
      </c>
      <c r="X68" s="61">
        <v>7201.863800000001</v>
      </c>
      <c r="Y68" s="61">
        <v>1.7718137</v>
      </c>
      <c r="Z68" s="61">
        <v>4299.5919999999996</v>
      </c>
      <c r="AA68" s="61">
        <f t="shared" si="7"/>
        <v>339.64114979999999</v>
      </c>
      <c r="AB68" s="62">
        <f t="shared" si="8"/>
        <v>203405.88728</v>
      </c>
    </row>
    <row r="69" spans="1:28" x14ac:dyDescent="0.2">
      <c r="A69" s="6" t="s">
        <v>114</v>
      </c>
      <c r="B69" s="352" t="s">
        <v>115</v>
      </c>
      <c r="C69" s="61">
        <v>578.00910169999963</v>
      </c>
      <c r="D69" s="61">
        <v>550254.01499299984</v>
      </c>
      <c r="E69" s="61">
        <v>957.10678899999971</v>
      </c>
      <c r="F69" s="61">
        <v>778503.68688000017</v>
      </c>
      <c r="G69" s="61">
        <v>897.80975789999934</v>
      </c>
      <c r="H69" s="61">
        <v>952979.49461699987</v>
      </c>
      <c r="I69" s="61">
        <v>640.45744629999979</v>
      </c>
      <c r="J69" s="61">
        <v>535289.41088899993</v>
      </c>
      <c r="K69" s="61">
        <v>512.03578530000004</v>
      </c>
      <c r="L69" s="61">
        <v>358742.03945900005</v>
      </c>
      <c r="M69" s="61">
        <v>491.37749810000008</v>
      </c>
      <c r="N69" s="61">
        <v>384711.03744699998</v>
      </c>
      <c r="O69" s="61">
        <v>560.87397450000014</v>
      </c>
      <c r="P69" s="61">
        <v>431163.34727000003</v>
      </c>
      <c r="Q69" s="61">
        <v>556.35151620000011</v>
      </c>
      <c r="R69" s="61">
        <v>447826.5896849999</v>
      </c>
      <c r="S69" s="61">
        <v>650.25869539999974</v>
      </c>
      <c r="T69" s="61">
        <v>571342.9993060003</v>
      </c>
      <c r="U69" s="61">
        <v>441.50479819999998</v>
      </c>
      <c r="V69" s="61">
        <v>406508.68517599994</v>
      </c>
      <c r="W69" s="61">
        <v>589.39303079999991</v>
      </c>
      <c r="X69" s="61">
        <v>547216.72171499999</v>
      </c>
      <c r="Y69" s="61">
        <v>831.53453640000009</v>
      </c>
      <c r="Z69" s="61">
        <v>616618.39226599992</v>
      </c>
      <c r="AA69" s="61">
        <f t="shared" si="7"/>
        <v>7706.7129297999991</v>
      </c>
      <c r="AB69" s="62">
        <f t="shared" si="8"/>
        <v>6581156.4197029993</v>
      </c>
    </row>
    <row r="70" spans="1:28" x14ac:dyDescent="0.2">
      <c r="A70" s="6" t="s">
        <v>116</v>
      </c>
      <c r="B70" s="352" t="s">
        <v>117</v>
      </c>
      <c r="C70" s="61">
        <v>240.6283181</v>
      </c>
      <c r="D70" s="61">
        <v>91707.983399999983</v>
      </c>
      <c r="E70" s="61">
        <v>188.9323181</v>
      </c>
      <c r="F70" s="61">
        <v>82681.186100000021</v>
      </c>
      <c r="G70" s="61">
        <v>184.91868890000001</v>
      </c>
      <c r="H70" s="61">
        <v>91245.660646999982</v>
      </c>
      <c r="I70" s="61">
        <v>301.4455628</v>
      </c>
      <c r="J70" s="61">
        <v>129537.24803399999</v>
      </c>
      <c r="K70" s="61">
        <v>264.1219092</v>
      </c>
      <c r="L70" s="61">
        <v>110584.47140000002</v>
      </c>
      <c r="M70" s="61">
        <v>243.2597269</v>
      </c>
      <c r="N70" s="61">
        <v>103456.47269999997</v>
      </c>
      <c r="O70" s="61">
        <v>0.66827269999999994</v>
      </c>
      <c r="P70" s="61">
        <v>626.49400000000003</v>
      </c>
      <c r="Q70" s="61">
        <v>7.9183635000000026</v>
      </c>
      <c r="R70" s="61">
        <v>7174.9666999999999</v>
      </c>
      <c r="S70" s="61">
        <v>8.8404544999999999</v>
      </c>
      <c r="T70" s="61">
        <v>8303.8978000000006</v>
      </c>
      <c r="U70" s="61">
        <v>3.1389962999999996</v>
      </c>
      <c r="V70" s="61">
        <v>1313.3790919999999</v>
      </c>
      <c r="W70" s="61">
        <v>27.209636300000007</v>
      </c>
      <c r="X70" s="61">
        <v>23268.463500000002</v>
      </c>
      <c r="Y70" s="61">
        <v>11.8001</v>
      </c>
      <c r="Z70" s="61">
        <v>7447.1294999999991</v>
      </c>
      <c r="AA70" s="61">
        <f t="shared" si="7"/>
        <v>1482.8823472999998</v>
      </c>
      <c r="AB70" s="62">
        <f t="shared" si="8"/>
        <v>657347.35287299997</v>
      </c>
    </row>
    <row r="71" spans="1:28" x14ac:dyDescent="0.2">
      <c r="A71" s="6" t="s">
        <v>118</v>
      </c>
      <c r="B71" s="352" t="s">
        <v>119</v>
      </c>
      <c r="C71" s="61">
        <v>0.48838179999999998</v>
      </c>
      <c r="D71" s="61">
        <v>769.72730000000001</v>
      </c>
      <c r="E71" s="61">
        <v>0.83489559999999996</v>
      </c>
      <c r="F71" s="61">
        <v>2362.4042999999997</v>
      </c>
      <c r="G71" s="61">
        <v>3.3295126999999995</v>
      </c>
      <c r="H71" s="61">
        <v>6171.6042450000004</v>
      </c>
      <c r="I71" s="61">
        <v>1.8422772999999999</v>
      </c>
      <c r="J71" s="61">
        <v>1846.4597000000001</v>
      </c>
      <c r="K71" s="61">
        <v>4.5860909000000003</v>
      </c>
      <c r="L71" s="61">
        <v>4308.9233000000004</v>
      </c>
      <c r="M71" s="61">
        <v>1.4862498000000002</v>
      </c>
      <c r="N71" s="61">
        <v>2062.8317999999999</v>
      </c>
      <c r="O71" s="61">
        <v>0.55427269999999995</v>
      </c>
      <c r="P71" s="61">
        <v>835.8116</v>
      </c>
      <c r="Q71" s="61">
        <v>1.1550826999999999</v>
      </c>
      <c r="R71" s="61">
        <v>1982.1079810000001</v>
      </c>
      <c r="S71" s="61">
        <v>0.67840829999999985</v>
      </c>
      <c r="T71" s="61">
        <v>2170.7259669999999</v>
      </c>
      <c r="U71" s="61">
        <v>1.2853637000000004</v>
      </c>
      <c r="V71" s="61">
        <v>2160.6786999999999</v>
      </c>
      <c r="W71" s="61">
        <v>1.7777274000000003</v>
      </c>
      <c r="X71" s="61">
        <v>2686.5538000000006</v>
      </c>
      <c r="Y71" s="61">
        <v>0.36726999999999999</v>
      </c>
      <c r="Z71" s="61">
        <v>1050.6200000000001</v>
      </c>
      <c r="AA71" s="61">
        <f t="shared" si="7"/>
        <v>18.385532899999998</v>
      </c>
      <c r="AB71" s="62">
        <f t="shared" si="8"/>
        <v>28408.448692999998</v>
      </c>
    </row>
    <row r="72" spans="1:28" x14ac:dyDescent="0.2">
      <c r="A72" s="6" t="s">
        <v>120</v>
      </c>
      <c r="B72" s="352" t="s">
        <v>121</v>
      </c>
      <c r="C72" s="61">
        <v>83.713758099999993</v>
      </c>
      <c r="D72" s="61">
        <v>33564.504187999992</v>
      </c>
      <c r="E72" s="61">
        <v>92.350459100000023</v>
      </c>
      <c r="F72" s="61">
        <v>32754.399650000014</v>
      </c>
      <c r="G72" s="61">
        <v>177.3472653</v>
      </c>
      <c r="H72" s="61">
        <v>61437.76641199999</v>
      </c>
      <c r="I72" s="61">
        <v>194.4186091</v>
      </c>
      <c r="J72" s="61">
        <v>82301.723340000011</v>
      </c>
      <c r="K72" s="61">
        <v>56.183040200000001</v>
      </c>
      <c r="L72" s="61">
        <v>21787.779647999989</v>
      </c>
      <c r="M72" s="61">
        <v>41.490404200000008</v>
      </c>
      <c r="N72" s="61">
        <v>19255.411895999998</v>
      </c>
      <c r="O72" s="61">
        <v>15.6972728</v>
      </c>
      <c r="P72" s="61">
        <v>7497.6064000000006</v>
      </c>
      <c r="Q72" s="61">
        <v>20.502727300000004</v>
      </c>
      <c r="R72" s="61">
        <v>8333.7327999999998</v>
      </c>
      <c r="S72" s="61">
        <v>27.575186600000002</v>
      </c>
      <c r="T72" s="61">
        <v>12956.5285</v>
      </c>
      <c r="U72" s="61">
        <v>13.344996399999998</v>
      </c>
      <c r="V72" s="61">
        <v>7006.5746200000003</v>
      </c>
      <c r="W72" s="61">
        <v>16.672909300000001</v>
      </c>
      <c r="X72" s="61">
        <v>9667.262200000001</v>
      </c>
      <c r="Y72" s="61">
        <v>20.156500000000001</v>
      </c>
      <c r="Z72" s="61">
        <v>10521.1052</v>
      </c>
      <c r="AA72" s="61">
        <f t="shared" si="7"/>
        <v>759.4531284000002</v>
      </c>
      <c r="AB72" s="62">
        <f t="shared" si="8"/>
        <v>307084.39485400001</v>
      </c>
    </row>
    <row r="73" spans="1:28" x14ac:dyDescent="0.2">
      <c r="A73" s="6" t="s">
        <v>122</v>
      </c>
      <c r="B73" s="352" t="s">
        <v>123</v>
      </c>
      <c r="C73" s="61">
        <v>72.360103699999996</v>
      </c>
      <c r="D73" s="61">
        <v>87731.727209999997</v>
      </c>
      <c r="E73" s="61">
        <v>46.337437199999997</v>
      </c>
      <c r="F73" s="61">
        <v>60454.150028000011</v>
      </c>
      <c r="G73" s="61">
        <v>64.460583200000016</v>
      </c>
      <c r="H73" s="61">
        <v>60369.002463000004</v>
      </c>
      <c r="I73" s="61">
        <v>59.396645100000001</v>
      </c>
      <c r="J73" s="61">
        <v>66793.125897000005</v>
      </c>
      <c r="K73" s="61">
        <v>35.426903700000004</v>
      </c>
      <c r="L73" s="61">
        <v>37129.021570000004</v>
      </c>
      <c r="M73" s="61">
        <v>68.380533999999997</v>
      </c>
      <c r="N73" s="61">
        <v>96859.767139000003</v>
      </c>
      <c r="O73" s="61">
        <v>77.520973400000003</v>
      </c>
      <c r="P73" s="61">
        <v>85865.013670999993</v>
      </c>
      <c r="Q73" s="61">
        <v>53.896596599999995</v>
      </c>
      <c r="R73" s="61">
        <v>60729.378721000001</v>
      </c>
      <c r="S73" s="61">
        <v>61.222275299999978</v>
      </c>
      <c r="T73" s="61">
        <v>59833.221167000018</v>
      </c>
      <c r="U73" s="61">
        <v>55.751812099999988</v>
      </c>
      <c r="V73" s="61">
        <v>54215.125141000004</v>
      </c>
      <c r="W73" s="61">
        <v>46.360800300000008</v>
      </c>
      <c r="X73" s="61">
        <v>43846.452432000013</v>
      </c>
      <c r="Y73" s="61">
        <v>84.293960800000008</v>
      </c>
      <c r="Z73" s="61">
        <v>77071.641200999991</v>
      </c>
      <c r="AA73" s="61">
        <f t="shared" si="7"/>
        <v>725.40862540000001</v>
      </c>
      <c r="AB73" s="62">
        <f t="shared" si="8"/>
        <v>790897.62664000003</v>
      </c>
    </row>
    <row r="74" spans="1:28" x14ac:dyDescent="0.2">
      <c r="A74" s="6"/>
      <c r="B74" s="352" t="s">
        <v>124</v>
      </c>
      <c r="C74" s="61">
        <v>17.338019999999997</v>
      </c>
      <c r="D74" s="61">
        <v>28292.064446000004</v>
      </c>
      <c r="E74" s="61">
        <v>7.2829299999999995</v>
      </c>
      <c r="F74" s="61">
        <v>4966.4671339999995</v>
      </c>
      <c r="G74" s="61">
        <v>6.38293</v>
      </c>
      <c r="H74" s="61">
        <v>5343.6690090000002</v>
      </c>
      <c r="I74" s="61">
        <v>7.0934799999999987</v>
      </c>
      <c r="J74" s="61">
        <v>6224.7331940000004</v>
      </c>
      <c r="K74" s="61">
        <v>4.3000599999999993</v>
      </c>
      <c r="L74" s="61">
        <v>3207.3837079999998</v>
      </c>
      <c r="M74" s="61">
        <v>3.3684400000000001</v>
      </c>
      <c r="N74" s="61">
        <v>3563.6223719999994</v>
      </c>
      <c r="O74" s="61">
        <v>2.6379999999999999</v>
      </c>
      <c r="P74" s="61">
        <v>3350.5627999999997</v>
      </c>
      <c r="Q74" s="61">
        <v>4.532280000000001</v>
      </c>
      <c r="R74" s="61">
        <v>2876.7231360000001</v>
      </c>
      <c r="S74" s="61">
        <v>5.2733100000000004</v>
      </c>
      <c r="T74" s="61">
        <v>4226.1422740000007</v>
      </c>
      <c r="U74" s="61">
        <v>5.6034600000000001</v>
      </c>
      <c r="V74" s="61">
        <v>5055.1066420000006</v>
      </c>
      <c r="W74" s="61">
        <v>4.767030000000001</v>
      </c>
      <c r="X74" s="61">
        <v>3309.6925390000006</v>
      </c>
      <c r="Y74" s="61">
        <v>7.6529099999999994</v>
      </c>
      <c r="Z74" s="61">
        <v>5692.2940130000006</v>
      </c>
      <c r="AA74" s="61">
        <f t="shared" si="7"/>
        <v>76.232849999999999</v>
      </c>
      <c r="AB74" s="62">
        <f t="shared" si="8"/>
        <v>76108.461267000006</v>
      </c>
    </row>
    <row r="75" spans="1:28" x14ac:dyDescent="0.2">
      <c r="A75" s="6" t="s">
        <v>125</v>
      </c>
      <c r="B75" s="352" t="s">
        <v>126</v>
      </c>
      <c r="C75" s="61">
        <v>10.122159999999999</v>
      </c>
      <c r="D75" s="61">
        <v>27520.602300000002</v>
      </c>
      <c r="E75" s="61">
        <v>14.047439999999998</v>
      </c>
      <c r="F75" s="61">
        <v>28810.394045000001</v>
      </c>
      <c r="G75" s="61">
        <v>18.446210000000004</v>
      </c>
      <c r="H75" s="61">
        <v>35681.997560000003</v>
      </c>
      <c r="I75" s="61">
        <v>15.885010000000001</v>
      </c>
      <c r="J75" s="61">
        <v>33602.088309999999</v>
      </c>
      <c r="K75" s="61">
        <v>10.695260000000003</v>
      </c>
      <c r="L75" s="61">
        <v>26466.238600000004</v>
      </c>
      <c r="M75" s="61">
        <v>11.941015</v>
      </c>
      <c r="N75" s="61">
        <v>33489.075000000004</v>
      </c>
      <c r="O75" s="61">
        <v>11.571</v>
      </c>
      <c r="P75" s="61">
        <v>32079.204999999994</v>
      </c>
      <c r="Q75" s="61">
        <v>6.3695000000000004</v>
      </c>
      <c r="R75" s="61">
        <v>17621.560000000001</v>
      </c>
      <c r="S75" s="61">
        <v>7.3620299999999999</v>
      </c>
      <c r="T75" s="61">
        <v>21282.834904000003</v>
      </c>
      <c r="U75" s="61">
        <v>6.1884400000000008</v>
      </c>
      <c r="V75" s="61">
        <v>16276.924999999999</v>
      </c>
      <c r="W75" s="61">
        <v>10.994070000000001</v>
      </c>
      <c r="X75" s="67">
        <v>26946.538400000005</v>
      </c>
      <c r="Y75" s="67">
        <v>17.689450000000001</v>
      </c>
      <c r="Z75" s="61">
        <v>37242.065999999999</v>
      </c>
      <c r="AA75" s="67">
        <f t="shared" ref="AA75:AB133" si="13">C75+E75+G75+I75+K75+M75+O75+Q75+S75+U75+W75+Y75</f>
        <v>141.31158499999998</v>
      </c>
      <c r="AB75" s="62">
        <f t="shared" si="13"/>
        <v>337019.525119</v>
      </c>
    </row>
    <row r="76" spans="1:28" x14ac:dyDescent="0.2">
      <c r="A76" s="6" t="s">
        <v>127</v>
      </c>
      <c r="B76" s="352" t="s">
        <v>128</v>
      </c>
      <c r="C76" s="61">
        <v>0.61661349999999993</v>
      </c>
      <c r="D76" s="61">
        <v>584.14199999999994</v>
      </c>
      <c r="E76" s="61">
        <v>0.88563609999999993</v>
      </c>
      <c r="F76" s="61">
        <v>885.22849999999983</v>
      </c>
      <c r="G76" s="61">
        <v>1.107898</v>
      </c>
      <c r="H76" s="61">
        <v>1023.3923840000001</v>
      </c>
      <c r="I76" s="61">
        <v>5.5310527</v>
      </c>
      <c r="J76" s="61">
        <v>2952.9831180000001</v>
      </c>
      <c r="K76" s="61">
        <v>8.4869999000000007</v>
      </c>
      <c r="L76" s="61">
        <v>2570.1145000000001</v>
      </c>
      <c r="M76" s="61">
        <v>4.3725480000000001</v>
      </c>
      <c r="N76" s="61">
        <v>3496.5978250000007</v>
      </c>
      <c r="O76" s="61">
        <v>1.3281854000000002</v>
      </c>
      <c r="P76" s="61">
        <v>1576.7503920000001</v>
      </c>
      <c r="Q76" s="61">
        <v>1.4423017999999999</v>
      </c>
      <c r="R76" s="61">
        <v>1854.7550099999999</v>
      </c>
      <c r="S76" s="61">
        <v>1.8199944999999997</v>
      </c>
      <c r="T76" s="61">
        <v>3040.41912</v>
      </c>
      <c r="U76" s="61">
        <v>3.5724544999999996</v>
      </c>
      <c r="V76" s="61">
        <v>1926.4087999999999</v>
      </c>
      <c r="W76" s="61">
        <v>1.4119990999999998</v>
      </c>
      <c r="X76" s="61">
        <v>1216.9521599999998</v>
      </c>
      <c r="Y76" s="61">
        <v>24.471850000000003</v>
      </c>
      <c r="Z76" s="61">
        <v>6212.2874600000014</v>
      </c>
      <c r="AA76" s="61">
        <f t="shared" si="13"/>
        <v>55.0475335</v>
      </c>
      <c r="AB76" s="62">
        <f t="shared" si="13"/>
        <v>27340.031268999999</v>
      </c>
    </row>
    <row r="77" spans="1:28" x14ac:dyDescent="0.2">
      <c r="A77" s="6" t="s">
        <v>129</v>
      </c>
      <c r="B77" s="358" t="s">
        <v>130</v>
      </c>
      <c r="C77" s="61">
        <v>317.71012730000001</v>
      </c>
      <c r="D77" s="61">
        <v>53393.755600000004</v>
      </c>
      <c r="E77" s="61">
        <v>231.54585930000002</v>
      </c>
      <c r="F77" s="61">
        <v>40397.537599999996</v>
      </c>
      <c r="G77" s="61">
        <v>247.4691019</v>
      </c>
      <c r="H77" s="61">
        <v>43347.559637999992</v>
      </c>
      <c r="I77" s="61">
        <v>937.14358270000002</v>
      </c>
      <c r="J77" s="61">
        <v>100130.777367</v>
      </c>
      <c r="K77" s="61">
        <v>443.62790910000007</v>
      </c>
      <c r="L77" s="61">
        <v>71764.123999999982</v>
      </c>
      <c r="M77" s="61">
        <v>539.61599260000003</v>
      </c>
      <c r="N77" s="61">
        <v>96442.020500000013</v>
      </c>
      <c r="O77" s="61">
        <v>146.63036370000003</v>
      </c>
      <c r="P77" s="61">
        <v>34860.695299999999</v>
      </c>
      <c r="Q77" s="61">
        <v>121.06937270000002</v>
      </c>
      <c r="R77" s="61">
        <v>27550.674499999997</v>
      </c>
      <c r="S77" s="61">
        <v>101.46465809999998</v>
      </c>
      <c r="T77" s="61">
        <v>21508.519699999997</v>
      </c>
      <c r="U77" s="61">
        <v>49.565090900000008</v>
      </c>
      <c r="V77" s="61">
        <v>10428.994000000001</v>
      </c>
      <c r="W77" s="61">
        <v>93.994812699999997</v>
      </c>
      <c r="X77" s="61">
        <v>21488.05214</v>
      </c>
      <c r="Y77" s="61">
        <v>45.263804599999993</v>
      </c>
      <c r="Z77" s="61">
        <v>16575.019800000002</v>
      </c>
      <c r="AA77" s="61">
        <f t="shared" si="13"/>
        <v>3275.1006756000002</v>
      </c>
      <c r="AB77" s="62">
        <f t="shared" si="13"/>
        <v>537887.73014500004</v>
      </c>
    </row>
    <row r="78" spans="1:28" x14ac:dyDescent="0.2">
      <c r="A78" s="6" t="s">
        <v>131</v>
      </c>
      <c r="B78" s="352" t="s">
        <v>132</v>
      </c>
      <c r="C78" s="61">
        <v>90.4864137</v>
      </c>
      <c r="D78" s="61">
        <v>179063.55940900001</v>
      </c>
      <c r="E78" s="61">
        <v>41.465387199999995</v>
      </c>
      <c r="F78" s="61">
        <v>55035.464500000002</v>
      </c>
      <c r="G78" s="61">
        <v>89.158809900000008</v>
      </c>
      <c r="H78" s="61">
        <v>155469.73549999998</v>
      </c>
      <c r="I78" s="61">
        <v>168.98207549999998</v>
      </c>
      <c r="J78" s="61">
        <v>192839.31255999996</v>
      </c>
      <c r="K78" s="61">
        <v>120.692091</v>
      </c>
      <c r="L78" s="61">
        <v>187097.11599999998</v>
      </c>
      <c r="M78" s="61">
        <v>128.73790919999999</v>
      </c>
      <c r="N78" s="61">
        <v>193059.80880000003</v>
      </c>
      <c r="O78" s="61">
        <v>77.693269999999998</v>
      </c>
      <c r="P78" s="61">
        <v>99919.265100000004</v>
      </c>
      <c r="Q78" s="61">
        <v>69.049045500000005</v>
      </c>
      <c r="R78" s="61">
        <v>54802.828000000016</v>
      </c>
      <c r="S78" s="61">
        <v>43.086765499999991</v>
      </c>
      <c r="T78" s="61">
        <v>28159.675700000003</v>
      </c>
      <c r="U78" s="61">
        <v>22.8728455</v>
      </c>
      <c r="V78" s="61">
        <v>28134.356796</v>
      </c>
      <c r="W78" s="61">
        <v>79.935910000000007</v>
      </c>
      <c r="X78" s="61">
        <v>140209.821</v>
      </c>
      <c r="Y78" s="61">
        <v>164.50891000000001</v>
      </c>
      <c r="Z78" s="61">
        <v>344986.24550000002</v>
      </c>
      <c r="AA78" s="61">
        <f t="shared" si="13"/>
        <v>1096.669433</v>
      </c>
      <c r="AB78" s="62">
        <f t="shared" si="13"/>
        <v>1658777.1888649997</v>
      </c>
    </row>
    <row r="79" spans="1:28" x14ac:dyDescent="0.2">
      <c r="A79" s="6" t="s">
        <v>133</v>
      </c>
      <c r="B79" s="352" t="s">
        <v>134</v>
      </c>
      <c r="C79" s="61">
        <v>13.893497200000001</v>
      </c>
      <c r="D79" s="61">
        <v>44702.672400000003</v>
      </c>
      <c r="E79" s="61">
        <v>13.917341799999999</v>
      </c>
      <c r="F79" s="61">
        <v>39787.068499999987</v>
      </c>
      <c r="G79" s="61">
        <v>11.9147018</v>
      </c>
      <c r="H79" s="61">
        <v>39216.102424999997</v>
      </c>
      <c r="I79" s="61">
        <v>4.0720764000000003</v>
      </c>
      <c r="J79" s="61">
        <v>13508.757954999997</v>
      </c>
      <c r="K79" s="61">
        <v>0.82345460000000004</v>
      </c>
      <c r="L79" s="61">
        <v>2426.2959000000001</v>
      </c>
      <c r="M79" s="61">
        <v>3.9693635999999999</v>
      </c>
      <c r="N79" s="61">
        <v>12285.8586</v>
      </c>
      <c r="O79" s="61">
        <v>1.3933635999999998</v>
      </c>
      <c r="P79" s="61">
        <v>5026.8151999999991</v>
      </c>
      <c r="Q79" s="61">
        <v>1.7954255999999995</v>
      </c>
      <c r="R79" s="61">
        <v>5730.1798249999993</v>
      </c>
      <c r="S79" s="61">
        <v>7.4862945000000005</v>
      </c>
      <c r="T79" s="61">
        <v>3075.7577999999999</v>
      </c>
      <c r="U79" s="61">
        <v>2.0379311000000002</v>
      </c>
      <c r="V79" s="61">
        <v>5739.8582000000006</v>
      </c>
      <c r="W79" s="61">
        <v>7.8454545000000007</v>
      </c>
      <c r="X79" s="61">
        <v>22785.8953</v>
      </c>
      <c r="Y79" s="61">
        <v>11.244494499999998</v>
      </c>
      <c r="Z79" s="61">
        <v>30495.2071</v>
      </c>
      <c r="AA79" s="61">
        <f t="shared" si="13"/>
        <v>80.393399200000005</v>
      </c>
      <c r="AB79" s="62">
        <f t="shared" si="13"/>
        <v>224780.469205</v>
      </c>
    </row>
    <row r="80" spans="1:28" x14ac:dyDescent="0.2">
      <c r="A80" s="6" t="s">
        <v>135</v>
      </c>
      <c r="B80" s="352" t="s">
        <v>136</v>
      </c>
      <c r="C80" s="61">
        <v>1.7338091</v>
      </c>
      <c r="D80" s="61">
        <v>4016.3573000000001</v>
      </c>
      <c r="E80" s="61">
        <v>1.1957200000000001</v>
      </c>
      <c r="F80" s="61">
        <v>2148.5516000000002</v>
      </c>
      <c r="G80" s="61">
        <v>3.2478799999999994</v>
      </c>
      <c r="H80" s="61">
        <v>5355.3908489999985</v>
      </c>
      <c r="I80" s="61">
        <v>0.37219999999999998</v>
      </c>
      <c r="J80" s="61">
        <v>591.83486200000016</v>
      </c>
      <c r="K80" s="61">
        <v>0.19800000000000001</v>
      </c>
      <c r="L80" s="61">
        <v>132.77790000000002</v>
      </c>
      <c r="M80" s="61">
        <v>0.22059999999999999</v>
      </c>
      <c r="N80" s="61">
        <v>260.85999999999996</v>
      </c>
      <c r="O80" s="61">
        <v>8.0545500000000006E-2</v>
      </c>
      <c r="P80" s="61">
        <v>235.78200000000001</v>
      </c>
      <c r="Q80" s="61">
        <v>0.1037727</v>
      </c>
      <c r="R80" s="61">
        <v>309.67739999999998</v>
      </c>
      <c r="S80" s="61">
        <v>0.14554549999999999</v>
      </c>
      <c r="T80" s="61">
        <v>542.93399999999997</v>
      </c>
      <c r="U80" s="61">
        <v>0.1065382</v>
      </c>
      <c r="V80" s="61">
        <v>319.82599999999996</v>
      </c>
      <c r="W80" s="61">
        <v>3.9318182000000004</v>
      </c>
      <c r="X80" s="61">
        <v>7434.0055000000002</v>
      </c>
      <c r="Y80" s="61">
        <v>9.7888384000000013</v>
      </c>
      <c r="Z80" s="61">
        <v>17394.625092000002</v>
      </c>
      <c r="AA80" s="61">
        <f t="shared" si="13"/>
        <v>21.125267600000001</v>
      </c>
      <c r="AB80" s="62">
        <f t="shared" si="13"/>
        <v>38742.622502999999</v>
      </c>
    </row>
    <row r="81" spans="1:28" x14ac:dyDescent="0.2">
      <c r="A81" s="6" t="s">
        <v>137</v>
      </c>
      <c r="B81" s="352" t="s">
        <v>138</v>
      </c>
      <c r="C81" s="61">
        <v>0.85070000000000001</v>
      </c>
      <c r="D81" s="61">
        <v>1280.115</v>
      </c>
      <c r="E81" s="61">
        <v>0.69699999999999995</v>
      </c>
      <c r="F81" s="61">
        <v>956.66</v>
      </c>
      <c r="G81" s="61">
        <v>1.0435399999999999</v>
      </c>
      <c r="H81" s="61">
        <v>1425.5250000000001</v>
      </c>
      <c r="I81" s="61">
        <v>0.22819999999999999</v>
      </c>
      <c r="J81" s="61">
        <v>365.65</v>
      </c>
      <c r="K81" s="61">
        <v>7.0000000000000001E-3</v>
      </c>
      <c r="L81" s="61">
        <v>16</v>
      </c>
      <c r="M81" s="61">
        <v>1.4999999999999999E-2</v>
      </c>
      <c r="N81" s="61">
        <v>24.25</v>
      </c>
      <c r="O81" s="61">
        <v>0.02</v>
      </c>
      <c r="P81" s="61">
        <v>27.8</v>
      </c>
      <c r="Q81" s="61">
        <v>0.02</v>
      </c>
      <c r="R81" s="61">
        <v>43</v>
      </c>
      <c r="S81" s="61">
        <v>0.01</v>
      </c>
      <c r="T81" s="61">
        <v>20.93</v>
      </c>
      <c r="U81" s="61">
        <v>0.01</v>
      </c>
      <c r="V81" s="61">
        <v>36.15</v>
      </c>
      <c r="W81" s="61">
        <v>6.4000000000000001E-2</v>
      </c>
      <c r="X81" s="61">
        <v>196.59999999999997</v>
      </c>
      <c r="Y81" s="61">
        <v>0.215</v>
      </c>
      <c r="Z81" s="61">
        <v>346.65</v>
      </c>
      <c r="AA81" s="61">
        <f t="shared" si="13"/>
        <v>3.1804399999999999</v>
      </c>
      <c r="AB81" s="62">
        <f t="shared" si="13"/>
        <v>4739.33</v>
      </c>
    </row>
    <row r="82" spans="1:28" x14ac:dyDescent="0.2">
      <c r="A82" s="6" t="s">
        <v>139</v>
      </c>
      <c r="B82" s="352" t="s">
        <v>140</v>
      </c>
      <c r="C82" s="61">
        <v>5.9406999999999996</v>
      </c>
      <c r="D82" s="61">
        <v>8391.7128000000012</v>
      </c>
      <c r="E82" s="61">
        <v>5.5124700000000013</v>
      </c>
      <c r="F82" s="61">
        <v>8665.4297200000001</v>
      </c>
      <c r="G82" s="61">
        <v>3.6851405000000006</v>
      </c>
      <c r="H82" s="61">
        <v>6079.9073899999985</v>
      </c>
      <c r="I82" s="61">
        <v>3.0509599999999999</v>
      </c>
      <c r="J82" s="61">
        <v>4716.885483</v>
      </c>
      <c r="K82" s="61">
        <v>0.74903360000000008</v>
      </c>
      <c r="L82" s="61">
        <v>1255.2107900000003</v>
      </c>
      <c r="M82" s="61">
        <v>0.31531160000000003</v>
      </c>
      <c r="N82" s="61">
        <v>519.92769999999996</v>
      </c>
      <c r="O82" s="61">
        <v>0.2932536</v>
      </c>
      <c r="P82" s="61">
        <v>528.41342400000008</v>
      </c>
      <c r="Q82" s="61">
        <v>0.3500453</v>
      </c>
      <c r="R82" s="61">
        <v>624.73570000000018</v>
      </c>
      <c r="S82" s="61">
        <v>0.44144910000000004</v>
      </c>
      <c r="T82" s="61">
        <v>980.98559999999986</v>
      </c>
      <c r="U82" s="61">
        <v>1.2744072000000004</v>
      </c>
      <c r="V82" s="61">
        <v>2651.5111999999999</v>
      </c>
      <c r="W82" s="61">
        <v>0.92371819999999993</v>
      </c>
      <c r="X82" s="61">
        <v>1706.3622</v>
      </c>
      <c r="Y82" s="61">
        <v>0.80553000000000008</v>
      </c>
      <c r="Z82" s="61">
        <v>1388.727224</v>
      </c>
      <c r="AA82" s="61">
        <f t="shared" si="13"/>
        <v>23.342019100000002</v>
      </c>
      <c r="AB82" s="62">
        <f t="shared" si="13"/>
        <v>37509.809231000007</v>
      </c>
    </row>
    <row r="83" spans="1:28" x14ac:dyDescent="0.2">
      <c r="A83" s="6" t="s">
        <v>141</v>
      </c>
      <c r="B83" s="352" t="s">
        <v>142</v>
      </c>
      <c r="C83" s="61">
        <v>0</v>
      </c>
      <c r="D83" s="61">
        <v>0</v>
      </c>
      <c r="E83" s="61">
        <v>0</v>
      </c>
      <c r="F83" s="61">
        <v>0</v>
      </c>
      <c r="G83" s="61"/>
      <c r="H83" s="61"/>
      <c r="I83" s="61"/>
      <c r="J83" s="61"/>
      <c r="K83" s="61">
        <f>0.4545/1000</f>
        <v>4.5449999999999999E-4</v>
      </c>
      <c r="L83" s="61">
        <v>0.30049999999999999</v>
      </c>
      <c r="M83" s="61">
        <f>0.625/1000</f>
        <v>6.2500000000000001E-4</v>
      </c>
      <c r="N83" s="61">
        <v>0.5</v>
      </c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>
        <v>5.8180000000000003E-2</v>
      </c>
      <c r="Z83" s="61">
        <v>199.99</v>
      </c>
      <c r="AA83" s="61">
        <f t="shared" si="13"/>
        <v>5.92595E-2</v>
      </c>
      <c r="AB83" s="62">
        <f t="shared" si="13"/>
        <v>200.79050000000001</v>
      </c>
    </row>
    <row r="84" spans="1:28" x14ac:dyDescent="0.2">
      <c r="A84" s="6" t="s">
        <v>143</v>
      </c>
      <c r="B84" s="352" t="s">
        <v>144</v>
      </c>
      <c r="C84" s="61">
        <v>1.7000000000000001E-2</v>
      </c>
      <c r="D84" s="61">
        <v>150.4</v>
      </c>
      <c r="E84" s="61">
        <v>0.04</v>
      </c>
      <c r="F84" s="61">
        <v>313.59999999999997</v>
      </c>
      <c r="G84" s="61">
        <v>4.9000000000000002E-2</v>
      </c>
      <c r="H84" s="61">
        <v>319.39999999999998</v>
      </c>
      <c r="I84" s="61">
        <v>2.0500000000000001E-2</v>
      </c>
      <c r="J84" s="61">
        <v>123.8</v>
      </c>
      <c r="K84" s="61">
        <v>8.0000000000000002E-3</v>
      </c>
      <c r="L84" s="61">
        <v>13.88</v>
      </c>
      <c r="M84" s="61">
        <v>7.3999999999999996E-2</v>
      </c>
      <c r="N84" s="61">
        <v>53.760000000000005</v>
      </c>
      <c r="O84" s="61">
        <v>5.0000000000000001E-3</v>
      </c>
      <c r="P84" s="61">
        <v>19.28</v>
      </c>
      <c r="Q84" s="61">
        <v>2E-3</v>
      </c>
      <c r="R84" s="61">
        <v>11.52</v>
      </c>
      <c r="S84" s="61">
        <v>6.0000000000000001E-3</v>
      </c>
      <c r="T84" s="61">
        <v>48.31</v>
      </c>
      <c r="U84" s="61">
        <v>8.9999999999999993E-3</v>
      </c>
      <c r="V84" s="61">
        <v>45.39</v>
      </c>
      <c r="W84" s="61">
        <v>9.3600000000000003E-3</v>
      </c>
      <c r="X84" s="61">
        <v>58.209904000000009</v>
      </c>
      <c r="Y84" s="61">
        <v>3.4700000000000002E-2</v>
      </c>
      <c r="Z84" s="61">
        <v>29.89</v>
      </c>
      <c r="AA84" s="61">
        <f t="shared" si="13"/>
        <v>0.27456000000000003</v>
      </c>
      <c r="AB84" s="62">
        <f t="shared" si="13"/>
        <v>1187.4399040000001</v>
      </c>
    </row>
    <row r="85" spans="1:28" x14ac:dyDescent="0.2">
      <c r="A85" s="359"/>
      <c r="B85" s="346" t="s">
        <v>145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>
        <f t="shared" si="13"/>
        <v>0</v>
      </c>
      <c r="AB85" s="64">
        <f t="shared" si="13"/>
        <v>0</v>
      </c>
    </row>
    <row r="86" spans="1:28" x14ac:dyDescent="0.2">
      <c r="A86" s="14" t="s">
        <v>146</v>
      </c>
      <c r="B86" s="352" t="s">
        <v>147</v>
      </c>
      <c r="C86" s="61">
        <v>281.88190939999976</v>
      </c>
      <c r="D86" s="61">
        <v>305512.62799999985</v>
      </c>
      <c r="E86" s="61">
        <v>363.46124679999997</v>
      </c>
      <c r="F86" s="61">
        <v>316555.06312500034</v>
      </c>
      <c r="G86" s="61">
        <v>320.62987400000009</v>
      </c>
      <c r="H86" s="61">
        <v>265899.97691600001</v>
      </c>
      <c r="I86" s="61">
        <v>328.31760170000018</v>
      </c>
      <c r="J86" s="61">
        <v>301136.34456300025</v>
      </c>
      <c r="K86" s="61">
        <v>224.5320317</v>
      </c>
      <c r="L86" s="61">
        <v>233131.81826599996</v>
      </c>
      <c r="M86" s="61">
        <v>220.84264169999994</v>
      </c>
      <c r="N86" s="61">
        <v>211658.99216499983</v>
      </c>
      <c r="O86" s="61">
        <v>175.01058169999999</v>
      </c>
      <c r="P86" s="61">
        <v>169041.68544300002</v>
      </c>
      <c r="Q86" s="61">
        <v>128.00316999999998</v>
      </c>
      <c r="R86" s="61">
        <v>110681.49749500002</v>
      </c>
      <c r="S86" s="61">
        <v>120.01391000000001</v>
      </c>
      <c r="T86" s="61">
        <v>96580.523396000033</v>
      </c>
      <c r="U86" s="61">
        <v>131.626259</v>
      </c>
      <c r="V86" s="61">
        <v>116407.03794800007</v>
      </c>
      <c r="W86" s="61">
        <v>187.45136000000005</v>
      </c>
      <c r="X86" s="61">
        <v>193126.94138099984</v>
      </c>
      <c r="Y86" s="61">
        <v>188.22927999999987</v>
      </c>
      <c r="Z86" s="61">
        <v>195179.66118099989</v>
      </c>
      <c r="AA86" s="61">
        <f t="shared" si="13"/>
        <v>2669.9998660000001</v>
      </c>
      <c r="AB86" s="62">
        <f t="shared" si="13"/>
        <v>2514912.1698790006</v>
      </c>
    </row>
    <row r="87" spans="1:28" x14ac:dyDescent="0.2">
      <c r="A87" s="14" t="s">
        <v>102</v>
      </c>
      <c r="B87" s="352" t="s">
        <v>148</v>
      </c>
      <c r="C87" s="61">
        <v>507.56440690000011</v>
      </c>
      <c r="D87" s="61">
        <v>331905.89915500011</v>
      </c>
      <c r="E87" s="61">
        <v>522.448801</v>
      </c>
      <c r="F87" s="61">
        <v>336209.73109699995</v>
      </c>
      <c r="G87" s="61">
        <v>479.59288169999991</v>
      </c>
      <c r="H87" s="61">
        <v>348067.08041500009</v>
      </c>
      <c r="I87" s="61">
        <v>388.15759169999978</v>
      </c>
      <c r="J87" s="61">
        <v>273154.48094799998</v>
      </c>
      <c r="K87" s="61">
        <v>335.07988999999998</v>
      </c>
      <c r="L87" s="61">
        <v>236178.80167500002</v>
      </c>
      <c r="M87" s="61">
        <v>384.73399789999996</v>
      </c>
      <c r="N87" s="61">
        <v>259259.48423199993</v>
      </c>
      <c r="O87" s="61">
        <v>343.66033999999985</v>
      </c>
      <c r="P87" s="61">
        <v>231576.93619500007</v>
      </c>
      <c r="Q87" s="61">
        <v>329.89436999999987</v>
      </c>
      <c r="R87" s="61">
        <v>267314.44151000003</v>
      </c>
      <c r="S87" s="61">
        <v>382.77403000000004</v>
      </c>
      <c r="T87" s="61">
        <v>312235.19623099989</v>
      </c>
      <c r="U87" s="61">
        <v>362.65868999999992</v>
      </c>
      <c r="V87" s="61">
        <v>277015.88859099994</v>
      </c>
      <c r="W87" s="61">
        <v>293.43816000000004</v>
      </c>
      <c r="X87" s="61">
        <v>222870.34376499997</v>
      </c>
      <c r="Y87" s="61">
        <v>263.53103999999996</v>
      </c>
      <c r="Z87" s="61">
        <v>228227.99375899989</v>
      </c>
      <c r="AA87" s="61">
        <f t="shared" si="13"/>
        <v>4593.5341991999994</v>
      </c>
      <c r="AB87" s="62">
        <f t="shared" si="13"/>
        <v>3324016.2775729997</v>
      </c>
    </row>
    <row r="88" spans="1:28" x14ac:dyDescent="0.2">
      <c r="A88" s="14" t="s">
        <v>114</v>
      </c>
      <c r="B88" s="352" t="s">
        <v>149</v>
      </c>
      <c r="C88" s="61">
        <v>362.04333139999994</v>
      </c>
      <c r="D88" s="61">
        <v>261499.51926700003</v>
      </c>
      <c r="E88" s="61">
        <v>304.31150689999993</v>
      </c>
      <c r="F88" s="61">
        <v>229651.38237700021</v>
      </c>
      <c r="G88" s="61">
        <v>378.57959749999969</v>
      </c>
      <c r="H88" s="61">
        <v>260095.63264099995</v>
      </c>
      <c r="I88" s="61">
        <v>355.78458369999993</v>
      </c>
      <c r="J88" s="61">
        <v>249799.91307399981</v>
      </c>
      <c r="K88" s="61">
        <v>403.77986199999987</v>
      </c>
      <c r="L88" s="61">
        <v>258864.95671699996</v>
      </c>
      <c r="M88" s="61">
        <v>399.15166659999983</v>
      </c>
      <c r="N88" s="61">
        <v>310827.4134299999</v>
      </c>
      <c r="O88" s="61">
        <v>423.22847729999961</v>
      </c>
      <c r="P88" s="61">
        <v>357060.861003</v>
      </c>
      <c r="Q88" s="61">
        <v>404.7581644999994</v>
      </c>
      <c r="R88" s="61">
        <v>312204.76931699988</v>
      </c>
      <c r="S88" s="61">
        <v>361.44220999999965</v>
      </c>
      <c r="T88" s="61">
        <v>275380.41819200007</v>
      </c>
      <c r="U88" s="61">
        <v>344.39622479999991</v>
      </c>
      <c r="V88" s="61">
        <v>262646.60797300003</v>
      </c>
      <c r="W88" s="61">
        <v>292.26169999999979</v>
      </c>
      <c r="X88" s="61">
        <v>209632.58220400001</v>
      </c>
      <c r="Y88" s="61">
        <v>276.30134000000015</v>
      </c>
      <c r="Z88" s="61">
        <v>208315.00935199991</v>
      </c>
      <c r="AA88" s="61">
        <f t="shared" si="13"/>
        <v>4306.0386646999978</v>
      </c>
      <c r="AB88" s="62">
        <f t="shared" si="13"/>
        <v>3195979.0655470002</v>
      </c>
    </row>
    <row r="89" spans="1:28" ht="51" x14ac:dyDescent="0.2">
      <c r="A89" s="15" t="s">
        <v>150</v>
      </c>
      <c r="B89" s="360" t="s">
        <v>151</v>
      </c>
      <c r="C89" s="61">
        <v>9.3398200000000031</v>
      </c>
      <c r="D89" s="61">
        <v>2903.8980000000001</v>
      </c>
      <c r="E89" s="61">
        <v>10.18829</v>
      </c>
      <c r="F89" s="61">
        <v>2328.7772999999997</v>
      </c>
      <c r="G89" s="61">
        <v>12.733355000000005</v>
      </c>
      <c r="H89" s="61">
        <v>2970.9642000000003</v>
      </c>
      <c r="I89" s="61">
        <v>11.33344</v>
      </c>
      <c r="J89" s="61">
        <v>2067.9301719999999</v>
      </c>
      <c r="K89" s="61">
        <v>7.0385499999999999</v>
      </c>
      <c r="L89" s="61">
        <v>1392.3880180000003</v>
      </c>
      <c r="M89" s="61">
        <v>13.250225000000002</v>
      </c>
      <c r="N89" s="61">
        <v>3048.9952349999994</v>
      </c>
      <c r="O89" s="61">
        <v>6.2624799999999983</v>
      </c>
      <c r="P89" s="61">
        <v>2566.2209000000003</v>
      </c>
      <c r="Q89" s="61">
        <v>7.3758299999999988</v>
      </c>
      <c r="R89" s="61">
        <v>1719.7997</v>
      </c>
      <c r="S89" s="61">
        <v>4.8094200000000011</v>
      </c>
      <c r="T89" s="61">
        <v>3637.4987000000001</v>
      </c>
      <c r="U89" s="61">
        <v>4.8999800000000002</v>
      </c>
      <c r="V89" s="61">
        <v>967.3306</v>
      </c>
      <c r="W89" s="61">
        <v>3.8658799999999989</v>
      </c>
      <c r="X89" s="61">
        <v>603.35959000000014</v>
      </c>
      <c r="Y89" s="61">
        <v>5.6067199999999993</v>
      </c>
      <c r="Z89" s="61">
        <v>906.76465599999995</v>
      </c>
      <c r="AA89" s="61">
        <f t="shared" si="13"/>
        <v>96.703990000000005</v>
      </c>
      <c r="AB89" s="62">
        <f t="shared" si="13"/>
        <v>25113.927071000002</v>
      </c>
    </row>
    <row r="90" spans="1:28" x14ac:dyDescent="0.2">
      <c r="A90" s="14" t="s">
        <v>100</v>
      </c>
      <c r="B90" s="352" t="s">
        <v>152</v>
      </c>
      <c r="C90" s="61">
        <v>538.46806649999985</v>
      </c>
      <c r="D90" s="61">
        <v>307685.17671900039</v>
      </c>
      <c r="E90" s="61">
        <v>393.45580899999999</v>
      </c>
      <c r="F90" s="61">
        <v>187966.89132500009</v>
      </c>
      <c r="G90" s="61">
        <v>428.21381289999982</v>
      </c>
      <c r="H90" s="61">
        <v>220139.10028799984</v>
      </c>
      <c r="I90" s="61">
        <v>439.05557330000033</v>
      </c>
      <c r="J90" s="61">
        <v>207934.35512200021</v>
      </c>
      <c r="K90" s="61">
        <v>290.60021999999981</v>
      </c>
      <c r="L90" s="61">
        <v>150133.1307460001</v>
      </c>
      <c r="M90" s="61">
        <v>276.22919720000004</v>
      </c>
      <c r="N90" s="61">
        <v>137098.92577700003</v>
      </c>
      <c r="O90" s="61">
        <v>371.64359820000016</v>
      </c>
      <c r="P90" s="61">
        <v>190841.7991089999</v>
      </c>
      <c r="Q90" s="61">
        <v>323.11845999999986</v>
      </c>
      <c r="R90" s="61">
        <v>166672.28934800002</v>
      </c>
      <c r="S90" s="61">
        <v>337.55810199999979</v>
      </c>
      <c r="T90" s="61">
        <v>182778.96245699996</v>
      </c>
      <c r="U90" s="61">
        <v>296.63443000000007</v>
      </c>
      <c r="V90" s="61">
        <v>161321.69589299988</v>
      </c>
      <c r="W90" s="61">
        <v>268.68857000000003</v>
      </c>
      <c r="X90" s="61">
        <v>149805.59656200002</v>
      </c>
      <c r="Y90" s="61">
        <v>218.29272499999985</v>
      </c>
      <c r="Z90" s="61">
        <v>146991.4134410001</v>
      </c>
      <c r="AA90" s="61">
        <f t="shared" si="13"/>
        <v>4181.9585641000003</v>
      </c>
      <c r="AB90" s="62">
        <f t="shared" si="13"/>
        <v>2209369.3367870003</v>
      </c>
    </row>
    <row r="91" spans="1:28" ht="38.25" x14ac:dyDescent="0.2">
      <c r="A91" s="15" t="s">
        <v>153</v>
      </c>
      <c r="B91" s="360" t="s">
        <v>154</v>
      </c>
      <c r="C91" s="61">
        <v>243.16231500000006</v>
      </c>
      <c r="D91" s="61">
        <v>149693.42124699999</v>
      </c>
      <c r="E91" s="61">
        <v>248.10873619999987</v>
      </c>
      <c r="F91" s="61">
        <v>148612.17030400009</v>
      </c>
      <c r="G91" s="61">
        <v>292.94740329999973</v>
      </c>
      <c r="H91" s="61">
        <v>204655.16484000001</v>
      </c>
      <c r="I91" s="61">
        <v>241.37732400000024</v>
      </c>
      <c r="J91" s="61">
        <v>158020.41634300002</v>
      </c>
      <c r="K91" s="61">
        <v>163.71047580000015</v>
      </c>
      <c r="L91" s="61">
        <v>111399.97293599996</v>
      </c>
      <c r="M91" s="61">
        <v>154.80110909999999</v>
      </c>
      <c r="N91" s="61">
        <v>99998.438603999966</v>
      </c>
      <c r="O91" s="61">
        <v>156.98079210000017</v>
      </c>
      <c r="P91" s="61">
        <v>110667.18945700003</v>
      </c>
      <c r="Q91" s="61">
        <v>188.10687629999995</v>
      </c>
      <c r="R91" s="61">
        <v>124564.91398599985</v>
      </c>
      <c r="S91" s="61">
        <v>178.73779000000005</v>
      </c>
      <c r="T91" s="61">
        <v>105164.59081699999</v>
      </c>
      <c r="U91" s="61">
        <v>174.30811</v>
      </c>
      <c r="V91" s="61">
        <v>111464.27720399995</v>
      </c>
      <c r="W91" s="61">
        <v>153.82584000000003</v>
      </c>
      <c r="X91" s="61">
        <v>91201.132546999943</v>
      </c>
      <c r="Y91" s="61">
        <v>190.52514999999983</v>
      </c>
      <c r="Z91" s="61">
        <v>115633.54595999997</v>
      </c>
      <c r="AA91" s="61">
        <f t="shared" si="13"/>
        <v>2386.5919218000004</v>
      </c>
      <c r="AB91" s="62">
        <f t="shared" si="13"/>
        <v>1531075.2342449997</v>
      </c>
    </row>
    <row r="92" spans="1:28" x14ac:dyDescent="0.2">
      <c r="A92" s="14" t="s">
        <v>155</v>
      </c>
      <c r="B92" s="352" t="s">
        <v>156</v>
      </c>
      <c r="C92" s="61">
        <v>0</v>
      </c>
      <c r="D92" s="61">
        <v>0</v>
      </c>
      <c r="E92" s="61">
        <v>0</v>
      </c>
      <c r="F92" s="61">
        <v>0</v>
      </c>
      <c r="G92" s="61"/>
      <c r="H92" s="61"/>
      <c r="I92" s="61"/>
      <c r="J92" s="61"/>
      <c r="K92" s="61"/>
      <c r="L92" s="61"/>
      <c r="M92" s="61"/>
      <c r="N92" s="61"/>
      <c r="O92" s="61">
        <v>0.40799999999999997</v>
      </c>
      <c r="P92" s="61">
        <v>938.4</v>
      </c>
      <c r="Q92" s="61"/>
      <c r="R92" s="61"/>
      <c r="S92" s="61">
        <v>1.0999999999999999E-2</v>
      </c>
      <c r="T92" s="61">
        <v>60.21</v>
      </c>
      <c r="U92" s="61">
        <v>5.0000000000000001E-3</v>
      </c>
      <c r="V92" s="61">
        <v>11.61</v>
      </c>
      <c r="W92" s="61"/>
      <c r="X92" s="61"/>
      <c r="Y92" s="61"/>
      <c r="Z92" s="61"/>
      <c r="AA92" s="61">
        <f t="shared" si="13"/>
        <v>0.42399999999999999</v>
      </c>
      <c r="AB92" s="62">
        <f t="shared" si="13"/>
        <v>1010.22</v>
      </c>
    </row>
    <row r="93" spans="1:28" ht="38.25" hidden="1" x14ac:dyDescent="0.2">
      <c r="A93" s="15" t="s">
        <v>157</v>
      </c>
      <c r="B93" s="352" t="s">
        <v>158</v>
      </c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>
        <v>0.92</v>
      </c>
      <c r="X93" s="61">
        <v>582.4</v>
      </c>
      <c r="Y93" s="61"/>
      <c r="Z93" s="61"/>
      <c r="AA93" s="61">
        <f t="shared" si="13"/>
        <v>0.92</v>
      </c>
      <c r="AB93" s="62">
        <f t="shared" si="13"/>
        <v>582.4</v>
      </c>
    </row>
    <row r="94" spans="1:28" x14ac:dyDescent="0.2">
      <c r="A94" s="6" t="s">
        <v>159</v>
      </c>
      <c r="B94" s="346" t="s">
        <v>160</v>
      </c>
      <c r="C94" s="63">
        <v>0</v>
      </c>
      <c r="D94" s="63">
        <v>0</v>
      </c>
      <c r="E94" s="63">
        <v>1.5169999999999999</v>
      </c>
      <c r="F94" s="63">
        <v>3212</v>
      </c>
      <c r="G94" s="63">
        <v>18.550259999999998</v>
      </c>
      <c r="H94" s="63">
        <v>20230.989291999998</v>
      </c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>
        <f t="shared" si="13"/>
        <v>20.067259999999997</v>
      </c>
      <c r="AB94" s="64">
        <f t="shared" si="13"/>
        <v>23442.989291999998</v>
      </c>
    </row>
    <row r="95" spans="1:28" x14ac:dyDescent="0.2">
      <c r="A95" s="6" t="s">
        <v>161</v>
      </c>
      <c r="B95" s="352" t="s">
        <v>162</v>
      </c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>
        <f t="shared" si="13"/>
        <v>0</v>
      </c>
      <c r="AB95" s="62">
        <f t="shared" si="13"/>
        <v>0</v>
      </c>
    </row>
    <row r="96" spans="1:28" x14ac:dyDescent="0.2">
      <c r="A96" s="16"/>
      <c r="B96" s="346" t="s">
        <v>163</v>
      </c>
      <c r="C96" s="63">
        <v>34.109319999999997</v>
      </c>
      <c r="D96" s="63">
        <v>63898.277400000006</v>
      </c>
      <c r="E96" s="63">
        <v>34.321880000000007</v>
      </c>
      <c r="F96" s="63">
        <v>105527.5336</v>
      </c>
      <c r="G96" s="63">
        <v>49.724199999999996</v>
      </c>
      <c r="H96" s="63">
        <v>82953.442599999995</v>
      </c>
      <c r="I96" s="63">
        <v>36.041659999999993</v>
      </c>
      <c r="J96" s="63">
        <v>52179</v>
      </c>
      <c r="K96" s="63">
        <v>25.101839999999999</v>
      </c>
      <c r="L96" s="63">
        <v>38820</v>
      </c>
      <c r="M96" s="63">
        <v>44.842770000000009</v>
      </c>
      <c r="N96" s="63">
        <v>73954.973888000008</v>
      </c>
      <c r="O96" s="63">
        <v>34.458439999999982</v>
      </c>
      <c r="P96" s="63">
        <v>59910</v>
      </c>
      <c r="Q96" s="63">
        <v>37.573489999999993</v>
      </c>
      <c r="R96" s="63">
        <v>61964.969848000001</v>
      </c>
      <c r="S96" s="63">
        <v>36.307420000000008</v>
      </c>
      <c r="T96" s="63">
        <v>63819.950504</v>
      </c>
      <c r="U96" s="63">
        <v>46.149349999999991</v>
      </c>
      <c r="V96" s="63">
        <v>68650.017118999996</v>
      </c>
      <c r="W96" s="63">
        <v>39.630950000000006</v>
      </c>
      <c r="X96" s="63">
        <v>54826.347600000001</v>
      </c>
      <c r="Y96" s="63">
        <v>53.78434</v>
      </c>
      <c r="Z96" s="63">
        <v>85678</v>
      </c>
      <c r="AA96" s="63">
        <f t="shared" si="13"/>
        <v>472.04565999999988</v>
      </c>
      <c r="AB96" s="64">
        <f t="shared" si="13"/>
        <v>812182.51255899994</v>
      </c>
    </row>
    <row r="97" spans="1:28" x14ac:dyDescent="0.2">
      <c r="A97" s="16"/>
      <c r="B97" s="361" t="s">
        <v>164</v>
      </c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>
        <f t="shared" si="13"/>
        <v>0</v>
      </c>
      <c r="AB97" s="77">
        <f t="shared" si="13"/>
        <v>0</v>
      </c>
    </row>
    <row r="98" spans="1:28" x14ac:dyDescent="0.2">
      <c r="A98" s="17"/>
      <c r="B98" s="352" t="s">
        <v>165</v>
      </c>
      <c r="C98" s="61">
        <f t="shared" ref="C98:Z98" si="14">SUM(C99:C100)</f>
        <v>27139.448076399993</v>
      </c>
      <c r="D98" s="61">
        <f t="shared" si="14"/>
        <v>17015563.130121008</v>
      </c>
      <c r="E98" s="61">
        <f t="shared" si="14"/>
        <v>27587.973288000001</v>
      </c>
      <c r="F98" s="61">
        <f t="shared" si="14"/>
        <v>17862017.19219999</v>
      </c>
      <c r="G98" s="61">
        <f t="shared" si="14"/>
        <v>36743.817531799985</v>
      </c>
      <c r="H98" s="61">
        <f t="shared" si="14"/>
        <v>22401908.917492993</v>
      </c>
      <c r="I98" s="61">
        <f t="shared" si="14"/>
        <v>38503.848908200001</v>
      </c>
      <c r="J98" s="61">
        <f t="shared" si="14"/>
        <v>24044209.163611002</v>
      </c>
      <c r="K98" s="61">
        <f t="shared" si="14"/>
        <v>35420.126955400003</v>
      </c>
      <c r="L98" s="61">
        <f t="shared" si="14"/>
        <v>21751864.974543005</v>
      </c>
      <c r="M98" s="61">
        <f t="shared" si="14"/>
        <v>35072.740532799973</v>
      </c>
      <c r="N98" s="61">
        <f t="shared" si="14"/>
        <v>21208110.939051993</v>
      </c>
      <c r="O98" s="61">
        <f t="shared" si="14"/>
        <v>32779.944340900001</v>
      </c>
      <c r="P98" s="61">
        <f t="shared" si="14"/>
        <v>19978425.147299998</v>
      </c>
      <c r="Q98" s="61">
        <f t="shared" si="14"/>
        <v>30974.082835599977</v>
      </c>
      <c r="R98" s="61">
        <f t="shared" si="14"/>
        <v>18925484.302223995</v>
      </c>
      <c r="S98" s="61">
        <f t="shared" si="14"/>
        <v>37245.916211599993</v>
      </c>
      <c r="T98" s="61">
        <f t="shared" si="14"/>
        <v>22779461.618662003</v>
      </c>
      <c r="U98" s="61">
        <f t="shared" si="14"/>
        <v>34511.888333199997</v>
      </c>
      <c r="V98" s="61">
        <f t="shared" si="14"/>
        <v>21016631.080297001</v>
      </c>
      <c r="W98" s="61">
        <f t="shared" si="14"/>
        <v>31519.444034799999</v>
      </c>
      <c r="X98" s="61">
        <f t="shared" si="14"/>
        <v>19154119.180819999</v>
      </c>
      <c r="Y98" s="61">
        <f t="shared" si="14"/>
        <v>27926.500651799986</v>
      </c>
      <c r="Z98" s="61">
        <f t="shared" si="14"/>
        <v>16825995.618056007</v>
      </c>
      <c r="AA98" s="61">
        <f t="shared" si="13"/>
        <v>395425.73170049989</v>
      </c>
      <c r="AB98" s="62">
        <f t="shared" si="13"/>
        <v>242963791.26437896</v>
      </c>
    </row>
    <row r="99" spans="1:28" ht="25.5" x14ac:dyDescent="0.2">
      <c r="A99" s="17" t="s">
        <v>166</v>
      </c>
      <c r="B99" s="352" t="s">
        <v>167</v>
      </c>
      <c r="C99" s="61">
        <v>7819.9410663999997</v>
      </c>
      <c r="D99" s="61">
        <v>4554204.3523969995</v>
      </c>
      <c r="E99" s="61">
        <v>7141.9507279999998</v>
      </c>
      <c r="F99" s="61">
        <v>4212421.4227899974</v>
      </c>
      <c r="G99" s="61">
        <v>9884.6941017999943</v>
      </c>
      <c r="H99" s="61">
        <v>5186461.462737998</v>
      </c>
      <c r="I99" s="61">
        <v>10574.341628200002</v>
      </c>
      <c r="J99" s="61">
        <v>5902179.4151469963</v>
      </c>
      <c r="K99" s="61">
        <v>9142.0081553999989</v>
      </c>
      <c r="L99" s="61">
        <v>5177225.5937549993</v>
      </c>
      <c r="M99" s="61">
        <v>9545.1291727999978</v>
      </c>
      <c r="N99" s="61">
        <v>5302387.1203820016</v>
      </c>
      <c r="O99" s="61">
        <v>8209.3265808999986</v>
      </c>
      <c r="P99" s="61">
        <v>4819546.3357260004</v>
      </c>
      <c r="Q99" s="61">
        <v>6950.6811956000001</v>
      </c>
      <c r="R99" s="61">
        <v>3963166.4601800013</v>
      </c>
      <c r="S99" s="61">
        <v>8922.0701015999985</v>
      </c>
      <c r="T99" s="61">
        <v>5061719.219602</v>
      </c>
      <c r="U99" s="61">
        <v>9396.3125531999976</v>
      </c>
      <c r="V99" s="61">
        <v>5159722.7599160001</v>
      </c>
      <c r="W99" s="61">
        <v>9022.1646847999982</v>
      </c>
      <c r="X99" s="61">
        <v>5007865.887302001</v>
      </c>
      <c r="Y99" s="61">
        <v>5981.2230718000001</v>
      </c>
      <c r="Z99" s="61">
        <v>3521724.7209660006</v>
      </c>
      <c r="AA99" s="61">
        <f t="shared" si="13"/>
        <v>102589.84304049998</v>
      </c>
      <c r="AB99" s="62">
        <f t="shared" si="13"/>
        <v>57868624.750901006</v>
      </c>
    </row>
    <row r="100" spans="1:28" ht="38.25" x14ac:dyDescent="0.2">
      <c r="A100" s="17" t="s">
        <v>168</v>
      </c>
      <c r="B100" s="352" t="s">
        <v>169</v>
      </c>
      <c r="C100" s="61">
        <v>19319.507009999994</v>
      </c>
      <c r="D100" s="61">
        <v>12461358.777724007</v>
      </c>
      <c r="E100" s="61">
        <v>20446.022560000001</v>
      </c>
      <c r="F100" s="61">
        <v>13649595.769409992</v>
      </c>
      <c r="G100" s="61">
        <v>26859.123429999989</v>
      </c>
      <c r="H100" s="61">
        <v>17215447.454754993</v>
      </c>
      <c r="I100" s="61">
        <v>27929.507280000002</v>
      </c>
      <c r="J100" s="61">
        <v>18142029.748464007</v>
      </c>
      <c r="K100" s="61">
        <v>26278.118800000004</v>
      </c>
      <c r="L100" s="61">
        <v>16574639.380788008</v>
      </c>
      <c r="M100" s="61">
        <v>25527.611359999974</v>
      </c>
      <c r="N100" s="61">
        <v>15905723.818669992</v>
      </c>
      <c r="O100" s="61">
        <v>24570.617760000001</v>
      </c>
      <c r="P100" s="61">
        <v>15158878.811573995</v>
      </c>
      <c r="Q100" s="61">
        <v>24023.401639999978</v>
      </c>
      <c r="R100" s="61">
        <v>14962317.842043992</v>
      </c>
      <c r="S100" s="61">
        <v>28323.846109999995</v>
      </c>
      <c r="T100" s="61">
        <v>17717742.399060003</v>
      </c>
      <c r="U100" s="61">
        <v>25115.575780000003</v>
      </c>
      <c r="V100" s="61">
        <v>15856908.320380999</v>
      </c>
      <c r="W100" s="61">
        <v>22497.279350000001</v>
      </c>
      <c r="X100" s="61">
        <v>14146253.293517997</v>
      </c>
      <c r="Y100" s="61">
        <v>21945.277579999987</v>
      </c>
      <c r="Z100" s="61">
        <v>13304270.897090007</v>
      </c>
      <c r="AA100" s="61">
        <f t="shared" si="13"/>
        <v>292835.88865999994</v>
      </c>
      <c r="AB100" s="62">
        <f t="shared" si="13"/>
        <v>185095166.51347801</v>
      </c>
    </row>
    <row r="101" spans="1:28" ht="38.25" x14ac:dyDescent="0.2">
      <c r="A101" s="17" t="s">
        <v>170</v>
      </c>
      <c r="B101" s="352" t="s">
        <v>171</v>
      </c>
      <c r="C101" s="61">
        <v>808.91557630000011</v>
      </c>
      <c r="D101" s="61">
        <v>474137.43910000008</v>
      </c>
      <c r="E101" s="61">
        <v>459.68864450000001</v>
      </c>
      <c r="F101" s="61">
        <v>292841.38669999997</v>
      </c>
      <c r="G101" s="61">
        <v>559.7103871999999</v>
      </c>
      <c r="H101" s="61">
        <v>344709.93422400008</v>
      </c>
      <c r="I101" s="61">
        <v>784.32968170000004</v>
      </c>
      <c r="J101" s="61">
        <v>464186.85200000007</v>
      </c>
      <c r="K101" s="61">
        <v>570.83691090000013</v>
      </c>
      <c r="L101" s="61">
        <v>339228.25320000004</v>
      </c>
      <c r="M101" s="61">
        <v>634.67192219999959</v>
      </c>
      <c r="N101" s="61">
        <v>398966.48689999984</v>
      </c>
      <c r="O101" s="61">
        <v>181.66693360000002</v>
      </c>
      <c r="P101" s="61">
        <v>125952.37598400001</v>
      </c>
      <c r="Q101" s="61">
        <v>246.42976980000003</v>
      </c>
      <c r="R101" s="61">
        <v>153365.77000000005</v>
      </c>
      <c r="S101" s="61">
        <v>239.85195569999999</v>
      </c>
      <c r="T101" s="61">
        <v>137942.16441600004</v>
      </c>
      <c r="U101" s="61">
        <v>397.7369288999999</v>
      </c>
      <c r="V101" s="61">
        <v>240443.83420400001</v>
      </c>
      <c r="W101" s="61">
        <v>497.72449420000009</v>
      </c>
      <c r="X101" s="61">
        <v>314234.56192499993</v>
      </c>
      <c r="Y101" s="61">
        <v>657.56873359999963</v>
      </c>
      <c r="Z101" s="61">
        <v>182768.16962899998</v>
      </c>
      <c r="AA101" s="61">
        <f t="shared" si="13"/>
        <v>6039.1319385999996</v>
      </c>
      <c r="AB101" s="62">
        <f t="shared" si="13"/>
        <v>3468777.2282820004</v>
      </c>
    </row>
    <row r="102" spans="1:28" x14ac:dyDescent="0.2">
      <c r="A102" s="13" t="s">
        <v>172</v>
      </c>
      <c r="B102" s="346" t="s">
        <v>173</v>
      </c>
      <c r="C102" s="63">
        <v>24.981229999999996</v>
      </c>
      <c r="D102" s="63">
        <v>16118.018862000003</v>
      </c>
      <c r="E102" s="63">
        <v>23.619035299999997</v>
      </c>
      <c r="F102" s="63">
        <v>10633.248408000005</v>
      </c>
      <c r="G102" s="63">
        <v>27.129749999999994</v>
      </c>
      <c r="H102" s="63">
        <v>14197.454974000004</v>
      </c>
      <c r="I102" s="63">
        <v>28.31607</v>
      </c>
      <c r="J102" s="63">
        <v>15375.657789999999</v>
      </c>
      <c r="K102" s="63">
        <v>23.005340000000004</v>
      </c>
      <c r="L102" s="63">
        <v>12969.121761999999</v>
      </c>
      <c r="M102" s="63">
        <v>26.101779999999991</v>
      </c>
      <c r="N102" s="63">
        <v>14341.639255999997</v>
      </c>
      <c r="O102" s="63">
        <v>29.381490000000003</v>
      </c>
      <c r="P102" s="63">
        <v>13710.019832999997</v>
      </c>
      <c r="Q102" s="63">
        <v>30.960410000000003</v>
      </c>
      <c r="R102" s="63">
        <v>16217.786134</v>
      </c>
      <c r="S102" s="63">
        <v>24.901189999999996</v>
      </c>
      <c r="T102" s="63">
        <v>14517.103847999997</v>
      </c>
      <c r="U102" s="63">
        <v>29.810119999999998</v>
      </c>
      <c r="V102" s="63">
        <v>17983.108778000005</v>
      </c>
      <c r="W102" s="63">
        <v>23.972730000000002</v>
      </c>
      <c r="X102" s="63">
        <v>14191.235330999996</v>
      </c>
      <c r="Y102" s="63">
        <v>25.083239999999986</v>
      </c>
      <c r="Z102" s="63">
        <v>14288.050748</v>
      </c>
      <c r="AA102" s="63">
        <f t="shared" si="13"/>
        <v>317.26238529999995</v>
      </c>
      <c r="AB102" s="64">
        <f t="shared" si="13"/>
        <v>174542.44572400002</v>
      </c>
    </row>
    <row r="103" spans="1:28" x14ac:dyDescent="0.2">
      <c r="A103" s="6"/>
      <c r="B103" s="352" t="s">
        <v>174</v>
      </c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>
        <f t="shared" si="13"/>
        <v>0</v>
      </c>
      <c r="AB103" s="62">
        <f t="shared" si="13"/>
        <v>0</v>
      </c>
    </row>
    <row r="104" spans="1:28" x14ac:dyDescent="0.2">
      <c r="A104" s="6" t="s">
        <v>175</v>
      </c>
      <c r="B104" s="352" t="s">
        <v>176</v>
      </c>
      <c r="C104" s="61">
        <v>257.99293630000005</v>
      </c>
      <c r="D104" s="61">
        <v>139106.881196</v>
      </c>
      <c r="E104" s="61">
        <v>369.43635170000005</v>
      </c>
      <c r="F104" s="61">
        <v>174352.46328999993</v>
      </c>
      <c r="G104" s="61">
        <v>434.20353179999995</v>
      </c>
      <c r="H104" s="61">
        <v>206221.59648799998</v>
      </c>
      <c r="I104" s="61">
        <v>296.3112491</v>
      </c>
      <c r="J104" s="61">
        <v>176120.83334000007</v>
      </c>
      <c r="K104" s="61">
        <v>280.93150190000006</v>
      </c>
      <c r="L104" s="61">
        <v>178768.38206</v>
      </c>
      <c r="M104" s="61">
        <v>273.05028539999995</v>
      </c>
      <c r="N104" s="61">
        <v>244573.30292000007</v>
      </c>
      <c r="O104" s="61">
        <v>251.48668190000009</v>
      </c>
      <c r="P104" s="61">
        <v>155071.46999999997</v>
      </c>
      <c r="Q104" s="61">
        <v>403.3203919</v>
      </c>
      <c r="R104" s="61">
        <v>184006.96100499996</v>
      </c>
      <c r="S104" s="61">
        <v>306.97600490000013</v>
      </c>
      <c r="T104" s="61">
        <v>188044.24032400001</v>
      </c>
      <c r="U104" s="61">
        <v>264.64901660000004</v>
      </c>
      <c r="V104" s="61">
        <v>204759.05172700001</v>
      </c>
      <c r="W104" s="61">
        <v>222.26307600000001</v>
      </c>
      <c r="X104" s="61">
        <v>158834.74708299997</v>
      </c>
      <c r="Y104" s="61">
        <v>270.33112450000004</v>
      </c>
      <c r="Z104" s="61">
        <v>175136.16671399993</v>
      </c>
      <c r="AA104" s="61">
        <f t="shared" si="13"/>
        <v>3630.9521520000003</v>
      </c>
      <c r="AB104" s="62">
        <f t="shared" si="13"/>
        <v>2184996.0961469999</v>
      </c>
    </row>
    <row r="105" spans="1:28" x14ac:dyDescent="0.2">
      <c r="A105" s="6" t="s">
        <v>177</v>
      </c>
      <c r="B105" s="352" t="s">
        <v>178</v>
      </c>
      <c r="C105" s="61">
        <v>2702.5775535999987</v>
      </c>
      <c r="D105" s="61">
        <v>3560050.7361730011</v>
      </c>
      <c r="E105" s="61">
        <v>2774.2000320999982</v>
      </c>
      <c r="F105" s="61">
        <v>3657190.7747460022</v>
      </c>
      <c r="G105" s="61">
        <v>2097.1160598000001</v>
      </c>
      <c r="H105" s="61">
        <v>3581472.1979559991</v>
      </c>
      <c r="I105" s="61">
        <v>1033.2958756</v>
      </c>
      <c r="J105" s="61">
        <v>1896792.3427059997</v>
      </c>
      <c r="K105" s="61">
        <v>383.38408449999997</v>
      </c>
      <c r="L105" s="61">
        <v>616711.16138000018</v>
      </c>
      <c r="M105" s="61">
        <v>496.56100189999984</v>
      </c>
      <c r="N105" s="61">
        <v>719004.98448099976</v>
      </c>
      <c r="O105" s="61">
        <v>630.76297699999998</v>
      </c>
      <c r="P105" s="61">
        <v>927159.27960199991</v>
      </c>
      <c r="Q105" s="61">
        <v>831.99255450000021</v>
      </c>
      <c r="R105" s="61">
        <v>939309.83901099989</v>
      </c>
      <c r="S105" s="61">
        <v>2423.5155825000002</v>
      </c>
      <c r="T105" s="61">
        <v>2880973.5503479987</v>
      </c>
      <c r="U105" s="61">
        <v>4595.3586484000025</v>
      </c>
      <c r="V105" s="61">
        <v>5420923.4018329931</v>
      </c>
      <c r="W105" s="61">
        <v>4517.8265684999951</v>
      </c>
      <c r="X105" s="61">
        <v>5148675.2448909972</v>
      </c>
      <c r="Y105" s="61">
        <v>3862.9824952999975</v>
      </c>
      <c r="Z105" s="61">
        <v>4093874.5865729959</v>
      </c>
      <c r="AA105" s="61">
        <f t="shared" si="13"/>
        <v>26349.573433699996</v>
      </c>
      <c r="AB105" s="62">
        <f t="shared" si="13"/>
        <v>33442138.099699989</v>
      </c>
    </row>
    <row r="106" spans="1:28" x14ac:dyDescent="0.2">
      <c r="A106" s="6" t="s">
        <v>179</v>
      </c>
      <c r="B106" s="352" t="s">
        <v>180</v>
      </c>
      <c r="C106" s="61">
        <v>533.70389639999996</v>
      </c>
      <c r="D106" s="61">
        <v>414926.97880000004</v>
      </c>
      <c r="E106" s="61">
        <v>843.46625600000004</v>
      </c>
      <c r="F106" s="61">
        <v>560512.91416999977</v>
      </c>
      <c r="G106" s="61">
        <v>741.70008890000008</v>
      </c>
      <c r="H106" s="61">
        <v>564421.37177699991</v>
      </c>
      <c r="I106" s="61">
        <v>797.9977245</v>
      </c>
      <c r="J106" s="61">
        <v>611865.67682000028</v>
      </c>
      <c r="K106" s="61">
        <v>711.49071980000019</v>
      </c>
      <c r="L106" s="61">
        <v>533970.3964999998</v>
      </c>
      <c r="M106" s="61">
        <v>494.15354399999995</v>
      </c>
      <c r="N106" s="61">
        <v>376245.61458599975</v>
      </c>
      <c r="O106" s="61">
        <v>514.07246750000002</v>
      </c>
      <c r="P106" s="61">
        <v>379680.57636299991</v>
      </c>
      <c r="Q106" s="61">
        <v>381.38986399999999</v>
      </c>
      <c r="R106" s="61">
        <v>311613.47076500009</v>
      </c>
      <c r="S106" s="61">
        <v>455.83266709999998</v>
      </c>
      <c r="T106" s="61">
        <v>371678.72809200018</v>
      </c>
      <c r="U106" s="61">
        <v>400.52197090000004</v>
      </c>
      <c r="V106" s="61">
        <v>346056.16710000025</v>
      </c>
      <c r="W106" s="61">
        <v>419.0255792000001</v>
      </c>
      <c r="X106" s="61">
        <v>323669.97069699998</v>
      </c>
      <c r="Y106" s="61">
        <v>384.72762909999994</v>
      </c>
      <c r="Z106" s="61">
        <v>314863.71834999992</v>
      </c>
      <c r="AA106" s="61">
        <f t="shared" si="13"/>
        <v>6678.0824073999993</v>
      </c>
      <c r="AB106" s="62">
        <f t="shared" si="13"/>
        <v>5109505.58402</v>
      </c>
    </row>
    <row r="107" spans="1:28" x14ac:dyDescent="0.2">
      <c r="A107" s="8" t="s">
        <v>181</v>
      </c>
      <c r="B107" s="352" t="s">
        <v>182</v>
      </c>
      <c r="C107" s="61">
        <v>381.85152370000003</v>
      </c>
      <c r="D107" s="61">
        <v>400179.12713600002</v>
      </c>
      <c r="E107" s="61">
        <v>173.20632539999994</v>
      </c>
      <c r="F107" s="61">
        <v>282326.87447199994</v>
      </c>
      <c r="G107" s="61">
        <v>180.22288990000001</v>
      </c>
      <c r="H107" s="61">
        <v>324231.974582</v>
      </c>
      <c r="I107" s="61">
        <v>467.61763540000004</v>
      </c>
      <c r="J107" s="61">
        <v>519260.19634900015</v>
      </c>
      <c r="K107" s="61">
        <v>97.269424599999979</v>
      </c>
      <c r="L107" s="61">
        <v>143516.992971</v>
      </c>
      <c r="M107" s="61">
        <v>56.564355800000016</v>
      </c>
      <c r="N107" s="61">
        <v>47610.16042800001</v>
      </c>
      <c r="O107" s="61">
        <v>27.289805500000003</v>
      </c>
      <c r="P107" s="61">
        <v>35940.17742800001</v>
      </c>
      <c r="Q107" s="61">
        <v>16.082346399999999</v>
      </c>
      <c r="R107" s="61">
        <v>23289.445427999992</v>
      </c>
      <c r="S107" s="61">
        <v>13.2704854</v>
      </c>
      <c r="T107" s="61">
        <v>20366.611227999998</v>
      </c>
      <c r="U107" s="61">
        <v>17.5582764</v>
      </c>
      <c r="V107" s="61">
        <v>21290.455540999999</v>
      </c>
      <c r="W107" s="61">
        <v>36.844850900000004</v>
      </c>
      <c r="X107" s="61">
        <v>48950.807990999994</v>
      </c>
      <c r="Y107" s="61">
        <v>69.965150000000008</v>
      </c>
      <c r="Z107" s="61">
        <v>99265.032428000006</v>
      </c>
      <c r="AA107" s="61">
        <f t="shared" si="13"/>
        <v>1537.7430694000004</v>
      </c>
      <c r="AB107" s="62">
        <f t="shared" si="13"/>
        <v>1966227.8559819995</v>
      </c>
    </row>
    <row r="108" spans="1:28" ht="38.25" x14ac:dyDescent="0.2">
      <c r="A108" s="17" t="s">
        <v>183</v>
      </c>
      <c r="B108" s="362" t="s">
        <v>184</v>
      </c>
      <c r="C108" s="61">
        <v>128.68352999999996</v>
      </c>
      <c r="D108" s="61">
        <v>95397.602574999997</v>
      </c>
      <c r="E108" s="61">
        <v>264.83637449999992</v>
      </c>
      <c r="F108" s="61">
        <v>218611.38800299994</v>
      </c>
      <c r="G108" s="61">
        <v>663.15748180000003</v>
      </c>
      <c r="H108" s="61">
        <v>785502.0918040002</v>
      </c>
      <c r="I108" s="61">
        <v>1193.4084155999992</v>
      </c>
      <c r="J108" s="61">
        <v>1674187.6163949999</v>
      </c>
      <c r="K108" s="61">
        <v>3407.2474454999988</v>
      </c>
      <c r="L108" s="61">
        <v>4236039.7155650016</v>
      </c>
      <c r="M108" s="61">
        <v>5160.8100475999972</v>
      </c>
      <c r="N108" s="61">
        <v>6053773.8109149933</v>
      </c>
      <c r="O108" s="61">
        <v>3396.3889013999997</v>
      </c>
      <c r="P108" s="61">
        <v>4019266.4378300048</v>
      </c>
      <c r="Q108" s="61">
        <v>1851.6566937000011</v>
      </c>
      <c r="R108" s="61">
        <v>2116143.3366400027</v>
      </c>
      <c r="S108" s="61">
        <v>676.96478820000016</v>
      </c>
      <c r="T108" s="61">
        <v>706686.04496399942</v>
      </c>
      <c r="U108" s="61">
        <v>137.82689289999999</v>
      </c>
      <c r="V108" s="61">
        <v>101589.47910599998</v>
      </c>
      <c r="W108" s="61">
        <v>106.64370910000005</v>
      </c>
      <c r="X108" s="61">
        <v>71199.993772000045</v>
      </c>
      <c r="Y108" s="61">
        <v>96.010652799999988</v>
      </c>
      <c r="Z108" s="61">
        <v>73177.639951000034</v>
      </c>
      <c r="AA108" s="61">
        <f t="shared" si="13"/>
        <v>17083.634933099995</v>
      </c>
      <c r="AB108" s="62">
        <f t="shared" si="13"/>
        <v>20151575.157520007</v>
      </c>
    </row>
    <row r="109" spans="1:28" x14ac:dyDescent="0.2">
      <c r="A109" s="6" t="s">
        <v>185</v>
      </c>
      <c r="B109" s="352" t="s">
        <v>186</v>
      </c>
      <c r="C109" s="61">
        <v>414.5306622999999</v>
      </c>
      <c r="D109" s="61">
        <v>302414.05532200006</v>
      </c>
      <c r="E109" s="61">
        <v>140.58501809999998</v>
      </c>
      <c r="F109" s="61">
        <v>96749.832534000001</v>
      </c>
      <c r="G109" s="61">
        <v>91.079811100000001</v>
      </c>
      <c r="H109" s="61">
        <v>69127.623196</v>
      </c>
      <c r="I109" s="61">
        <v>292.65945310000006</v>
      </c>
      <c r="J109" s="61">
        <v>170159.05773899998</v>
      </c>
      <c r="K109" s="61">
        <v>136.83562000000001</v>
      </c>
      <c r="L109" s="61">
        <v>103867.332226</v>
      </c>
      <c r="M109" s="61">
        <v>131.92786870000003</v>
      </c>
      <c r="N109" s="61">
        <v>138549.011341</v>
      </c>
      <c r="O109" s="61">
        <v>225.27564989999999</v>
      </c>
      <c r="P109" s="61">
        <v>172035.07014</v>
      </c>
      <c r="Q109" s="61">
        <v>91.224339000000001</v>
      </c>
      <c r="R109" s="61">
        <v>54415.491430999995</v>
      </c>
      <c r="S109" s="61">
        <v>210.28386300000003</v>
      </c>
      <c r="T109" s="61">
        <v>133715.25933599999</v>
      </c>
      <c r="U109" s="61">
        <v>205.01166499999997</v>
      </c>
      <c r="V109" s="61">
        <v>141945.26774299997</v>
      </c>
      <c r="W109" s="61">
        <v>175.90807299999997</v>
      </c>
      <c r="X109" s="61">
        <v>108447.18161</v>
      </c>
      <c r="Y109" s="61">
        <v>181.86822549999999</v>
      </c>
      <c r="Z109" s="61">
        <v>137307.25899799998</v>
      </c>
      <c r="AA109" s="61">
        <f t="shared" si="13"/>
        <v>2297.1902487000002</v>
      </c>
      <c r="AB109" s="62">
        <f t="shared" si="13"/>
        <v>1628732.4416160004</v>
      </c>
    </row>
    <row r="110" spans="1:28" x14ac:dyDescent="0.2">
      <c r="A110" s="6" t="s">
        <v>187</v>
      </c>
      <c r="B110" s="352" t="s">
        <v>188</v>
      </c>
      <c r="C110" s="61">
        <v>1.5043968000000001</v>
      </c>
      <c r="D110" s="61">
        <v>1702.2835</v>
      </c>
      <c r="E110" s="61">
        <v>1.4381242999999999</v>
      </c>
      <c r="F110" s="61">
        <v>1158.6474000000001</v>
      </c>
      <c r="G110" s="61">
        <v>0.55827529999999981</v>
      </c>
      <c r="H110" s="61">
        <v>829.54970000000014</v>
      </c>
      <c r="I110" s="61">
        <v>4.4816000000000005E-3</v>
      </c>
      <c r="J110" s="61">
        <v>50.4084</v>
      </c>
      <c r="K110" s="61">
        <v>0.31663629999999993</v>
      </c>
      <c r="L110" s="61">
        <v>334.13870000000003</v>
      </c>
      <c r="M110" s="61">
        <v>8.795299999999999E-3</v>
      </c>
      <c r="N110" s="61">
        <v>65.275899999999993</v>
      </c>
      <c r="O110" s="61">
        <v>6.204549999999999E-2</v>
      </c>
      <c r="P110" s="61">
        <v>76.709300000000013</v>
      </c>
      <c r="Q110" s="61">
        <v>6.6136999999999993E-3</v>
      </c>
      <c r="R110" s="61">
        <v>76.433199999999999</v>
      </c>
      <c r="S110" s="61">
        <v>0.22325</v>
      </c>
      <c r="T110" s="61">
        <v>316.12270000000001</v>
      </c>
      <c r="U110" s="61">
        <v>3.4585500000000005E-2</v>
      </c>
      <c r="V110" s="61">
        <v>170.47240000000002</v>
      </c>
      <c r="W110" s="61">
        <v>1.8306857999999999</v>
      </c>
      <c r="X110" s="61">
        <v>2087.5882700000002</v>
      </c>
      <c r="Y110" s="61">
        <v>2.3275909000000001</v>
      </c>
      <c r="Z110" s="61">
        <v>2840.5205999999998</v>
      </c>
      <c r="AA110" s="61">
        <f t="shared" si="13"/>
        <v>8.3154810000000001</v>
      </c>
      <c r="AB110" s="62">
        <f t="shared" si="13"/>
        <v>9708.1500699999997</v>
      </c>
    </row>
    <row r="111" spans="1:28" x14ac:dyDescent="0.2">
      <c r="A111" s="17" t="s">
        <v>189</v>
      </c>
      <c r="B111" s="352" t="s">
        <v>190</v>
      </c>
      <c r="C111" s="61">
        <v>0.29699999999999999</v>
      </c>
      <c r="D111" s="61">
        <v>285.12</v>
      </c>
      <c r="E111" s="61"/>
      <c r="F111" s="61"/>
      <c r="G111" s="61">
        <v>4.4999999999999998E-2</v>
      </c>
      <c r="H111" s="61">
        <v>55.074796999999997</v>
      </c>
      <c r="I111" s="61">
        <v>1.89E-2</v>
      </c>
      <c r="J111" s="61">
        <v>28.35</v>
      </c>
      <c r="K111" s="61"/>
      <c r="L111" s="61"/>
      <c r="M111" s="61">
        <v>0.15</v>
      </c>
      <c r="N111" s="61">
        <v>90</v>
      </c>
      <c r="O111" s="61"/>
      <c r="P111" s="61"/>
      <c r="Q111" s="61"/>
      <c r="R111" s="61"/>
      <c r="S111" s="61"/>
      <c r="T111" s="61"/>
      <c r="U111" s="61">
        <v>0.02</v>
      </c>
      <c r="V111" s="61">
        <v>52</v>
      </c>
      <c r="W111" s="61">
        <v>0.3</v>
      </c>
      <c r="X111" s="61">
        <v>285</v>
      </c>
      <c r="Y111" s="61"/>
      <c r="Z111" s="61"/>
      <c r="AA111" s="61">
        <f t="shared" si="13"/>
        <v>0.83089999999999997</v>
      </c>
      <c r="AB111" s="62">
        <f t="shared" si="13"/>
        <v>795.54479700000002</v>
      </c>
    </row>
    <row r="112" spans="1:28" x14ac:dyDescent="0.2">
      <c r="A112" s="6" t="s">
        <v>191</v>
      </c>
      <c r="B112" s="352" t="s">
        <v>192</v>
      </c>
      <c r="C112" s="61">
        <v>165.21229349999999</v>
      </c>
      <c r="D112" s="61">
        <v>192032.32429199998</v>
      </c>
      <c r="E112" s="61">
        <v>114.72603380000001</v>
      </c>
      <c r="F112" s="61">
        <v>216139.04723</v>
      </c>
      <c r="G112" s="61">
        <v>111.12504109999998</v>
      </c>
      <c r="H112" s="61">
        <v>182257.36872699996</v>
      </c>
      <c r="I112" s="61">
        <v>131.71852469999999</v>
      </c>
      <c r="J112" s="61">
        <v>179592.33027400004</v>
      </c>
      <c r="K112" s="61">
        <v>326.48618900000002</v>
      </c>
      <c r="L112" s="61">
        <v>242851.955678</v>
      </c>
      <c r="M112" s="61">
        <v>573.90184659999977</v>
      </c>
      <c r="N112" s="61">
        <v>378905.14790599997</v>
      </c>
      <c r="O112" s="61">
        <v>431.08728540000004</v>
      </c>
      <c r="P112" s="61">
        <v>297626.14818900009</v>
      </c>
      <c r="Q112" s="61">
        <v>618.78111830000012</v>
      </c>
      <c r="R112" s="61">
        <v>426256.07490000007</v>
      </c>
      <c r="S112" s="61">
        <v>314.82129269999984</v>
      </c>
      <c r="T112" s="61">
        <v>279448.33331100002</v>
      </c>
      <c r="U112" s="61">
        <v>194.07383359999994</v>
      </c>
      <c r="V112" s="61">
        <v>214979.95326000007</v>
      </c>
      <c r="W112" s="61">
        <v>157.92737169999992</v>
      </c>
      <c r="X112" s="61">
        <v>203248.59247</v>
      </c>
      <c r="Y112" s="61">
        <v>74.333117399999992</v>
      </c>
      <c r="Z112" s="61">
        <v>99203.319855000009</v>
      </c>
      <c r="AA112" s="61">
        <f t="shared" si="13"/>
        <v>3214.1939477999995</v>
      </c>
      <c r="AB112" s="62">
        <f t="shared" si="13"/>
        <v>2912540.5960919997</v>
      </c>
    </row>
    <row r="113" spans="1:28" x14ac:dyDescent="0.2">
      <c r="A113" s="6" t="s">
        <v>193</v>
      </c>
      <c r="B113" s="352" t="s">
        <v>194</v>
      </c>
      <c r="C113" s="61">
        <v>4.5411999999999999</v>
      </c>
      <c r="D113" s="61">
        <v>9867.1846000000005</v>
      </c>
      <c r="E113" s="61">
        <v>9.9078400000000002</v>
      </c>
      <c r="F113" s="61">
        <v>14557.756300000001</v>
      </c>
      <c r="G113" s="61">
        <v>14.100660000000001</v>
      </c>
      <c r="H113" s="61">
        <v>20788.126300000004</v>
      </c>
      <c r="I113" s="61">
        <v>12.512829999999999</v>
      </c>
      <c r="J113" s="61">
        <v>15865.114299999999</v>
      </c>
      <c r="K113" s="61">
        <v>10.78717</v>
      </c>
      <c r="L113" s="61">
        <v>14442.5116</v>
      </c>
      <c r="M113" s="61">
        <v>16.797150000000002</v>
      </c>
      <c r="N113" s="61">
        <v>26486.191560000003</v>
      </c>
      <c r="O113" s="61">
        <v>21.392009999999999</v>
      </c>
      <c r="P113" s="61">
        <v>25192.050963000002</v>
      </c>
      <c r="Q113" s="61">
        <v>24.497150000000001</v>
      </c>
      <c r="R113" s="61">
        <v>33099.463425000002</v>
      </c>
      <c r="S113" s="61">
        <v>23.318860000000004</v>
      </c>
      <c r="T113" s="61">
        <v>50871.278327</v>
      </c>
      <c r="U113" s="61">
        <v>25.050060000000002</v>
      </c>
      <c r="V113" s="61">
        <v>31823.372848999992</v>
      </c>
      <c r="W113" s="61">
        <v>21.064699900000004</v>
      </c>
      <c r="X113" s="61">
        <v>26255.469139999994</v>
      </c>
      <c r="Y113" s="61">
        <v>21.71799</v>
      </c>
      <c r="Z113" s="61">
        <v>26876.703245000001</v>
      </c>
      <c r="AA113" s="61">
        <f t="shared" si="13"/>
        <v>205.68761990000002</v>
      </c>
      <c r="AB113" s="62">
        <f t="shared" si="13"/>
        <v>296125.22260899999</v>
      </c>
    </row>
    <row r="114" spans="1:28" x14ac:dyDescent="0.2">
      <c r="A114" s="6" t="s">
        <v>195</v>
      </c>
      <c r="B114" s="352" t="s">
        <v>196</v>
      </c>
      <c r="C114" s="61">
        <v>2.7016499999999999</v>
      </c>
      <c r="D114" s="61">
        <v>1245.7341999999999</v>
      </c>
      <c r="E114" s="61">
        <v>2.0203099999999998</v>
      </c>
      <c r="F114" s="61">
        <v>1343.8314</v>
      </c>
      <c r="G114" s="61">
        <v>1.5037200000000002</v>
      </c>
      <c r="H114" s="61">
        <v>1224.1365999999998</v>
      </c>
      <c r="I114" s="61">
        <v>1.1171</v>
      </c>
      <c r="J114" s="61">
        <v>755.62329999999997</v>
      </c>
      <c r="K114" s="61">
        <v>0.70247999999999999</v>
      </c>
      <c r="L114" s="61">
        <v>438.06200000000001</v>
      </c>
      <c r="M114" s="61">
        <v>0.28608</v>
      </c>
      <c r="N114" s="61">
        <v>230.09450000000001</v>
      </c>
      <c r="O114" s="61">
        <v>0.38350000000000001</v>
      </c>
      <c r="P114" s="61">
        <v>280.81200000000001</v>
      </c>
      <c r="Q114" s="61">
        <v>0.04</v>
      </c>
      <c r="R114" s="61">
        <v>10</v>
      </c>
      <c r="S114" s="61">
        <v>0.50481000000000009</v>
      </c>
      <c r="T114" s="61">
        <v>172.96729999999999</v>
      </c>
      <c r="U114" s="61">
        <v>1.8899900000000003</v>
      </c>
      <c r="V114" s="61">
        <v>1661.3533000000002</v>
      </c>
      <c r="W114" s="61">
        <v>2.0668099999999998</v>
      </c>
      <c r="X114" s="61">
        <v>1361.0073769999999</v>
      </c>
      <c r="Y114" s="61">
        <v>1.6087099999999999</v>
      </c>
      <c r="Z114" s="61">
        <v>1541.3824610000001</v>
      </c>
      <c r="AA114" s="61">
        <f t="shared" si="13"/>
        <v>14.82516</v>
      </c>
      <c r="AB114" s="62">
        <f t="shared" si="13"/>
        <v>10265.004438</v>
      </c>
    </row>
    <row r="115" spans="1:28" x14ac:dyDescent="0.2">
      <c r="A115" s="6" t="s">
        <v>197</v>
      </c>
      <c r="B115" s="352" t="s">
        <v>198</v>
      </c>
      <c r="C115" s="61">
        <v>0</v>
      </c>
      <c r="D115" s="61">
        <v>0</v>
      </c>
      <c r="E115" s="61">
        <v>2.3E-2</v>
      </c>
      <c r="F115" s="61">
        <v>4</v>
      </c>
      <c r="G115" s="61">
        <v>0.998</v>
      </c>
      <c r="H115" s="61">
        <v>352</v>
      </c>
      <c r="I115" s="61">
        <v>1.7445400000000002</v>
      </c>
      <c r="J115" s="61">
        <v>733.4</v>
      </c>
      <c r="K115" s="61">
        <v>0.67964000000000002</v>
      </c>
      <c r="L115" s="61">
        <v>477.5</v>
      </c>
      <c r="M115" s="61">
        <v>0.24</v>
      </c>
      <c r="N115" s="61">
        <v>60</v>
      </c>
      <c r="O115" s="61"/>
      <c r="P115" s="61"/>
      <c r="Q115" s="61">
        <v>0.13600000000000001</v>
      </c>
      <c r="R115" s="61">
        <v>170</v>
      </c>
      <c r="S115" s="61"/>
      <c r="T115" s="61"/>
      <c r="U115" s="61">
        <v>4.5399999999999998E-3</v>
      </c>
      <c r="V115" s="61">
        <v>5</v>
      </c>
      <c r="W115" s="61">
        <v>0.04</v>
      </c>
      <c r="X115" s="61">
        <v>116</v>
      </c>
      <c r="Y115" s="61"/>
      <c r="Z115" s="61"/>
      <c r="AA115" s="61">
        <f t="shared" si="13"/>
        <v>3.86572</v>
      </c>
      <c r="AB115" s="62">
        <f t="shared" si="13"/>
        <v>1917.9</v>
      </c>
    </row>
    <row r="116" spans="1:28" x14ac:dyDescent="0.2">
      <c r="A116" s="6" t="s">
        <v>199</v>
      </c>
      <c r="B116" s="352" t="s">
        <v>200</v>
      </c>
      <c r="C116" s="61">
        <v>115.19541820000001</v>
      </c>
      <c r="D116" s="61">
        <v>95420.064800000007</v>
      </c>
      <c r="E116" s="61">
        <v>25.184704499999999</v>
      </c>
      <c r="F116" s="61">
        <v>22431.480599999999</v>
      </c>
      <c r="G116" s="61">
        <v>38.972548200000006</v>
      </c>
      <c r="H116" s="61">
        <v>33331.456806000002</v>
      </c>
      <c r="I116" s="61">
        <v>24.423590000000001</v>
      </c>
      <c r="J116" s="61">
        <v>18223.318153</v>
      </c>
      <c r="K116" s="61">
        <v>15.247</v>
      </c>
      <c r="L116" s="61">
        <v>12536.743699999997</v>
      </c>
      <c r="M116" s="61">
        <v>15.03</v>
      </c>
      <c r="N116" s="61">
        <v>10565.108600000001</v>
      </c>
      <c r="O116" s="61">
        <v>14.976000000000001</v>
      </c>
      <c r="P116" s="61">
        <v>12131.342000000002</v>
      </c>
      <c r="Q116" s="61">
        <v>22.245154499999998</v>
      </c>
      <c r="R116" s="61">
        <v>19621.388899999998</v>
      </c>
      <c r="S116" s="61">
        <v>27.7480145</v>
      </c>
      <c r="T116" s="61">
        <v>15226.537499999999</v>
      </c>
      <c r="U116" s="61">
        <v>14.356067200000002</v>
      </c>
      <c r="V116" s="61">
        <v>10735.801299999997</v>
      </c>
      <c r="W116" s="61">
        <v>27.682109100000002</v>
      </c>
      <c r="X116" s="61">
        <v>21541.781299999999</v>
      </c>
      <c r="Y116" s="61">
        <v>25.561</v>
      </c>
      <c r="Z116" s="61">
        <v>25455.053600000003</v>
      </c>
      <c r="AA116" s="61">
        <f t="shared" si="13"/>
        <v>366.62160619999997</v>
      </c>
      <c r="AB116" s="62">
        <f t="shared" si="13"/>
        <v>297220.07725899998</v>
      </c>
    </row>
    <row r="117" spans="1:28" x14ac:dyDescent="0.2">
      <c r="A117" s="6" t="s">
        <v>201</v>
      </c>
      <c r="B117" s="352" t="s">
        <v>202</v>
      </c>
      <c r="C117" s="61">
        <v>0.69092000000000009</v>
      </c>
      <c r="D117" s="61">
        <v>5291.3459999999995</v>
      </c>
      <c r="E117" s="61">
        <v>0.43080000000000002</v>
      </c>
      <c r="F117" s="61">
        <v>2379.1919399999997</v>
      </c>
      <c r="G117" s="61">
        <v>0.31589000000000006</v>
      </c>
      <c r="H117" s="61">
        <v>2654.6202420000004</v>
      </c>
      <c r="I117" s="61">
        <v>6.0359999999999997E-2</v>
      </c>
      <c r="J117" s="61">
        <v>647.49970000000008</v>
      </c>
      <c r="K117" s="61"/>
      <c r="L117" s="61"/>
      <c r="M117" s="61">
        <v>6.6249999999999998E-3</v>
      </c>
      <c r="N117" s="61">
        <v>28.1</v>
      </c>
      <c r="O117" s="61"/>
      <c r="P117" s="61"/>
      <c r="Q117" s="61">
        <v>8.0399999999999985E-3</v>
      </c>
      <c r="R117" s="61">
        <v>19.1494</v>
      </c>
      <c r="S117" s="61">
        <v>8.0000000000000002E-3</v>
      </c>
      <c r="T117" s="61">
        <v>24</v>
      </c>
      <c r="U117" s="61">
        <v>3.2320000000000002E-2</v>
      </c>
      <c r="V117" s="61">
        <v>156.4298</v>
      </c>
      <c r="W117" s="61">
        <v>0.75</v>
      </c>
      <c r="X117" s="61">
        <v>5302.5</v>
      </c>
      <c r="Y117" s="61">
        <v>2.4237600000000001</v>
      </c>
      <c r="Z117" s="61">
        <v>12452.40128</v>
      </c>
      <c r="AA117" s="61">
        <f t="shared" si="13"/>
        <v>4.7267150000000004</v>
      </c>
      <c r="AB117" s="62">
        <f t="shared" si="13"/>
        <v>28955.238361999996</v>
      </c>
    </row>
    <row r="118" spans="1:28" x14ac:dyDescent="0.2">
      <c r="A118" s="6" t="s">
        <v>203</v>
      </c>
      <c r="B118" s="352" t="s">
        <v>204</v>
      </c>
      <c r="C118" s="61">
        <v>17.268881799999999</v>
      </c>
      <c r="D118" s="61">
        <v>8242.122800000001</v>
      </c>
      <c r="E118" s="61">
        <v>23.148527199999997</v>
      </c>
      <c r="F118" s="61">
        <v>10324.252400000001</v>
      </c>
      <c r="G118" s="61">
        <v>12.006</v>
      </c>
      <c r="H118" s="61">
        <v>5922.01</v>
      </c>
      <c r="I118" s="61">
        <v>19.837</v>
      </c>
      <c r="J118" s="61">
        <v>9205.6544000000013</v>
      </c>
      <c r="K118" s="61">
        <v>24.863</v>
      </c>
      <c r="L118" s="61">
        <v>12535.5152</v>
      </c>
      <c r="M118" s="61">
        <v>50.398954500000002</v>
      </c>
      <c r="N118" s="61">
        <v>15875.118100000002</v>
      </c>
      <c r="O118" s="61">
        <v>56.892000000000003</v>
      </c>
      <c r="P118" s="61">
        <v>14189.880000000001</v>
      </c>
      <c r="Q118" s="61">
        <v>84.480999999999995</v>
      </c>
      <c r="R118" s="61">
        <v>24688.690000000002</v>
      </c>
      <c r="S118" s="61">
        <v>5.0501800000000001</v>
      </c>
      <c r="T118" s="61">
        <v>3017.1925000000001</v>
      </c>
      <c r="U118" s="61">
        <v>1.823</v>
      </c>
      <c r="V118" s="61">
        <v>2274</v>
      </c>
      <c r="W118" s="61">
        <v>25.5365</v>
      </c>
      <c r="X118" s="61">
        <v>6928.35</v>
      </c>
      <c r="Y118" s="61">
        <v>19.716000000000001</v>
      </c>
      <c r="Z118" s="61">
        <v>4694.2</v>
      </c>
      <c r="AA118" s="61">
        <f t="shared" si="13"/>
        <v>341.02104349999996</v>
      </c>
      <c r="AB118" s="62">
        <f t="shared" si="13"/>
        <v>117896.98540000002</v>
      </c>
    </row>
    <row r="119" spans="1:28" x14ac:dyDescent="0.2">
      <c r="A119" s="6" t="s">
        <v>205</v>
      </c>
      <c r="B119" s="352" t="s">
        <v>206</v>
      </c>
      <c r="C119" s="61">
        <v>20.862768199999998</v>
      </c>
      <c r="D119" s="61">
        <v>23244.201700000001</v>
      </c>
      <c r="E119" s="67">
        <v>28.6392408</v>
      </c>
      <c r="F119" s="67">
        <v>31627.5458</v>
      </c>
      <c r="G119" s="61">
        <v>19.0161765</v>
      </c>
      <c r="H119" s="61">
        <v>22028.854600000002</v>
      </c>
      <c r="I119" s="61">
        <v>17.4794546</v>
      </c>
      <c r="J119" s="61">
        <v>18375.426900000002</v>
      </c>
      <c r="K119" s="61">
        <v>9.4955417000000022</v>
      </c>
      <c r="L119" s="61">
        <v>9746.1450999999997</v>
      </c>
      <c r="M119" s="61">
        <v>13.695636299999999</v>
      </c>
      <c r="N119" s="61">
        <v>14046.599100000003</v>
      </c>
      <c r="O119" s="61">
        <v>13.1040864</v>
      </c>
      <c r="P119" s="61">
        <v>11638.466599999996</v>
      </c>
      <c r="Q119" s="61">
        <v>16.2181803</v>
      </c>
      <c r="R119" s="61">
        <v>19216.050900000006</v>
      </c>
      <c r="S119" s="61">
        <v>12.998840900000001</v>
      </c>
      <c r="T119" s="61">
        <v>10698.852300000002</v>
      </c>
      <c r="U119" s="61">
        <v>15.533267399999998</v>
      </c>
      <c r="V119" s="61">
        <v>15392.561699999998</v>
      </c>
      <c r="W119" s="61">
        <v>19.356896399999997</v>
      </c>
      <c r="X119" s="61">
        <v>22193.382018</v>
      </c>
      <c r="Y119" s="61">
        <v>14.646409999999999</v>
      </c>
      <c r="Z119" s="61">
        <v>18617.229300000003</v>
      </c>
      <c r="AA119" s="61">
        <f t="shared" si="13"/>
        <v>201.04649949999998</v>
      </c>
      <c r="AB119" s="62">
        <f t="shared" si="13"/>
        <v>216825.31601800001</v>
      </c>
    </row>
    <row r="120" spans="1:28" x14ac:dyDescent="0.2">
      <c r="A120" s="6" t="s">
        <v>207</v>
      </c>
      <c r="B120" s="352" t="s">
        <v>208</v>
      </c>
      <c r="C120" s="61">
        <v>0.19500000000000001</v>
      </c>
      <c r="D120" s="61">
        <v>527.75</v>
      </c>
      <c r="E120" s="61">
        <v>0.35</v>
      </c>
      <c r="F120" s="61">
        <v>639.995</v>
      </c>
      <c r="G120" s="61">
        <v>0.67900000000000005</v>
      </c>
      <c r="H120" s="61">
        <v>1079.5</v>
      </c>
      <c r="I120" s="61">
        <v>0.41799999999999998</v>
      </c>
      <c r="J120" s="61">
        <v>562.70000000000005</v>
      </c>
      <c r="K120" s="61">
        <v>0.22700000000000001</v>
      </c>
      <c r="L120" s="61">
        <v>174.79</v>
      </c>
      <c r="M120" s="61"/>
      <c r="N120" s="61"/>
      <c r="O120" s="61"/>
      <c r="P120" s="61"/>
      <c r="Q120" s="61">
        <v>0.01</v>
      </c>
      <c r="R120" s="61">
        <v>2</v>
      </c>
      <c r="S120" s="61"/>
      <c r="T120" s="61"/>
      <c r="U120" s="61"/>
      <c r="V120" s="61"/>
      <c r="W120" s="61">
        <v>0.09</v>
      </c>
      <c r="X120" s="61">
        <v>315</v>
      </c>
      <c r="Y120" s="61">
        <v>0.17</v>
      </c>
      <c r="Z120" s="61">
        <v>565</v>
      </c>
      <c r="AA120" s="61">
        <f t="shared" si="13"/>
        <v>2.1390000000000002</v>
      </c>
      <c r="AB120" s="62">
        <f t="shared" si="13"/>
        <v>3866.7349999999997</v>
      </c>
    </row>
    <row r="121" spans="1:28" x14ac:dyDescent="0.2">
      <c r="A121" s="6" t="s">
        <v>209</v>
      </c>
      <c r="B121" s="352" t="s">
        <v>210</v>
      </c>
      <c r="C121" s="61">
        <v>48.786319999999989</v>
      </c>
      <c r="D121" s="61">
        <v>17489.060439999994</v>
      </c>
      <c r="E121" s="61">
        <v>33.276069999999997</v>
      </c>
      <c r="F121" s="61">
        <v>15022.580483999998</v>
      </c>
      <c r="G121" s="61">
        <v>18.880629999999996</v>
      </c>
      <c r="H121" s="61">
        <v>8418.4285940000009</v>
      </c>
      <c r="I121" s="61">
        <v>3.7908738000000008</v>
      </c>
      <c r="J121" s="61">
        <v>2122.7496600000004</v>
      </c>
      <c r="K121" s="61">
        <v>3.23698</v>
      </c>
      <c r="L121" s="61">
        <v>3324.5230699999997</v>
      </c>
      <c r="M121" s="61">
        <v>7.9900100000000007</v>
      </c>
      <c r="N121" s="61">
        <v>4398.2915699999994</v>
      </c>
      <c r="O121" s="61">
        <v>6.717579999999999</v>
      </c>
      <c r="P121" s="61">
        <v>3934.6121979999989</v>
      </c>
      <c r="Q121" s="61">
        <v>2.2448999999999995</v>
      </c>
      <c r="R121" s="61">
        <v>2010.0714999999998</v>
      </c>
      <c r="S121" s="61">
        <v>1.4333600000000002</v>
      </c>
      <c r="T121" s="61">
        <v>2060.3671540000009</v>
      </c>
      <c r="U121" s="61">
        <v>2.31812</v>
      </c>
      <c r="V121" s="61">
        <v>1862.4037059999994</v>
      </c>
      <c r="W121" s="61">
        <v>3.2689599999999999</v>
      </c>
      <c r="X121" s="61">
        <v>1616.2743680000001</v>
      </c>
      <c r="Y121" s="61">
        <v>162.31538</v>
      </c>
      <c r="Z121" s="61">
        <v>35014.458473000006</v>
      </c>
      <c r="AA121" s="61">
        <f t="shared" si="13"/>
        <v>294.25918379999996</v>
      </c>
      <c r="AB121" s="62">
        <f t="shared" si="13"/>
        <v>97273.82121699999</v>
      </c>
    </row>
    <row r="122" spans="1:28" x14ac:dyDescent="0.2">
      <c r="A122" s="6" t="s">
        <v>211</v>
      </c>
      <c r="B122" s="352" t="s">
        <v>212</v>
      </c>
      <c r="C122" s="61"/>
      <c r="D122" s="61"/>
      <c r="E122" s="61"/>
      <c r="F122" s="61"/>
      <c r="G122" s="61">
        <v>0.17272000000000001</v>
      </c>
      <c r="H122" s="61">
        <v>499.98985599999997</v>
      </c>
      <c r="I122" s="61">
        <v>0.17471999999999999</v>
      </c>
      <c r="J122" s="61">
        <v>506.589856</v>
      </c>
      <c r="K122" s="61">
        <v>0.17272000000000001</v>
      </c>
      <c r="L122" s="61">
        <v>549.99229600000001</v>
      </c>
      <c r="M122" s="61"/>
      <c r="N122" s="61"/>
      <c r="O122" s="61"/>
      <c r="P122" s="61"/>
      <c r="Q122" s="61"/>
      <c r="R122" s="61"/>
      <c r="S122" s="61">
        <v>0.17272999999999999</v>
      </c>
      <c r="T122" s="61">
        <v>549.28139999999996</v>
      </c>
      <c r="U122" s="61">
        <v>0.17272999999999999</v>
      </c>
      <c r="V122" s="61">
        <v>549.28139999999996</v>
      </c>
      <c r="W122" s="61">
        <v>0.17272999999999999</v>
      </c>
      <c r="X122" s="61">
        <v>549.98959300000001</v>
      </c>
      <c r="Y122" s="61">
        <v>0.17272999999999999</v>
      </c>
      <c r="Z122" s="61">
        <v>535.46299999999997</v>
      </c>
      <c r="AA122" s="61">
        <f t="shared" si="13"/>
        <v>1.2110800000000002</v>
      </c>
      <c r="AB122" s="62">
        <f t="shared" si="13"/>
        <v>3740.5874009999998</v>
      </c>
    </row>
    <row r="123" spans="1:28" x14ac:dyDescent="0.2">
      <c r="A123" s="15">
        <v>603</v>
      </c>
      <c r="B123" s="346" t="s">
        <v>213</v>
      </c>
      <c r="C123" s="78">
        <v>23.878010000000003</v>
      </c>
      <c r="D123" s="78">
        <v>59402.38423299999</v>
      </c>
      <c r="E123" s="78">
        <v>20.800709999999999</v>
      </c>
      <c r="F123" s="78">
        <v>50536.942102000001</v>
      </c>
      <c r="G123" s="78">
        <v>17.445409999999999</v>
      </c>
      <c r="H123" s="78">
        <v>42275.428311999996</v>
      </c>
      <c r="I123" s="78">
        <v>31.46912</v>
      </c>
      <c r="J123" s="78">
        <v>71827.850414000015</v>
      </c>
      <c r="K123" s="78">
        <v>30.124939999999999</v>
      </c>
      <c r="L123" s="78">
        <v>61169.889266999999</v>
      </c>
      <c r="M123" s="78">
        <v>22.737689999999997</v>
      </c>
      <c r="N123" s="78">
        <v>51111.874590000007</v>
      </c>
      <c r="O123" s="78">
        <v>21.358149999999998</v>
      </c>
      <c r="P123" s="78">
        <v>47374.000086</v>
      </c>
      <c r="Q123" s="78">
        <v>25.659549999999999</v>
      </c>
      <c r="R123" s="78">
        <v>57884.530755</v>
      </c>
      <c r="S123" s="78">
        <v>19.358579999999996</v>
      </c>
      <c r="T123" s="78">
        <v>45526.419064000002</v>
      </c>
      <c r="U123" s="78">
        <v>14.800069999999998</v>
      </c>
      <c r="V123" s="78">
        <v>33841.522096000001</v>
      </c>
      <c r="W123" s="78">
        <v>11.152240000000001</v>
      </c>
      <c r="X123" s="78">
        <v>32026.835388</v>
      </c>
      <c r="Y123" s="78">
        <v>11.120279999999999</v>
      </c>
      <c r="Z123" s="78">
        <v>34191.795514999998</v>
      </c>
      <c r="AA123" s="78">
        <f t="shared" si="13"/>
        <v>249.90474999999998</v>
      </c>
      <c r="AB123" s="79">
        <f t="shared" si="13"/>
        <v>587169.47182200011</v>
      </c>
    </row>
    <row r="124" spans="1:28" x14ac:dyDescent="0.2">
      <c r="A124" s="13"/>
      <c r="B124" s="346" t="s">
        <v>214</v>
      </c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>
        <f t="shared" si="13"/>
        <v>0</v>
      </c>
      <c r="AB124" s="64">
        <f t="shared" si="13"/>
        <v>0</v>
      </c>
    </row>
    <row r="125" spans="1:28" x14ac:dyDescent="0.2">
      <c r="A125" s="6" t="s">
        <v>215</v>
      </c>
      <c r="B125" s="352" t="s">
        <v>216</v>
      </c>
      <c r="C125" s="61">
        <v>6.7261327</v>
      </c>
      <c r="D125" s="61">
        <v>77042.378696</v>
      </c>
      <c r="E125" s="61">
        <v>48.764212499999992</v>
      </c>
      <c r="F125" s="61">
        <v>286571.54974300007</v>
      </c>
      <c r="G125" s="61">
        <v>5.6061523000000015</v>
      </c>
      <c r="H125" s="61">
        <v>63880.163687</v>
      </c>
      <c r="I125" s="61">
        <v>55.2948418</v>
      </c>
      <c r="J125" s="61">
        <v>344145.657549</v>
      </c>
      <c r="K125" s="61">
        <v>132.38456629999999</v>
      </c>
      <c r="L125" s="61">
        <v>148959.27766300002</v>
      </c>
      <c r="M125" s="61">
        <v>5.8187715000000013</v>
      </c>
      <c r="N125" s="61">
        <v>56404.511026</v>
      </c>
      <c r="O125" s="61">
        <v>51.348264399999991</v>
      </c>
      <c r="P125" s="61">
        <v>280641.50882400008</v>
      </c>
      <c r="Q125" s="61">
        <v>48.242960799999999</v>
      </c>
      <c r="R125" s="61">
        <v>239666.02427200001</v>
      </c>
      <c r="S125" s="61">
        <v>33.0440343</v>
      </c>
      <c r="T125" s="61">
        <v>108267.68359100001</v>
      </c>
      <c r="U125" s="61">
        <v>45.1090898</v>
      </c>
      <c r="V125" s="61">
        <v>255624.98843799997</v>
      </c>
      <c r="W125" s="61">
        <v>27.262148700000004</v>
      </c>
      <c r="X125" s="61">
        <v>148192.69350299999</v>
      </c>
      <c r="Y125" s="61">
        <v>27.852327299999999</v>
      </c>
      <c r="Z125" s="61">
        <v>150184.26222</v>
      </c>
      <c r="AA125" s="61">
        <f t="shared" si="13"/>
        <v>487.45350239999999</v>
      </c>
      <c r="AB125" s="62">
        <f t="shared" si="13"/>
        <v>2159580.6992120002</v>
      </c>
    </row>
    <row r="126" spans="1:28" x14ac:dyDescent="0.2">
      <c r="A126" s="6" t="s">
        <v>217</v>
      </c>
      <c r="B126" s="352" t="s">
        <v>218</v>
      </c>
      <c r="C126" s="61">
        <v>0.39974850000000006</v>
      </c>
      <c r="D126" s="61">
        <v>1983.16455</v>
      </c>
      <c r="E126" s="61">
        <v>0.5737641</v>
      </c>
      <c r="F126" s="61">
        <v>3189.871345</v>
      </c>
      <c r="G126" s="61">
        <v>0.93133869999999996</v>
      </c>
      <c r="H126" s="61">
        <v>4452.7530420000003</v>
      </c>
      <c r="I126" s="61">
        <v>4.4999999999999998E-2</v>
      </c>
      <c r="J126" s="61">
        <v>30</v>
      </c>
      <c r="K126" s="61">
        <v>0.70972639999999987</v>
      </c>
      <c r="L126" s="61">
        <v>2225.095859</v>
      </c>
      <c r="M126" s="61">
        <v>0.68285899999999999</v>
      </c>
      <c r="N126" s="61">
        <v>1865.9872760000001</v>
      </c>
      <c r="O126" s="61">
        <v>1.2717045</v>
      </c>
      <c r="P126" s="61">
        <v>3576.6786249999996</v>
      </c>
      <c r="Q126" s="61">
        <v>0.59753179999999995</v>
      </c>
      <c r="R126" s="61">
        <v>2298.4660080000003</v>
      </c>
      <c r="S126" s="61">
        <v>0.44571270000000002</v>
      </c>
      <c r="T126" s="61">
        <v>1570.0928199999996</v>
      </c>
      <c r="U126" s="61">
        <v>0.55553180000000002</v>
      </c>
      <c r="V126" s="61">
        <v>2118.9060879999997</v>
      </c>
      <c r="W126" s="61">
        <v>0.78167349999999991</v>
      </c>
      <c r="X126" s="61">
        <v>3024.8674209999999</v>
      </c>
      <c r="Y126" s="61">
        <v>1.2972027000000002</v>
      </c>
      <c r="Z126" s="61">
        <v>4883.0646999999999</v>
      </c>
      <c r="AA126" s="61">
        <f t="shared" si="13"/>
        <v>8.2917936999999995</v>
      </c>
      <c r="AB126" s="62">
        <f t="shared" si="13"/>
        <v>31218.947733999998</v>
      </c>
    </row>
    <row r="127" spans="1:28" x14ac:dyDescent="0.2">
      <c r="A127" s="6" t="s">
        <v>219</v>
      </c>
      <c r="B127" s="352" t="s">
        <v>220</v>
      </c>
      <c r="C127" s="61">
        <v>823.31141920000005</v>
      </c>
      <c r="D127" s="61">
        <v>503990.33008300007</v>
      </c>
      <c r="E127" s="61">
        <v>632.79270279999992</v>
      </c>
      <c r="F127" s="61">
        <v>562068.13190000015</v>
      </c>
      <c r="G127" s="61">
        <v>625.42468990000009</v>
      </c>
      <c r="H127" s="61">
        <v>398580.79619000002</v>
      </c>
      <c r="I127" s="61">
        <v>911.14801460000001</v>
      </c>
      <c r="J127" s="61">
        <v>552275.43330200016</v>
      </c>
      <c r="K127" s="61">
        <v>953.95371829999988</v>
      </c>
      <c r="L127" s="61">
        <v>507158.29311699991</v>
      </c>
      <c r="M127" s="61">
        <v>645.30386340000007</v>
      </c>
      <c r="N127" s="61">
        <v>414769.13838400005</v>
      </c>
      <c r="O127" s="61">
        <v>2.5387273000000006</v>
      </c>
      <c r="P127" s="61">
        <v>8793.7089690000012</v>
      </c>
      <c r="Q127" s="61">
        <v>6.5061171999999985</v>
      </c>
      <c r="R127" s="61">
        <v>24096.739641999997</v>
      </c>
      <c r="S127" s="61">
        <v>5.1821838000000007</v>
      </c>
      <c r="T127" s="61">
        <v>19133.284896000001</v>
      </c>
      <c r="U127" s="61">
        <v>5.4901706999999984</v>
      </c>
      <c r="V127" s="61">
        <v>20223.192824000002</v>
      </c>
      <c r="W127" s="61">
        <v>6.2318584000000001</v>
      </c>
      <c r="X127" s="61">
        <v>21676.084499000001</v>
      </c>
      <c r="Y127" s="61">
        <v>2.2374872999999997</v>
      </c>
      <c r="Z127" s="61">
        <v>9441.4019379999991</v>
      </c>
      <c r="AA127" s="61">
        <f t="shared" si="13"/>
        <v>4620.1209528999989</v>
      </c>
      <c r="AB127" s="62">
        <f t="shared" si="13"/>
        <v>3042206.5357439998</v>
      </c>
    </row>
    <row r="128" spans="1:28" x14ac:dyDescent="0.2">
      <c r="A128" s="6" t="s">
        <v>221</v>
      </c>
      <c r="B128" s="352" t="s">
        <v>222</v>
      </c>
      <c r="C128" s="61">
        <v>185.2978</v>
      </c>
      <c r="D128" s="61">
        <v>617638.84239999996</v>
      </c>
      <c r="E128" s="61">
        <v>153.14610000000002</v>
      </c>
      <c r="F128" s="61">
        <v>535750.58223000006</v>
      </c>
      <c r="G128" s="61">
        <v>143.93450000000001</v>
      </c>
      <c r="H128" s="61">
        <v>572185.15390000003</v>
      </c>
      <c r="I128" s="61">
        <v>269.11150099999998</v>
      </c>
      <c r="J128" s="61">
        <v>894872.50679999997</v>
      </c>
      <c r="K128" s="61">
        <v>201.170503</v>
      </c>
      <c r="L128" s="61">
        <v>660449.13550000009</v>
      </c>
      <c r="M128" s="61">
        <v>167.11840000000001</v>
      </c>
      <c r="N128" s="61">
        <v>561621.0419999999</v>
      </c>
      <c r="O128" s="61">
        <v>0.38150000000000001</v>
      </c>
      <c r="P128" s="61">
        <v>9385</v>
      </c>
      <c r="Q128" s="61">
        <v>0.37660000000000005</v>
      </c>
      <c r="R128" s="61">
        <v>8730</v>
      </c>
      <c r="S128" s="61">
        <v>0.26669999999999999</v>
      </c>
      <c r="T128" s="61">
        <v>5760</v>
      </c>
      <c r="U128" s="61">
        <v>0.50449999999999995</v>
      </c>
      <c r="V128" s="61">
        <v>20460</v>
      </c>
      <c r="W128" s="61">
        <v>0.8095</v>
      </c>
      <c r="X128" s="61">
        <v>25555</v>
      </c>
      <c r="Y128" s="61">
        <v>0.53045000000000009</v>
      </c>
      <c r="Z128" s="61">
        <v>5907.4835000000003</v>
      </c>
      <c r="AA128" s="61">
        <f t="shared" si="13"/>
        <v>1122.648054</v>
      </c>
      <c r="AB128" s="62">
        <f t="shared" si="13"/>
        <v>3918314.74633</v>
      </c>
    </row>
    <row r="129" spans="1:28" x14ac:dyDescent="0.2">
      <c r="A129" s="18" t="s">
        <v>223</v>
      </c>
      <c r="B129" s="352" t="s">
        <v>224</v>
      </c>
      <c r="C129" s="61">
        <v>264.74838460000001</v>
      </c>
      <c r="D129" s="61">
        <v>292972.90219999995</v>
      </c>
      <c r="E129" s="61">
        <v>253.03608639999999</v>
      </c>
      <c r="F129" s="61">
        <v>295513.61340000003</v>
      </c>
      <c r="G129" s="61">
        <v>284.34180080000004</v>
      </c>
      <c r="H129" s="61">
        <v>284266.51999999996</v>
      </c>
      <c r="I129" s="61">
        <v>181.5360455</v>
      </c>
      <c r="J129" s="61">
        <v>182948.25699999998</v>
      </c>
      <c r="K129" s="61">
        <v>168.14945459999998</v>
      </c>
      <c r="L129" s="61">
        <v>284600.37</v>
      </c>
      <c r="M129" s="61">
        <v>223.5033282</v>
      </c>
      <c r="N129" s="61">
        <v>207654.5472</v>
      </c>
      <c r="O129" s="61">
        <v>139.35254560000001</v>
      </c>
      <c r="P129" s="61">
        <v>133741.97499999998</v>
      </c>
      <c r="Q129" s="61">
        <v>200.1909091</v>
      </c>
      <c r="R129" s="61">
        <v>210577.739</v>
      </c>
      <c r="S129" s="61">
        <v>161.01327269999999</v>
      </c>
      <c r="T129" s="61">
        <v>152217.40300000002</v>
      </c>
      <c r="U129" s="61">
        <v>275.59231810000006</v>
      </c>
      <c r="V129" s="61">
        <v>262265.74670000002</v>
      </c>
      <c r="W129" s="61">
        <v>248.73509099999995</v>
      </c>
      <c r="X129" s="61">
        <v>264391.41839999997</v>
      </c>
      <c r="Y129" s="61">
        <v>12.812770500000001</v>
      </c>
      <c r="Z129" s="61">
        <v>41719.603799999997</v>
      </c>
      <c r="AA129" s="61">
        <f t="shared" si="13"/>
        <v>2413.0120071000001</v>
      </c>
      <c r="AB129" s="62">
        <f t="shared" si="13"/>
        <v>2612870.0956999999</v>
      </c>
    </row>
    <row r="130" spans="1:28" x14ac:dyDescent="0.2">
      <c r="A130" s="6" t="s">
        <v>225</v>
      </c>
      <c r="B130" s="352" t="s">
        <v>226</v>
      </c>
      <c r="C130" s="61">
        <v>170.89577609999984</v>
      </c>
      <c r="D130" s="61">
        <v>826600.54029000038</v>
      </c>
      <c r="E130" s="61">
        <v>186.11961700000003</v>
      </c>
      <c r="F130" s="61">
        <v>1129879.1684019996</v>
      </c>
      <c r="G130" s="61">
        <v>184.23337879999994</v>
      </c>
      <c r="H130" s="61">
        <v>789388.86544800003</v>
      </c>
      <c r="I130" s="61">
        <v>554.30772009999998</v>
      </c>
      <c r="J130" s="61">
        <v>812785.58704400051</v>
      </c>
      <c r="K130" s="61">
        <v>209.05601519999999</v>
      </c>
      <c r="L130" s="61">
        <v>652852.86116099998</v>
      </c>
      <c r="M130" s="61">
        <v>160.40852329999996</v>
      </c>
      <c r="N130" s="61">
        <v>687535.62596199987</v>
      </c>
      <c r="O130" s="61">
        <v>138.88596710000002</v>
      </c>
      <c r="P130" s="61">
        <v>639859.46827999991</v>
      </c>
      <c r="Q130" s="61">
        <v>145.44552780000006</v>
      </c>
      <c r="R130" s="61">
        <v>668360.7796209997</v>
      </c>
      <c r="S130" s="61">
        <v>152.59711150000001</v>
      </c>
      <c r="T130" s="61">
        <v>659039.70205799991</v>
      </c>
      <c r="U130" s="61">
        <v>148.80916020000004</v>
      </c>
      <c r="V130" s="61">
        <v>675177.06232700008</v>
      </c>
      <c r="W130" s="61">
        <v>172.52874180000001</v>
      </c>
      <c r="X130" s="61">
        <v>624089.45395700005</v>
      </c>
      <c r="Y130" s="61">
        <v>170.71243479999995</v>
      </c>
      <c r="Z130" s="61">
        <v>731175.50458599988</v>
      </c>
      <c r="AA130" s="61">
        <f t="shared" si="13"/>
        <v>2393.9999736999994</v>
      </c>
      <c r="AB130" s="62">
        <f t="shared" si="13"/>
        <v>8896744.6191360001</v>
      </c>
    </row>
    <row r="131" spans="1:28" hidden="1" x14ac:dyDescent="0.2">
      <c r="A131" s="6">
        <v>2024</v>
      </c>
      <c r="B131" s="352" t="s">
        <v>227</v>
      </c>
      <c r="C131" s="61"/>
      <c r="D131" s="61"/>
      <c r="E131" s="61">
        <f>0.434/1000</f>
        <v>4.3399999999999998E-4</v>
      </c>
      <c r="F131" s="61">
        <v>217</v>
      </c>
      <c r="G131" s="61"/>
      <c r="H131" s="61"/>
      <c r="I131" s="61"/>
      <c r="J131" s="61"/>
      <c r="K131" s="61"/>
      <c r="L131" s="61"/>
      <c r="M131" s="61"/>
      <c r="N131" s="61"/>
      <c r="O131" s="61">
        <f>300/1000</f>
        <v>0.3</v>
      </c>
      <c r="P131" s="61">
        <v>150</v>
      </c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>
        <f t="shared" si="13"/>
        <v>0.30043399999999998</v>
      </c>
      <c r="AB131" s="62">
        <f t="shared" si="13"/>
        <v>367</v>
      </c>
    </row>
    <row r="132" spans="1:28" x14ac:dyDescent="0.2">
      <c r="A132" s="18" t="s">
        <v>228</v>
      </c>
      <c r="B132" s="352" t="s">
        <v>229</v>
      </c>
      <c r="C132" s="61">
        <v>248.6117788</v>
      </c>
      <c r="D132" s="61">
        <v>1248028.3594039995</v>
      </c>
      <c r="E132" s="61">
        <v>229.99298620000002</v>
      </c>
      <c r="F132" s="61">
        <v>1062780.211776</v>
      </c>
      <c r="G132" s="61">
        <v>306.45723580000009</v>
      </c>
      <c r="H132" s="61">
        <v>1388817.7472730004</v>
      </c>
      <c r="I132" s="61">
        <v>221.31603729999995</v>
      </c>
      <c r="J132" s="61">
        <v>739255.4661839999</v>
      </c>
      <c r="K132" s="61">
        <v>229.8355363</v>
      </c>
      <c r="L132" s="61">
        <v>746548.78256100032</v>
      </c>
      <c r="M132" s="61">
        <v>236.58783819999996</v>
      </c>
      <c r="N132" s="61">
        <v>842790.76772499969</v>
      </c>
      <c r="O132" s="61">
        <v>172.08317359999992</v>
      </c>
      <c r="P132" s="61">
        <v>696877.45156900014</v>
      </c>
      <c r="Q132" s="61">
        <v>92.224419899999987</v>
      </c>
      <c r="R132" s="61">
        <v>465476.21462899999</v>
      </c>
      <c r="S132" s="61">
        <v>65.189854499999981</v>
      </c>
      <c r="T132" s="61">
        <v>331746.28693299997</v>
      </c>
      <c r="U132" s="61">
        <v>59.002126999999994</v>
      </c>
      <c r="V132" s="61">
        <v>445069.54514</v>
      </c>
      <c r="W132" s="61">
        <v>99.668835300000012</v>
      </c>
      <c r="X132" s="61">
        <v>845681.36789500003</v>
      </c>
      <c r="Y132" s="61">
        <v>88.309450999999981</v>
      </c>
      <c r="Z132" s="61">
        <v>1277614.815376</v>
      </c>
      <c r="AA132" s="61">
        <f t="shared" si="13"/>
        <v>2049.2792738999997</v>
      </c>
      <c r="AB132" s="62">
        <f t="shared" si="13"/>
        <v>10090687.016465001</v>
      </c>
    </row>
    <row r="133" spans="1:28" ht="13.5" thickBot="1" x14ac:dyDescent="0.25">
      <c r="A133" s="363" t="s">
        <v>230</v>
      </c>
      <c r="B133" s="364" t="s">
        <v>231</v>
      </c>
      <c r="C133" s="80">
        <v>8.8494328999999983</v>
      </c>
      <c r="D133" s="80">
        <v>24221.56205</v>
      </c>
      <c r="E133" s="80">
        <v>4.0452802000000005</v>
      </c>
      <c r="F133" s="80">
        <v>13754.209747000003</v>
      </c>
      <c r="G133" s="80">
        <v>36.566236500000016</v>
      </c>
      <c r="H133" s="80">
        <v>93003.033395000006</v>
      </c>
      <c r="I133" s="80">
        <v>85.072940000000003</v>
      </c>
      <c r="J133" s="80">
        <v>207795.636424</v>
      </c>
      <c r="K133" s="80">
        <v>65.328166799999991</v>
      </c>
      <c r="L133" s="80">
        <v>162113.32713799999</v>
      </c>
      <c r="M133" s="80">
        <v>51.45933969999998</v>
      </c>
      <c r="N133" s="80">
        <v>137733.34275799998</v>
      </c>
      <c r="O133" s="80">
        <v>60.027994499999998</v>
      </c>
      <c r="P133" s="80">
        <v>160333.723956</v>
      </c>
      <c r="Q133" s="80">
        <v>35.142178000000001</v>
      </c>
      <c r="R133" s="80">
        <v>96814.91990399998</v>
      </c>
      <c r="S133" s="80">
        <v>60.369713499999996</v>
      </c>
      <c r="T133" s="80">
        <v>155288.75544599997</v>
      </c>
      <c r="U133" s="80">
        <v>88.007278000000014</v>
      </c>
      <c r="V133" s="80">
        <v>196386.170488</v>
      </c>
      <c r="W133" s="80">
        <v>6.6051897999999989</v>
      </c>
      <c r="X133" s="80">
        <v>17131.426868000002</v>
      </c>
      <c r="Y133" s="80">
        <v>55.189889999999998</v>
      </c>
      <c r="Z133" s="80">
        <v>119807.182893</v>
      </c>
      <c r="AA133" s="80">
        <f t="shared" si="13"/>
        <v>556.66363990000002</v>
      </c>
      <c r="AB133" s="81">
        <f t="shared" si="13"/>
        <v>1384383.291067</v>
      </c>
    </row>
    <row r="134" spans="1:28" ht="5.25" customHeight="1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</row>
  </sheetData>
  <mergeCells count="19">
    <mergeCell ref="K7:L7"/>
    <mergeCell ref="A5:AB5"/>
    <mergeCell ref="A6:AB6"/>
    <mergeCell ref="A4:AB4"/>
    <mergeCell ref="A3:AB3"/>
    <mergeCell ref="Y7:Z7"/>
    <mergeCell ref="AA7:AB7"/>
    <mergeCell ref="M7:N7"/>
    <mergeCell ref="O7:P7"/>
    <mergeCell ref="Q7:R7"/>
    <mergeCell ref="S7:T7"/>
    <mergeCell ref="U7:V7"/>
    <mergeCell ref="W7:X7"/>
    <mergeCell ref="A7:A8"/>
    <mergeCell ref="B7:B8"/>
    <mergeCell ref="C7:D7"/>
    <mergeCell ref="E7:F7"/>
    <mergeCell ref="G7:H7"/>
    <mergeCell ref="I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32"/>
  <sheetViews>
    <sheetView workbookViewId="0">
      <selection activeCell="E1" sqref="E1"/>
    </sheetView>
  </sheetViews>
  <sheetFormatPr baseColWidth="10" defaultColWidth="11.42578125" defaultRowHeight="15" x14ac:dyDescent="0.25"/>
  <cols>
    <col min="1" max="1" width="7.85546875" customWidth="1"/>
    <col min="2" max="2" width="33.7109375" customWidth="1"/>
    <col min="3" max="3" width="11.42578125" customWidth="1"/>
    <col min="4" max="4" width="13.85546875" customWidth="1"/>
    <col min="5" max="5" width="11.42578125" customWidth="1"/>
    <col min="6" max="6" width="14.85546875" customWidth="1"/>
    <col min="7" max="7" width="11.42578125" customWidth="1"/>
    <col min="8" max="8" width="13.85546875" customWidth="1"/>
    <col min="9" max="9" width="11.42578125" customWidth="1"/>
    <col min="10" max="10" width="14.140625" customWidth="1"/>
    <col min="11" max="11" width="11.42578125" customWidth="1"/>
    <col min="12" max="12" width="14.42578125" customWidth="1"/>
    <col min="13" max="13" width="11.42578125" customWidth="1"/>
    <col min="14" max="14" width="14.42578125" customWidth="1"/>
    <col min="15" max="15" width="11.42578125" customWidth="1"/>
    <col min="16" max="16" width="15" customWidth="1"/>
    <col min="17" max="17" width="11.42578125" customWidth="1"/>
    <col min="18" max="18" width="14.140625" customWidth="1"/>
    <col min="19" max="19" width="11.42578125" customWidth="1"/>
    <col min="20" max="20" width="13.85546875" customWidth="1"/>
    <col min="21" max="21" width="11.42578125" customWidth="1"/>
    <col min="22" max="22" width="13.85546875" customWidth="1"/>
    <col min="23" max="23" width="11.42578125" customWidth="1"/>
    <col min="24" max="24" width="14" customWidth="1"/>
    <col min="25" max="25" width="11.5703125" bestFit="1" customWidth="1"/>
    <col min="26" max="26" width="13.85546875" customWidth="1"/>
    <col min="27" max="27" width="12" bestFit="1" customWidth="1"/>
    <col min="28" max="28" width="13" customWidth="1"/>
    <col min="30" max="30" width="11.5703125" bestFit="1" customWidth="1"/>
    <col min="31" max="31" width="14.140625" bestFit="1" customWidth="1"/>
  </cols>
  <sheetData>
    <row r="1" spans="1:29" s="255" customFormat="1" ht="15.75" x14ac:dyDescent="0.2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</row>
    <row r="2" spans="1:29" s="141" customFormat="1" ht="15.75" x14ac:dyDescent="0.25">
      <c r="A2" s="771" t="s">
        <v>0</v>
      </c>
      <c r="B2" s="771"/>
      <c r="C2" s="771"/>
      <c r="D2" s="771"/>
      <c r="E2" s="771"/>
      <c r="F2" s="771"/>
      <c r="G2" s="771"/>
      <c r="H2" s="771"/>
      <c r="I2" s="771"/>
      <c r="J2" s="771"/>
      <c r="K2" s="771"/>
      <c r="L2" s="771"/>
      <c r="M2" s="771"/>
      <c r="N2" s="771"/>
      <c r="O2" s="771"/>
      <c r="P2" s="771"/>
      <c r="Q2" s="771"/>
      <c r="R2" s="771"/>
      <c r="S2" s="771"/>
      <c r="T2" s="771"/>
      <c r="U2" s="771"/>
      <c r="V2" s="771"/>
      <c r="W2" s="771"/>
      <c r="X2" s="771"/>
      <c r="Y2" s="771"/>
      <c r="Z2" s="771"/>
      <c r="AA2" s="771"/>
      <c r="AB2" s="771"/>
    </row>
    <row r="3" spans="1:29" s="141" customFormat="1" ht="15.75" x14ac:dyDescent="0.25">
      <c r="A3" s="771" t="s">
        <v>1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771"/>
      <c r="O3" s="771"/>
      <c r="P3" s="771"/>
      <c r="Q3" s="771"/>
      <c r="R3" s="771"/>
      <c r="S3" s="771"/>
      <c r="T3" s="771"/>
      <c r="U3" s="771"/>
      <c r="V3" s="771"/>
      <c r="W3" s="771"/>
      <c r="X3" s="771"/>
      <c r="Y3" s="771"/>
      <c r="Z3" s="771"/>
      <c r="AA3" s="771"/>
      <c r="AB3" s="771"/>
    </row>
    <row r="4" spans="1:29" ht="15.75" x14ac:dyDescent="0.25">
      <c r="A4" s="763" t="s">
        <v>232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  <c r="AC4" s="293"/>
    </row>
    <row r="5" spans="1:29" ht="16.5" thickBot="1" x14ac:dyDescent="0.3">
      <c r="A5" s="773" t="s">
        <v>3</v>
      </c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  <c r="N5" s="773"/>
      <c r="O5" s="773"/>
      <c r="P5" s="773"/>
      <c r="Q5" s="773"/>
      <c r="R5" s="773"/>
      <c r="S5" s="773"/>
      <c r="T5" s="773"/>
      <c r="U5" s="773"/>
      <c r="V5" s="773"/>
      <c r="W5" s="773"/>
      <c r="X5" s="773"/>
      <c r="Y5" s="773"/>
      <c r="Z5" s="773"/>
      <c r="AA5" s="773"/>
      <c r="AB5" s="773"/>
      <c r="AC5" s="282"/>
    </row>
    <row r="6" spans="1:29" ht="15.75" thickBot="1" x14ac:dyDescent="0.3">
      <c r="A6" s="767" t="s">
        <v>4</v>
      </c>
      <c r="B6" s="769" t="s">
        <v>5</v>
      </c>
      <c r="C6" s="764" t="s">
        <v>6</v>
      </c>
      <c r="D6" s="764"/>
      <c r="E6" s="764" t="s">
        <v>7</v>
      </c>
      <c r="F6" s="764"/>
      <c r="G6" s="764" t="s">
        <v>8</v>
      </c>
      <c r="H6" s="764"/>
      <c r="I6" s="764" t="s">
        <v>9</v>
      </c>
      <c r="J6" s="764"/>
      <c r="K6" s="764" t="s">
        <v>10</v>
      </c>
      <c r="L6" s="764"/>
      <c r="M6" s="764" t="s">
        <v>11</v>
      </c>
      <c r="N6" s="764"/>
      <c r="O6" s="764" t="s">
        <v>12</v>
      </c>
      <c r="P6" s="764"/>
      <c r="Q6" s="764" t="s">
        <v>13</v>
      </c>
      <c r="R6" s="764"/>
      <c r="S6" s="764" t="s">
        <v>14</v>
      </c>
      <c r="T6" s="764"/>
      <c r="U6" s="764" t="s">
        <v>15</v>
      </c>
      <c r="V6" s="764"/>
      <c r="W6" s="764" t="s">
        <v>16</v>
      </c>
      <c r="X6" s="764"/>
      <c r="Y6" s="764" t="s">
        <v>17</v>
      </c>
      <c r="Z6" s="764"/>
      <c r="AA6" s="764" t="s">
        <v>18</v>
      </c>
      <c r="AB6" s="772"/>
    </row>
    <row r="7" spans="1:29" x14ac:dyDescent="0.25">
      <c r="A7" s="768"/>
      <c r="B7" s="770"/>
      <c r="C7" s="283" t="s">
        <v>19</v>
      </c>
      <c r="D7" s="283" t="s">
        <v>20</v>
      </c>
      <c r="E7" s="283" t="s">
        <v>19</v>
      </c>
      <c r="F7" s="283" t="s">
        <v>20</v>
      </c>
      <c r="G7" s="283" t="s">
        <v>19</v>
      </c>
      <c r="H7" s="283" t="s">
        <v>20</v>
      </c>
      <c r="I7" s="283" t="s">
        <v>19</v>
      </c>
      <c r="J7" s="283" t="s">
        <v>20</v>
      </c>
      <c r="K7" s="283" t="s">
        <v>19</v>
      </c>
      <c r="L7" s="283" t="s">
        <v>20</v>
      </c>
      <c r="M7" s="283" t="s">
        <v>19</v>
      </c>
      <c r="N7" s="283" t="s">
        <v>20</v>
      </c>
      <c r="O7" s="283" t="s">
        <v>19</v>
      </c>
      <c r="P7" s="283" t="s">
        <v>20</v>
      </c>
      <c r="Q7" s="283" t="s">
        <v>19</v>
      </c>
      <c r="R7" s="283" t="s">
        <v>20</v>
      </c>
      <c r="S7" s="283" t="s">
        <v>19</v>
      </c>
      <c r="T7" s="283" t="s">
        <v>20</v>
      </c>
      <c r="U7" s="283" t="s">
        <v>19</v>
      </c>
      <c r="V7" s="283" t="s">
        <v>20</v>
      </c>
      <c r="W7" s="283" t="s">
        <v>19</v>
      </c>
      <c r="X7" s="283" t="s">
        <v>20</v>
      </c>
      <c r="Y7" s="283" t="s">
        <v>19</v>
      </c>
      <c r="Z7" s="283" t="s">
        <v>20</v>
      </c>
      <c r="AA7" s="283" t="s">
        <v>19</v>
      </c>
      <c r="AB7" s="289" t="s">
        <v>20</v>
      </c>
    </row>
    <row r="8" spans="1:29" ht="5.25" customHeight="1" x14ac:dyDescent="0.25">
      <c r="A8" s="335"/>
      <c r="B8" s="336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8"/>
    </row>
    <row r="9" spans="1:29" x14ac:dyDescent="0.25">
      <c r="A9" s="24"/>
      <c r="B9" s="25" t="s">
        <v>21</v>
      </c>
      <c r="C9" s="365">
        <f>SUM(C10:C12)</f>
        <v>2894.0640669999998</v>
      </c>
      <c r="D9" s="365">
        <f t="shared" ref="D9:Z9" si="0">SUM(D10:D12)</f>
        <v>40871550.879200011</v>
      </c>
      <c r="E9" s="365">
        <f t="shared" si="0"/>
        <v>3655.4657063000004</v>
      </c>
      <c r="F9" s="365">
        <f t="shared" si="0"/>
        <v>60762274.133100003</v>
      </c>
      <c r="G9" s="365">
        <f t="shared" si="0"/>
        <v>5310.8763016000012</v>
      </c>
      <c r="H9" s="365">
        <f t="shared" si="0"/>
        <v>80575296.097000003</v>
      </c>
      <c r="I9" s="365">
        <f>SUM(I10:I12)</f>
        <v>3990.746647600005</v>
      </c>
      <c r="J9" s="365">
        <f t="shared" si="0"/>
        <v>71642770.813699946</v>
      </c>
      <c r="K9" s="365">
        <f t="shared" si="0"/>
        <v>4397.2958870000048</v>
      </c>
      <c r="L9" s="365">
        <f t="shared" si="0"/>
        <v>74303355.22330004</v>
      </c>
      <c r="M9" s="365">
        <f t="shared" si="0"/>
        <v>4431.8360620000058</v>
      </c>
      <c r="N9" s="365">
        <f t="shared" si="0"/>
        <v>71851082.370400026</v>
      </c>
      <c r="O9" s="365">
        <f t="shared" si="0"/>
        <v>4466.3198882000052</v>
      </c>
      <c r="P9" s="365">
        <f t="shared" si="0"/>
        <v>78066892.71630004</v>
      </c>
      <c r="Q9" s="365">
        <f t="shared" si="0"/>
        <v>4614.7800608000052</v>
      </c>
      <c r="R9" s="365">
        <f t="shared" si="0"/>
        <v>78582769.113399968</v>
      </c>
      <c r="S9" s="365">
        <f t="shared" si="0"/>
        <v>3940.5110718000024</v>
      </c>
      <c r="T9" s="365">
        <f t="shared" si="0"/>
        <v>71570436.123099998</v>
      </c>
      <c r="U9" s="365">
        <f t="shared" si="0"/>
        <v>4788.6712027000067</v>
      </c>
      <c r="V9" s="365">
        <f t="shared" si="0"/>
        <v>79913963.890500024</v>
      </c>
      <c r="W9" s="365">
        <f t="shared" si="0"/>
        <v>4527.9672328999977</v>
      </c>
      <c r="X9" s="365">
        <f t="shared" si="0"/>
        <v>80881872.912499875</v>
      </c>
      <c r="Y9" s="365">
        <f t="shared" si="0"/>
        <v>3250.1908039000009</v>
      </c>
      <c r="Z9" s="366">
        <f t="shared" si="0"/>
        <v>56963296.543900006</v>
      </c>
      <c r="AA9" s="365">
        <f t="shared" ref="AA9:AA40" si="1">C9+E9+G9+I9+K9+M9+O9+Q9+S9+U9+W9+Y9</f>
        <v>50268.724931800025</v>
      </c>
      <c r="AB9" s="367">
        <f t="shared" ref="AB9:AB40" si="2">D9+F9+H9+J9+L9+N9+P9+R9+T9+V9+X9+Z9</f>
        <v>845985560.81640005</v>
      </c>
    </row>
    <row r="10" spans="1:29" ht="27.75" customHeight="1" x14ac:dyDescent="0.25">
      <c r="A10" s="3">
        <v>2401</v>
      </c>
      <c r="B10" s="26" t="s">
        <v>22</v>
      </c>
      <c r="C10" s="368">
        <v>416.13261520000009</v>
      </c>
      <c r="D10" s="369">
        <v>3596754.8389000008</v>
      </c>
      <c r="E10" s="368">
        <v>629.51840639999989</v>
      </c>
      <c r="F10" s="369">
        <v>8623590.3066999987</v>
      </c>
      <c r="G10" s="368">
        <v>1199.4093376000001</v>
      </c>
      <c r="H10" s="369">
        <v>8391252.7015000004</v>
      </c>
      <c r="I10" s="368">
        <v>579.87515950000011</v>
      </c>
      <c r="J10" s="369">
        <v>10917592.041900001</v>
      </c>
      <c r="K10" s="368">
        <v>611.26439870000013</v>
      </c>
      <c r="L10" s="369">
        <v>7538447.5526000019</v>
      </c>
      <c r="M10" s="368">
        <v>632.68492460000027</v>
      </c>
      <c r="N10" s="369">
        <v>6078149.0854999991</v>
      </c>
      <c r="O10" s="368">
        <v>452.45479069999993</v>
      </c>
      <c r="P10" s="369">
        <v>6063801.2983999979</v>
      </c>
      <c r="Q10" s="368">
        <v>703.76547820000008</v>
      </c>
      <c r="R10" s="369">
        <v>7902551.4570000023</v>
      </c>
      <c r="S10" s="368">
        <v>489.23377030000006</v>
      </c>
      <c r="T10" s="369">
        <v>8741815.8017000034</v>
      </c>
      <c r="U10" s="368">
        <v>480.55158769999997</v>
      </c>
      <c r="V10" s="369">
        <v>7940056.2506999979</v>
      </c>
      <c r="W10" s="368">
        <v>509.78521819999992</v>
      </c>
      <c r="X10" s="369">
        <v>6218940.0203999998</v>
      </c>
      <c r="Y10" s="368">
        <v>188.2767839</v>
      </c>
      <c r="Z10" s="370">
        <v>5000670.2896000007</v>
      </c>
      <c r="AA10" s="368">
        <f t="shared" si="1"/>
        <v>6892.9524709999996</v>
      </c>
      <c r="AB10" s="83">
        <f t="shared" si="2"/>
        <v>87013621.644900009</v>
      </c>
    </row>
    <row r="11" spans="1:29" x14ac:dyDescent="0.25">
      <c r="A11" s="4">
        <v>2402</v>
      </c>
      <c r="B11" s="26" t="s">
        <v>23</v>
      </c>
      <c r="C11" s="84">
        <v>2311.6243477999997</v>
      </c>
      <c r="D11" s="67">
        <v>34729945.108300008</v>
      </c>
      <c r="E11" s="67">
        <v>2746.4045022000005</v>
      </c>
      <c r="F11" s="67">
        <v>49319221.958200008</v>
      </c>
      <c r="G11" s="67">
        <v>3728.2099173000011</v>
      </c>
      <c r="H11" s="67">
        <v>68346492.199300006</v>
      </c>
      <c r="I11" s="67">
        <v>3250.1953781000052</v>
      </c>
      <c r="J11" s="67">
        <v>58058521.992299952</v>
      </c>
      <c r="K11" s="67">
        <v>3548.8757867000049</v>
      </c>
      <c r="L11" s="67">
        <v>63552470.49620004</v>
      </c>
      <c r="M11" s="67">
        <v>3520.8827532000055</v>
      </c>
      <c r="N11" s="67">
        <v>62270686.443000026</v>
      </c>
      <c r="O11" s="67">
        <v>3727.3839725000048</v>
      </c>
      <c r="P11" s="67">
        <v>68490105.664900035</v>
      </c>
      <c r="Q11" s="67">
        <v>3736.1723156000048</v>
      </c>
      <c r="R11" s="67">
        <v>67985391.72209996</v>
      </c>
      <c r="S11" s="67">
        <v>3311.0292255000027</v>
      </c>
      <c r="T11" s="67">
        <v>60484361.60809999</v>
      </c>
      <c r="U11" s="67">
        <v>3976.6007130000071</v>
      </c>
      <c r="V11" s="67">
        <v>69286517.19750002</v>
      </c>
      <c r="W11" s="67">
        <v>3716.431995699998</v>
      </c>
      <c r="X11" s="67">
        <v>71508099.309399873</v>
      </c>
      <c r="Y11" s="67">
        <v>2520.6063261000008</v>
      </c>
      <c r="Z11" s="85">
        <v>48461679.780700006</v>
      </c>
      <c r="AA11" s="67">
        <f t="shared" si="1"/>
        <v>40094.417233700035</v>
      </c>
      <c r="AB11" s="86">
        <f t="shared" si="2"/>
        <v>722493493.47999978</v>
      </c>
    </row>
    <row r="12" spans="1:29" ht="39.75" customHeight="1" x14ac:dyDescent="0.25">
      <c r="A12" s="4">
        <v>2403</v>
      </c>
      <c r="B12" s="26" t="s">
        <v>24</v>
      </c>
      <c r="C12" s="84">
        <v>166.30710400000001</v>
      </c>
      <c r="D12" s="67">
        <v>2544850.932</v>
      </c>
      <c r="E12" s="67">
        <v>279.54279769999999</v>
      </c>
      <c r="F12" s="67">
        <v>2819461.8681999999</v>
      </c>
      <c r="G12" s="67">
        <v>383.25704670000005</v>
      </c>
      <c r="H12" s="67">
        <v>3837551.1962000006</v>
      </c>
      <c r="I12" s="67">
        <v>160.67611000000002</v>
      </c>
      <c r="J12" s="67">
        <v>2666656.7794999997</v>
      </c>
      <c r="K12" s="67">
        <v>237.15570159999999</v>
      </c>
      <c r="L12" s="67">
        <v>3212437.1745000002</v>
      </c>
      <c r="M12" s="67">
        <v>278.26838420000001</v>
      </c>
      <c r="N12" s="67">
        <v>3502246.8419000003</v>
      </c>
      <c r="O12" s="67">
        <v>286.48112499999996</v>
      </c>
      <c r="P12" s="67">
        <v>3512985.7530000005</v>
      </c>
      <c r="Q12" s="67">
        <v>174.84226700000002</v>
      </c>
      <c r="R12" s="67">
        <v>2694825.9342999998</v>
      </c>
      <c r="S12" s="67">
        <v>140.248076</v>
      </c>
      <c r="T12" s="67">
        <v>2344258.7133000009</v>
      </c>
      <c r="U12" s="67">
        <v>331.51890200000003</v>
      </c>
      <c r="V12" s="67">
        <v>2687390.4422999998</v>
      </c>
      <c r="W12" s="67">
        <v>301.75001899999995</v>
      </c>
      <c r="X12" s="67">
        <v>3154833.5826999997</v>
      </c>
      <c r="Y12" s="67">
        <v>541.3076939</v>
      </c>
      <c r="Z12" s="85">
        <v>3500946.4735999992</v>
      </c>
      <c r="AA12" s="67">
        <f t="shared" si="1"/>
        <v>3281.3552271000008</v>
      </c>
      <c r="AB12" s="86">
        <f t="shared" si="2"/>
        <v>36478445.691499993</v>
      </c>
    </row>
    <row r="13" spans="1:29" x14ac:dyDescent="0.25">
      <c r="A13" s="27"/>
      <c r="B13" s="25" t="s">
        <v>25</v>
      </c>
      <c r="C13" s="87">
        <f>SUM(C14:C19)</f>
        <v>2666.5988503999993</v>
      </c>
      <c r="D13" s="87">
        <f t="shared" ref="D13:Z13" si="3">SUM(D14:D19)</f>
        <v>6950838.8322999999</v>
      </c>
      <c r="E13" s="87">
        <f t="shared" si="3"/>
        <v>3324.2026767999996</v>
      </c>
      <c r="F13" s="87">
        <f t="shared" si="3"/>
        <v>8255851.916600001</v>
      </c>
      <c r="G13" s="87">
        <f t="shared" si="3"/>
        <v>4095.5270609000004</v>
      </c>
      <c r="H13" s="87">
        <f t="shared" si="3"/>
        <v>10349584.234300002</v>
      </c>
      <c r="I13" s="87">
        <f t="shared" si="3"/>
        <v>4701.7115202000005</v>
      </c>
      <c r="J13" s="87">
        <f t="shared" si="3"/>
        <v>11797498.2184</v>
      </c>
      <c r="K13" s="87">
        <f t="shared" si="3"/>
        <v>10773.405685299998</v>
      </c>
      <c r="L13" s="87">
        <f t="shared" si="3"/>
        <v>26079216.823299997</v>
      </c>
      <c r="M13" s="87">
        <f t="shared" si="3"/>
        <v>9759.4510077999985</v>
      </c>
      <c r="N13" s="87">
        <f t="shared" si="3"/>
        <v>24037697.177999988</v>
      </c>
      <c r="O13" s="87">
        <f t="shared" si="3"/>
        <v>6916.0708474000003</v>
      </c>
      <c r="P13" s="87">
        <f t="shared" si="3"/>
        <v>17248175.485000003</v>
      </c>
      <c r="Q13" s="87">
        <f t="shared" si="3"/>
        <v>4500.2295162999999</v>
      </c>
      <c r="R13" s="87">
        <f t="shared" si="3"/>
        <v>11439760.7706</v>
      </c>
      <c r="S13" s="87">
        <f t="shared" si="3"/>
        <v>2417.6182642000003</v>
      </c>
      <c r="T13" s="87">
        <f t="shared" si="3"/>
        <v>6287110.5652000019</v>
      </c>
      <c r="U13" s="87">
        <f t="shared" si="3"/>
        <v>2577.4428009999997</v>
      </c>
      <c r="V13" s="87">
        <f t="shared" si="3"/>
        <v>6480119.2209000001</v>
      </c>
      <c r="W13" s="87">
        <f t="shared" si="3"/>
        <v>4079.6707569</v>
      </c>
      <c r="X13" s="87">
        <f t="shared" si="3"/>
        <v>9773830.5958000012</v>
      </c>
      <c r="Y13" s="87">
        <f t="shared" si="3"/>
        <v>2883.2557751000008</v>
      </c>
      <c r="Z13" s="371">
        <f t="shared" si="3"/>
        <v>7638163.4332000008</v>
      </c>
      <c r="AA13" s="87">
        <f t="shared" si="1"/>
        <v>58695.184762299992</v>
      </c>
      <c r="AB13" s="372">
        <f t="shared" si="2"/>
        <v>146337847.27360001</v>
      </c>
    </row>
    <row r="14" spans="1:29" x14ac:dyDescent="0.25">
      <c r="A14" s="3">
        <v>1801</v>
      </c>
      <c r="B14" s="28" t="s">
        <v>26</v>
      </c>
      <c r="C14" s="88">
        <v>2501.3106877999994</v>
      </c>
      <c r="D14" s="89">
        <v>6126012.8753999993</v>
      </c>
      <c r="E14" s="89">
        <v>3142.0088812999998</v>
      </c>
      <c r="F14" s="89">
        <v>7400083.0586999999</v>
      </c>
      <c r="G14" s="89">
        <v>3761.5675183000003</v>
      </c>
      <c r="H14" s="89">
        <v>9087535.8460000008</v>
      </c>
      <c r="I14" s="89">
        <v>4545.8871009999993</v>
      </c>
      <c r="J14" s="89">
        <v>11160315.193699999</v>
      </c>
      <c r="K14" s="89">
        <v>10481.385103299999</v>
      </c>
      <c r="L14" s="89">
        <v>24878332.647299998</v>
      </c>
      <c r="M14" s="89">
        <v>9557.6607483999996</v>
      </c>
      <c r="N14" s="89">
        <v>23170198.32269999</v>
      </c>
      <c r="O14" s="89">
        <v>6700.7768824000004</v>
      </c>
      <c r="P14" s="89">
        <v>16262888.151100002</v>
      </c>
      <c r="Q14" s="89">
        <v>4267.2107537000002</v>
      </c>
      <c r="R14" s="89">
        <v>10368001.8029</v>
      </c>
      <c r="S14" s="89">
        <v>2233.7525722000005</v>
      </c>
      <c r="T14" s="89">
        <v>5356076.9529000008</v>
      </c>
      <c r="U14" s="89">
        <v>2342.4669070999998</v>
      </c>
      <c r="V14" s="89">
        <v>5519306.9073999999</v>
      </c>
      <c r="W14" s="89">
        <v>3806.8877099999995</v>
      </c>
      <c r="X14" s="89">
        <v>8640050.0302000009</v>
      </c>
      <c r="Y14" s="89">
        <v>2652.8787068000006</v>
      </c>
      <c r="Z14" s="89">
        <v>6392143.0499999998</v>
      </c>
      <c r="AA14" s="89">
        <f t="shared" si="1"/>
        <v>55993.793572300005</v>
      </c>
      <c r="AB14" s="373">
        <f t="shared" si="2"/>
        <v>134360944.83829999</v>
      </c>
    </row>
    <row r="15" spans="1:29" x14ac:dyDescent="0.25">
      <c r="A15" s="3">
        <v>1802</v>
      </c>
      <c r="B15" s="28" t="s">
        <v>27</v>
      </c>
      <c r="C15" s="82"/>
      <c r="D15" s="82"/>
      <c r="E15" s="67"/>
      <c r="F15" s="67"/>
      <c r="G15" s="84">
        <v>5.0000000000000002E-5</v>
      </c>
      <c r="H15" s="67">
        <v>16.96</v>
      </c>
      <c r="I15" s="67"/>
      <c r="J15" s="67"/>
      <c r="K15" s="82">
        <v>5.0000000000000002E-5</v>
      </c>
      <c r="L15" s="82">
        <v>14.7</v>
      </c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>
        <v>1E-4</v>
      </c>
      <c r="X15" s="67">
        <v>27.36</v>
      </c>
      <c r="Y15" s="67">
        <v>7.0000000000000001E-3</v>
      </c>
      <c r="Z15" s="85">
        <v>10.01</v>
      </c>
      <c r="AA15" s="67">
        <f t="shared" si="1"/>
        <v>7.1999999999999998E-3</v>
      </c>
      <c r="AB15" s="86">
        <f t="shared" si="2"/>
        <v>69.03</v>
      </c>
    </row>
    <row r="16" spans="1:29" x14ac:dyDescent="0.25">
      <c r="A16" s="3">
        <v>1803</v>
      </c>
      <c r="B16" s="28" t="s">
        <v>28</v>
      </c>
      <c r="C16" s="84">
        <v>1.3500000000000001E-3</v>
      </c>
      <c r="D16" s="67">
        <v>2.7</v>
      </c>
      <c r="E16" s="67"/>
      <c r="F16" s="67"/>
      <c r="G16" s="67">
        <v>7.5315599999999998</v>
      </c>
      <c r="H16" s="67">
        <v>12883.7039</v>
      </c>
      <c r="I16" s="67">
        <v>5.4999999999999997E-3</v>
      </c>
      <c r="J16" s="67">
        <v>83</v>
      </c>
      <c r="K16" s="67"/>
      <c r="L16" s="67"/>
      <c r="M16" s="67">
        <v>26.202000000000002</v>
      </c>
      <c r="N16" s="67">
        <v>89901.5</v>
      </c>
      <c r="O16" s="67">
        <v>1.3607899999999999</v>
      </c>
      <c r="P16" s="67">
        <v>6059.9116000000004</v>
      </c>
      <c r="Q16" s="67">
        <v>20.242180000000001</v>
      </c>
      <c r="R16" s="67">
        <v>70894.258400000006</v>
      </c>
      <c r="S16" s="67">
        <v>1.4469700000000001</v>
      </c>
      <c r="T16" s="67">
        <v>5205.1652999999997</v>
      </c>
      <c r="U16" s="67"/>
      <c r="V16" s="67"/>
      <c r="W16" s="67">
        <v>20.004999999999999</v>
      </c>
      <c r="X16" s="67">
        <v>72012.5</v>
      </c>
      <c r="Y16" s="67">
        <v>1.5873600000000001</v>
      </c>
      <c r="Z16" s="85">
        <v>5742.1686</v>
      </c>
      <c r="AA16" s="67">
        <f t="shared" si="1"/>
        <v>78.382710000000017</v>
      </c>
      <c r="AB16" s="86">
        <f t="shared" si="2"/>
        <v>262784.90779999999</v>
      </c>
    </row>
    <row r="17" spans="1:28" x14ac:dyDescent="0.25">
      <c r="A17" s="3">
        <v>1804</v>
      </c>
      <c r="B17" s="28" t="s">
        <v>29</v>
      </c>
      <c r="C17" s="84">
        <v>80.32498600000001</v>
      </c>
      <c r="D17" s="67">
        <v>466535.63309999992</v>
      </c>
      <c r="E17" s="67">
        <v>80.590743200000006</v>
      </c>
      <c r="F17" s="67">
        <v>416204.59730000008</v>
      </c>
      <c r="G17" s="67">
        <v>141.559425</v>
      </c>
      <c r="H17" s="67">
        <v>659262.06959999993</v>
      </c>
      <c r="I17" s="67">
        <v>70.528149999999997</v>
      </c>
      <c r="J17" s="67">
        <v>289771.78249999997</v>
      </c>
      <c r="K17" s="67">
        <v>111.920777</v>
      </c>
      <c r="L17" s="67">
        <v>484022.39039999992</v>
      </c>
      <c r="M17" s="67">
        <v>104.717765</v>
      </c>
      <c r="N17" s="67">
        <v>530315.07169999997</v>
      </c>
      <c r="O17" s="67">
        <v>122.45016199999998</v>
      </c>
      <c r="P17" s="67">
        <v>591139.2951000001</v>
      </c>
      <c r="Q17" s="67">
        <v>160.73225299999996</v>
      </c>
      <c r="R17" s="67">
        <v>769169.33730000001</v>
      </c>
      <c r="S17" s="67">
        <v>120.24622079999999</v>
      </c>
      <c r="T17" s="67">
        <v>579905.73950000003</v>
      </c>
      <c r="U17" s="67">
        <v>41.692651699999999</v>
      </c>
      <c r="V17" s="67">
        <v>213889.58779999998</v>
      </c>
      <c r="W17" s="67">
        <v>100.516773</v>
      </c>
      <c r="X17" s="67">
        <v>476914.15330000001</v>
      </c>
      <c r="Y17" s="67">
        <v>138.64509389999998</v>
      </c>
      <c r="Z17" s="85">
        <v>777563.82500000007</v>
      </c>
      <c r="AA17" s="67">
        <f t="shared" si="1"/>
        <v>1273.9250005999997</v>
      </c>
      <c r="AB17" s="86">
        <f t="shared" si="2"/>
        <v>6254693.4826000007</v>
      </c>
    </row>
    <row r="18" spans="1:28" x14ac:dyDescent="0.25">
      <c r="A18" s="3">
        <v>1805</v>
      </c>
      <c r="B18" s="28" t="s">
        <v>30</v>
      </c>
      <c r="C18" s="84">
        <v>0.37299789999999999</v>
      </c>
      <c r="D18" s="67">
        <v>5374.7552999999998</v>
      </c>
      <c r="E18" s="67">
        <v>0.33981270000000002</v>
      </c>
      <c r="F18" s="67">
        <v>3075.0365000000002</v>
      </c>
      <c r="G18" s="67">
        <v>24.347243600000002</v>
      </c>
      <c r="H18" s="67">
        <v>73485.648799999995</v>
      </c>
      <c r="I18" s="67">
        <v>14.707164000000001</v>
      </c>
      <c r="J18" s="67">
        <v>42755.964800000002</v>
      </c>
      <c r="K18" s="67">
        <v>12.39171</v>
      </c>
      <c r="L18" s="67">
        <v>50595.168600000005</v>
      </c>
      <c r="M18" s="67">
        <v>2.0207732000000003</v>
      </c>
      <c r="N18" s="67">
        <v>7795.3179999999993</v>
      </c>
      <c r="O18" s="67">
        <v>17.300605100000002</v>
      </c>
      <c r="P18" s="67">
        <v>48183.697199999995</v>
      </c>
      <c r="Q18" s="67">
        <v>2.6443100000000001E-2</v>
      </c>
      <c r="R18" s="67">
        <v>102.1097</v>
      </c>
      <c r="S18" s="67">
        <v>0.85896169999999994</v>
      </c>
      <c r="T18" s="67">
        <v>1944.951</v>
      </c>
      <c r="U18" s="67">
        <v>3.2502262000000002</v>
      </c>
      <c r="V18" s="67">
        <v>29348.237400000002</v>
      </c>
      <c r="W18" s="67">
        <v>1.0827861999999999</v>
      </c>
      <c r="X18" s="67">
        <v>10116.303900000001</v>
      </c>
      <c r="Y18" s="67">
        <v>6.6880655000000004</v>
      </c>
      <c r="Z18" s="85">
        <v>33564.613299999997</v>
      </c>
      <c r="AA18" s="67">
        <f t="shared" si="1"/>
        <v>83.38678920000001</v>
      </c>
      <c r="AB18" s="86">
        <f t="shared" si="2"/>
        <v>306341.80449999997</v>
      </c>
    </row>
    <row r="19" spans="1:28" ht="24.75" customHeight="1" x14ac:dyDescent="0.25">
      <c r="A19" s="3">
        <v>1806</v>
      </c>
      <c r="B19" s="29" t="s">
        <v>31</v>
      </c>
      <c r="C19" s="84">
        <v>84.588828699999951</v>
      </c>
      <c r="D19" s="67">
        <v>352912.86849999975</v>
      </c>
      <c r="E19" s="67">
        <v>101.26323959999998</v>
      </c>
      <c r="F19" s="67">
        <v>436489.22410000005</v>
      </c>
      <c r="G19" s="67">
        <v>160.52126400000003</v>
      </c>
      <c r="H19" s="67">
        <v>516400.00600000017</v>
      </c>
      <c r="I19" s="67">
        <v>70.583605200000022</v>
      </c>
      <c r="J19" s="67">
        <v>304572.27739999996</v>
      </c>
      <c r="K19" s="67">
        <v>167.70804499999994</v>
      </c>
      <c r="L19" s="67">
        <v>666251.91700000013</v>
      </c>
      <c r="M19" s="67">
        <v>68.849721200000019</v>
      </c>
      <c r="N19" s="67">
        <v>239486.96560000005</v>
      </c>
      <c r="O19" s="67">
        <v>74.182407899999987</v>
      </c>
      <c r="P19" s="67">
        <v>339904.43000000017</v>
      </c>
      <c r="Q19" s="67">
        <v>52.017886500000003</v>
      </c>
      <c r="R19" s="67">
        <v>231593.26230000003</v>
      </c>
      <c r="S19" s="67">
        <v>61.313539499999997</v>
      </c>
      <c r="T19" s="67">
        <v>343977.7564999999</v>
      </c>
      <c r="U19" s="67">
        <v>190.03301600000006</v>
      </c>
      <c r="V19" s="67">
        <v>717574.48829999997</v>
      </c>
      <c r="W19" s="67">
        <v>151.17838770000003</v>
      </c>
      <c r="X19" s="67">
        <v>574710.24840000016</v>
      </c>
      <c r="Y19" s="67">
        <v>83.449548900000053</v>
      </c>
      <c r="Z19" s="85">
        <v>429139.76629999996</v>
      </c>
      <c r="AA19" s="67">
        <f t="shared" si="1"/>
        <v>1265.6894902000001</v>
      </c>
      <c r="AB19" s="86">
        <f t="shared" si="2"/>
        <v>5153013.2104000011</v>
      </c>
    </row>
    <row r="20" spans="1:28" x14ac:dyDescent="0.25">
      <c r="A20" s="30"/>
      <c r="B20" s="25" t="s">
        <v>32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>
        <f t="shared" si="1"/>
        <v>0</v>
      </c>
      <c r="AB20" s="90">
        <f t="shared" si="2"/>
        <v>0</v>
      </c>
    </row>
    <row r="21" spans="1:28" ht="39.75" customHeight="1" thickBot="1" x14ac:dyDescent="0.3">
      <c r="A21" s="31" t="s">
        <v>33</v>
      </c>
      <c r="B21" s="32" t="s">
        <v>34</v>
      </c>
      <c r="C21" s="91">
        <f>SUM(C22:C27)</f>
        <v>94.313246700000008</v>
      </c>
      <c r="D21" s="91">
        <f t="shared" ref="D21:Z21" si="4">SUM(D22:D27)</f>
        <v>586702.89270000008</v>
      </c>
      <c r="E21" s="91">
        <f t="shared" si="4"/>
        <v>100.80321410000001</v>
      </c>
      <c r="F21" s="91">
        <f t="shared" si="4"/>
        <v>690375.94919999992</v>
      </c>
      <c r="G21" s="91">
        <f t="shared" si="4"/>
        <v>87.949344100000005</v>
      </c>
      <c r="H21" s="91">
        <f t="shared" si="4"/>
        <v>603962.29170000018</v>
      </c>
      <c r="I21" s="91">
        <f t="shared" si="4"/>
        <v>120.47287110000003</v>
      </c>
      <c r="J21" s="91">
        <f t="shared" si="4"/>
        <v>1000713.9776</v>
      </c>
      <c r="K21" s="91">
        <f t="shared" si="4"/>
        <v>306.21270000000004</v>
      </c>
      <c r="L21" s="91">
        <f t="shared" si="4"/>
        <v>1601955.6121999996</v>
      </c>
      <c r="M21" s="91">
        <f t="shared" si="4"/>
        <v>278.08352949999994</v>
      </c>
      <c r="N21" s="91">
        <f t="shared" si="4"/>
        <v>1208962.9921999997</v>
      </c>
      <c r="O21" s="91">
        <f t="shared" si="4"/>
        <v>137.16207790000004</v>
      </c>
      <c r="P21" s="91">
        <f t="shared" si="4"/>
        <v>884564.33260000008</v>
      </c>
      <c r="Q21" s="91">
        <f t="shared" si="4"/>
        <v>84.863087899999996</v>
      </c>
      <c r="R21" s="91">
        <f t="shared" si="4"/>
        <v>743989.03500000003</v>
      </c>
      <c r="S21" s="91">
        <f t="shared" si="4"/>
        <v>39.862429300000002</v>
      </c>
      <c r="T21" s="91">
        <f t="shared" si="4"/>
        <v>287932.07409999997</v>
      </c>
      <c r="U21" s="91">
        <f t="shared" si="4"/>
        <v>148.08815519999999</v>
      </c>
      <c r="V21" s="91">
        <f t="shared" si="4"/>
        <v>938881.24040000001</v>
      </c>
      <c r="W21" s="91">
        <f t="shared" si="4"/>
        <v>60.516703699999994</v>
      </c>
      <c r="X21" s="91">
        <f t="shared" si="4"/>
        <v>466746.39889999991</v>
      </c>
      <c r="Y21" s="91">
        <f t="shared" si="4"/>
        <v>64.328620199999989</v>
      </c>
      <c r="Z21" s="91">
        <f t="shared" si="4"/>
        <v>463180.07939999999</v>
      </c>
      <c r="AA21" s="91">
        <f t="shared" si="1"/>
        <v>1522.6559797</v>
      </c>
      <c r="AB21" s="92">
        <f t="shared" si="2"/>
        <v>9477966.8759999983</v>
      </c>
    </row>
    <row r="22" spans="1:28" ht="26.25" x14ac:dyDescent="0.25">
      <c r="A22" s="3" t="s">
        <v>35</v>
      </c>
      <c r="B22" s="26" t="s">
        <v>36</v>
      </c>
      <c r="C22" s="93">
        <v>77.262</v>
      </c>
      <c r="D22" s="94">
        <v>448882.96799999999</v>
      </c>
      <c r="E22" s="94">
        <v>49.977040000000002</v>
      </c>
      <c r="F22" s="94">
        <v>274925.63799999998</v>
      </c>
      <c r="G22" s="94">
        <v>57.240720000000003</v>
      </c>
      <c r="H22" s="94">
        <v>348491.93280000007</v>
      </c>
      <c r="I22" s="94">
        <v>34.985519999999994</v>
      </c>
      <c r="J22" s="94">
        <v>224813.14200000002</v>
      </c>
      <c r="K22" s="94">
        <v>159.81200000000001</v>
      </c>
      <c r="L22" s="94">
        <v>895391.12399999995</v>
      </c>
      <c r="M22" s="94">
        <v>22.236279999999997</v>
      </c>
      <c r="N22" s="94">
        <v>152947.53280000002</v>
      </c>
      <c r="O22" s="94">
        <v>76.811116000000013</v>
      </c>
      <c r="P22" s="94">
        <v>373539.82140000002</v>
      </c>
      <c r="Q22" s="94">
        <v>35.870959999999997</v>
      </c>
      <c r="R22" s="94">
        <v>362763.59239999996</v>
      </c>
      <c r="S22" s="94">
        <v>22.300999999999998</v>
      </c>
      <c r="T22" s="94">
        <v>140611.44</v>
      </c>
      <c r="U22" s="94">
        <v>77.778999999999996</v>
      </c>
      <c r="V22" s="94">
        <v>459460.49299999996</v>
      </c>
      <c r="W22" s="94">
        <v>28.575749999999999</v>
      </c>
      <c r="X22" s="94">
        <v>150967.38</v>
      </c>
      <c r="Y22" s="94">
        <v>18.052139</v>
      </c>
      <c r="Z22" s="94">
        <v>105064.13860000001</v>
      </c>
      <c r="AA22" s="94">
        <f t="shared" si="1"/>
        <v>660.90352500000006</v>
      </c>
      <c r="AB22" s="95">
        <f t="shared" si="2"/>
        <v>3937859.2029999997</v>
      </c>
    </row>
    <row r="23" spans="1:28" x14ac:dyDescent="0.25">
      <c r="A23" s="3" t="s">
        <v>37</v>
      </c>
      <c r="B23" s="26" t="s">
        <v>38</v>
      </c>
      <c r="C23" s="84">
        <v>1E-3</v>
      </c>
      <c r="D23" s="67">
        <v>22.6</v>
      </c>
      <c r="E23" s="67">
        <v>7.92E-3</v>
      </c>
      <c r="F23" s="67">
        <v>847.55880000000002</v>
      </c>
      <c r="G23" s="67">
        <v>0.31542000000000003</v>
      </c>
      <c r="H23" s="67">
        <v>3678.0652</v>
      </c>
      <c r="I23" s="67">
        <v>1E-3</v>
      </c>
      <c r="J23" s="67">
        <v>20.67</v>
      </c>
      <c r="K23" s="67">
        <v>1.4E-2</v>
      </c>
      <c r="L23" s="67">
        <v>404.42079999999999</v>
      </c>
      <c r="M23" s="67">
        <v>1E-3</v>
      </c>
      <c r="N23" s="67">
        <v>14.74</v>
      </c>
      <c r="O23" s="67"/>
      <c r="P23" s="67"/>
      <c r="Q23" s="67">
        <v>2.2679999999999999E-2</v>
      </c>
      <c r="R23" s="67">
        <v>238.14</v>
      </c>
      <c r="S23" s="67"/>
      <c r="T23" s="67"/>
      <c r="U23" s="67"/>
      <c r="V23" s="67"/>
      <c r="W23" s="67"/>
      <c r="X23" s="67"/>
      <c r="Y23" s="67">
        <v>8.0000000000000002E-3</v>
      </c>
      <c r="Z23" s="85">
        <v>890.02760000000001</v>
      </c>
      <c r="AA23" s="67">
        <f t="shared" si="1"/>
        <v>0.37102000000000002</v>
      </c>
      <c r="AB23" s="86">
        <f t="shared" si="2"/>
        <v>6116.2224000000006</v>
      </c>
    </row>
    <row r="24" spans="1:28" x14ac:dyDescent="0.25">
      <c r="A24" s="3" t="s">
        <v>39</v>
      </c>
      <c r="B24" s="26" t="s">
        <v>40</v>
      </c>
      <c r="C24" s="84">
        <v>4.2631769999999998</v>
      </c>
      <c r="D24" s="67">
        <v>39115.553999999989</v>
      </c>
      <c r="E24" s="67">
        <v>5.2705794999999993</v>
      </c>
      <c r="F24" s="67">
        <v>48170.589500000009</v>
      </c>
      <c r="G24" s="67">
        <v>5.0395091999999986</v>
      </c>
      <c r="H24" s="67">
        <v>46782.557800000002</v>
      </c>
      <c r="I24" s="67">
        <v>17.610302100000002</v>
      </c>
      <c r="J24" s="67">
        <v>127552.93520000001</v>
      </c>
      <c r="K24" s="67">
        <v>116.9518526</v>
      </c>
      <c r="L24" s="67">
        <v>477881.77989999996</v>
      </c>
      <c r="M24" s="67">
        <v>216.79322619999994</v>
      </c>
      <c r="N24" s="67">
        <v>789629.56769999978</v>
      </c>
      <c r="O24" s="67">
        <v>12.907850500000002</v>
      </c>
      <c r="P24" s="67">
        <v>62995.840599999996</v>
      </c>
      <c r="Q24" s="67">
        <v>4.5541267000000003</v>
      </c>
      <c r="R24" s="67">
        <v>40749.156499999997</v>
      </c>
      <c r="S24" s="67">
        <v>1.2651549</v>
      </c>
      <c r="T24" s="67">
        <v>11590.727799999997</v>
      </c>
      <c r="U24" s="67">
        <v>25.747306900000002</v>
      </c>
      <c r="V24" s="67">
        <v>155722.46859999996</v>
      </c>
      <c r="W24" s="67">
        <v>3.3234256000000011</v>
      </c>
      <c r="X24" s="67">
        <v>34580.950200000007</v>
      </c>
      <c r="Y24" s="67">
        <v>2.8809595000000008</v>
      </c>
      <c r="Z24" s="85">
        <v>30403.873299999999</v>
      </c>
      <c r="AA24" s="67">
        <f t="shared" si="1"/>
        <v>416.60747069999996</v>
      </c>
      <c r="AB24" s="86">
        <f t="shared" si="2"/>
        <v>1865176.0011</v>
      </c>
    </row>
    <row r="25" spans="1:28" x14ac:dyDescent="0.25">
      <c r="A25" s="3" t="s">
        <v>41</v>
      </c>
      <c r="B25" s="26" t="s">
        <v>42</v>
      </c>
      <c r="C25" s="84">
        <v>12.764349699999999</v>
      </c>
      <c r="D25" s="67">
        <v>98274.705999999991</v>
      </c>
      <c r="E25" s="67">
        <v>44.399647600000002</v>
      </c>
      <c r="F25" s="67">
        <v>358455.1177</v>
      </c>
      <c r="G25" s="67">
        <v>24.879694900000001</v>
      </c>
      <c r="H25" s="67">
        <v>196933.43590000001</v>
      </c>
      <c r="I25" s="67">
        <v>67.421149000000028</v>
      </c>
      <c r="J25" s="67">
        <v>643452.83329999982</v>
      </c>
      <c r="K25" s="67">
        <v>26.3153674</v>
      </c>
      <c r="L25" s="67">
        <v>202313.34180000002</v>
      </c>
      <c r="M25" s="67">
        <v>38.549519699999998</v>
      </c>
      <c r="N25" s="67">
        <v>257147.31220000001</v>
      </c>
      <c r="O25" s="67">
        <v>46.538341400000007</v>
      </c>
      <c r="P25" s="67">
        <v>432832.62060000002</v>
      </c>
      <c r="Q25" s="67">
        <v>44.368101200000012</v>
      </c>
      <c r="R25" s="67">
        <v>339542.1459</v>
      </c>
      <c r="S25" s="67">
        <v>15.950834400000002</v>
      </c>
      <c r="T25" s="67">
        <v>135203.49229999998</v>
      </c>
      <c r="U25" s="67">
        <v>43.789254700000001</v>
      </c>
      <c r="V25" s="67">
        <v>319604.4375</v>
      </c>
      <c r="W25" s="67">
        <v>27.702468100000001</v>
      </c>
      <c r="X25" s="67">
        <v>225949.71239999993</v>
      </c>
      <c r="Y25" s="67">
        <v>43.280282</v>
      </c>
      <c r="Z25" s="85">
        <v>313740.15049999999</v>
      </c>
      <c r="AA25" s="67">
        <f t="shared" si="1"/>
        <v>435.95901010000006</v>
      </c>
      <c r="AB25" s="86">
        <f t="shared" si="2"/>
        <v>3523449.3060999997</v>
      </c>
    </row>
    <row r="26" spans="1:28" x14ac:dyDescent="0.25">
      <c r="A26" s="3" t="s">
        <v>43</v>
      </c>
      <c r="B26" s="26" t="s">
        <v>44</v>
      </c>
      <c r="C26" s="84">
        <v>1E-3</v>
      </c>
      <c r="D26" s="67">
        <v>14.93</v>
      </c>
      <c r="E26" s="67">
        <v>0.23795000000000005</v>
      </c>
      <c r="F26" s="67">
        <v>3277.0357999999997</v>
      </c>
      <c r="G26" s="67">
        <v>4.2000000000000003E-2</v>
      </c>
      <c r="H26" s="67">
        <v>5521</v>
      </c>
      <c r="I26" s="67">
        <v>0.42337000000000002</v>
      </c>
      <c r="J26" s="67">
        <v>4556.8497000000007</v>
      </c>
      <c r="K26" s="67">
        <v>1.3599999999999999E-2</v>
      </c>
      <c r="L26" s="67">
        <v>178.9991</v>
      </c>
      <c r="M26" s="67">
        <v>0</v>
      </c>
      <c r="N26" s="67">
        <v>30.85</v>
      </c>
      <c r="O26" s="67">
        <v>0.12977</v>
      </c>
      <c r="P26" s="67">
        <v>10212</v>
      </c>
      <c r="Q26" s="67">
        <v>2.7219999999999998E-2</v>
      </c>
      <c r="R26" s="67">
        <v>358.00020000000001</v>
      </c>
      <c r="S26" s="82"/>
      <c r="T26" s="82"/>
      <c r="U26" s="67">
        <v>7.8240000000000004E-2</v>
      </c>
      <c r="V26" s="67">
        <v>948.67149999999992</v>
      </c>
      <c r="W26" s="67">
        <v>8.5040000000000004E-2</v>
      </c>
      <c r="X26" s="67">
        <v>984.49959999999999</v>
      </c>
      <c r="Y26" s="67">
        <v>6.6239699999999999E-2</v>
      </c>
      <c r="Z26" s="85">
        <v>12820.481600000001</v>
      </c>
      <c r="AA26" s="67">
        <f t="shared" si="1"/>
        <v>1.1044297000000001</v>
      </c>
      <c r="AB26" s="86">
        <f t="shared" si="2"/>
        <v>38903.317500000005</v>
      </c>
    </row>
    <row r="27" spans="1:28" ht="26.25" x14ac:dyDescent="0.25">
      <c r="A27" s="3" t="s">
        <v>45</v>
      </c>
      <c r="B27" s="26" t="s">
        <v>46</v>
      </c>
      <c r="C27" s="84">
        <v>2.172E-2</v>
      </c>
      <c r="D27" s="67">
        <v>392.13469999999995</v>
      </c>
      <c r="E27" s="67">
        <v>0.91007700000000002</v>
      </c>
      <c r="F27" s="67">
        <v>4700.0094000000008</v>
      </c>
      <c r="G27" s="67">
        <v>0.432</v>
      </c>
      <c r="H27" s="67">
        <v>2555.3000000000002</v>
      </c>
      <c r="I27" s="67">
        <v>3.1530000000000002E-2</v>
      </c>
      <c r="J27" s="67">
        <v>317.54739999999998</v>
      </c>
      <c r="K27" s="67">
        <v>3.10588</v>
      </c>
      <c r="L27" s="67">
        <v>25785.946600000003</v>
      </c>
      <c r="M27" s="67">
        <v>0.50350360000000005</v>
      </c>
      <c r="N27" s="67">
        <v>9192.9894999999997</v>
      </c>
      <c r="O27" s="67">
        <v>0.77500000000000002</v>
      </c>
      <c r="P27" s="67">
        <v>4984.05</v>
      </c>
      <c r="Q27" s="67">
        <v>0.02</v>
      </c>
      <c r="R27" s="67">
        <v>338</v>
      </c>
      <c r="S27" s="67">
        <v>0.34544000000000002</v>
      </c>
      <c r="T27" s="67">
        <v>526.41399999999999</v>
      </c>
      <c r="U27" s="67">
        <v>0.69435360000000002</v>
      </c>
      <c r="V27" s="67">
        <v>3145.1698000000001</v>
      </c>
      <c r="W27" s="67">
        <v>0.83002000000000009</v>
      </c>
      <c r="X27" s="67">
        <v>54263.856700000004</v>
      </c>
      <c r="Y27" s="67">
        <v>4.1000000000000002E-2</v>
      </c>
      <c r="Z27" s="85">
        <v>261.40780000000001</v>
      </c>
      <c r="AA27" s="67">
        <f t="shared" si="1"/>
        <v>7.7105242000000009</v>
      </c>
      <c r="AB27" s="86">
        <f t="shared" si="2"/>
        <v>106462.82590000001</v>
      </c>
    </row>
    <row r="28" spans="1:28" x14ac:dyDescent="0.25">
      <c r="A28" s="3" t="s">
        <v>47</v>
      </c>
      <c r="B28" s="26" t="s">
        <v>48</v>
      </c>
      <c r="C28" s="84">
        <v>30.156599700000001</v>
      </c>
      <c r="D28" s="67">
        <v>63486.902300000016</v>
      </c>
      <c r="E28" s="67">
        <v>72.363528900000006</v>
      </c>
      <c r="F28" s="67">
        <v>119783.55280000005</v>
      </c>
      <c r="G28" s="67">
        <v>49.192516599999998</v>
      </c>
      <c r="H28" s="67">
        <v>75801.688099999941</v>
      </c>
      <c r="I28" s="67">
        <v>44.132971099999985</v>
      </c>
      <c r="J28" s="67">
        <v>80859.936799999967</v>
      </c>
      <c r="K28" s="67">
        <v>38.779550299999997</v>
      </c>
      <c r="L28" s="67">
        <v>70616.892999999982</v>
      </c>
      <c r="M28" s="67">
        <v>47.549968400000004</v>
      </c>
      <c r="N28" s="67">
        <v>90073.230299999996</v>
      </c>
      <c r="O28" s="67">
        <v>30.770394499999998</v>
      </c>
      <c r="P28" s="67">
        <v>56890.991499999996</v>
      </c>
      <c r="Q28" s="67">
        <v>76.714813800000002</v>
      </c>
      <c r="R28" s="67">
        <v>105759.65800000001</v>
      </c>
      <c r="S28" s="67">
        <v>55.173924700000008</v>
      </c>
      <c r="T28" s="67">
        <v>79407.121500000008</v>
      </c>
      <c r="U28" s="67">
        <v>45.906588999999983</v>
      </c>
      <c r="V28" s="67">
        <v>79649.424999999988</v>
      </c>
      <c r="W28" s="67">
        <v>51.282382799999972</v>
      </c>
      <c r="X28" s="67">
        <v>81580.42680000003</v>
      </c>
      <c r="Y28" s="67">
        <v>52.353931999999972</v>
      </c>
      <c r="Z28" s="85">
        <v>123200.71120000001</v>
      </c>
      <c r="AA28" s="67">
        <f t="shared" si="1"/>
        <v>594.37717179999993</v>
      </c>
      <c r="AB28" s="86">
        <f t="shared" si="2"/>
        <v>1027110.5373</v>
      </c>
    </row>
    <row r="29" spans="1:28" x14ac:dyDescent="0.25">
      <c r="A29" s="33"/>
      <c r="B29" s="25" t="s">
        <v>49</v>
      </c>
      <c r="C29" s="96">
        <f>SUM(C30:C33)</f>
        <v>10647.0532435</v>
      </c>
      <c r="D29" s="96">
        <f t="shared" ref="D29:Z29" si="5">SUM(D30:D33)</f>
        <v>2293786.8316000002</v>
      </c>
      <c r="E29" s="96">
        <f t="shared" si="5"/>
        <v>67306.840650200014</v>
      </c>
      <c r="F29" s="96">
        <f t="shared" si="5"/>
        <v>26638171.978700001</v>
      </c>
      <c r="G29" s="96">
        <f t="shared" si="5"/>
        <v>87310.132500999985</v>
      </c>
      <c r="H29" s="96">
        <f t="shared" si="5"/>
        <v>43858061.060999997</v>
      </c>
      <c r="I29" s="96">
        <f t="shared" si="5"/>
        <v>34343.6814123</v>
      </c>
      <c r="J29" s="96">
        <f t="shared" si="5"/>
        <v>12299401.2006</v>
      </c>
      <c r="K29" s="96">
        <f t="shared" si="5"/>
        <v>60326.926372200003</v>
      </c>
      <c r="L29" s="96">
        <f t="shared" si="5"/>
        <v>26337251.110199995</v>
      </c>
      <c r="M29" s="96">
        <f t="shared" si="5"/>
        <v>10335.544438200001</v>
      </c>
      <c r="N29" s="96">
        <f t="shared" si="5"/>
        <v>2727839.5059000007</v>
      </c>
      <c r="O29" s="96">
        <f t="shared" si="5"/>
        <v>1795.2667725000001</v>
      </c>
      <c r="P29" s="96">
        <f t="shared" si="5"/>
        <v>1147669.9234999996</v>
      </c>
      <c r="Q29" s="96">
        <f t="shared" si="5"/>
        <v>11048.1193871</v>
      </c>
      <c r="R29" s="96">
        <f t="shared" si="5"/>
        <v>2097210.5000999998</v>
      </c>
      <c r="S29" s="96">
        <f t="shared" si="5"/>
        <v>398.67829529999995</v>
      </c>
      <c r="T29" s="96">
        <f t="shared" si="5"/>
        <v>492478.87270000007</v>
      </c>
      <c r="U29" s="96">
        <f t="shared" si="5"/>
        <v>6081.5018955999994</v>
      </c>
      <c r="V29" s="96">
        <f t="shared" si="5"/>
        <v>1524601.1958999999</v>
      </c>
      <c r="W29" s="96">
        <f t="shared" si="5"/>
        <v>18808.904864200002</v>
      </c>
      <c r="X29" s="96">
        <f t="shared" si="5"/>
        <v>2688097.3632</v>
      </c>
      <c r="Y29" s="96">
        <f t="shared" si="5"/>
        <v>10666.594176999999</v>
      </c>
      <c r="Z29" s="96">
        <f t="shared" si="5"/>
        <v>2011763.2847</v>
      </c>
      <c r="AA29" s="96">
        <f t="shared" si="1"/>
        <v>319069.24400909996</v>
      </c>
      <c r="AB29" s="97">
        <f t="shared" si="2"/>
        <v>124116332.8281</v>
      </c>
    </row>
    <row r="30" spans="1:28" ht="39" customHeight="1" x14ac:dyDescent="0.25">
      <c r="A30" s="7">
        <v>17.010000000000002</v>
      </c>
      <c r="B30" s="26" t="s">
        <v>50</v>
      </c>
      <c r="C30" s="98">
        <v>116.51810429999998</v>
      </c>
      <c r="D30" s="99">
        <v>116032.1505</v>
      </c>
      <c r="E30" s="99">
        <v>41572.790085400004</v>
      </c>
      <c r="F30" s="99">
        <v>22421600.140400004</v>
      </c>
      <c r="G30" s="99">
        <v>75236.575668999998</v>
      </c>
      <c r="H30" s="99">
        <v>41721566.094999999</v>
      </c>
      <c r="I30" s="99">
        <v>17058.297782599995</v>
      </c>
      <c r="J30" s="99">
        <v>9908346.4357999992</v>
      </c>
      <c r="K30" s="99">
        <v>39826.844840900005</v>
      </c>
      <c r="L30" s="99">
        <v>22800531.878499996</v>
      </c>
      <c r="M30" s="99">
        <v>510.92231609999988</v>
      </c>
      <c r="N30" s="99">
        <v>867348.22410000023</v>
      </c>
      <c r="O30" s="99">
        <v>1765.7953543000001</v>
      </c>
      <c r="P30" s="99">
        <v>1037482.9540999997</v>
      </c>
      <c r="Q30" s="99">
        <v>507.52664749999991</v>
      </c>
      <c r="R30" s="99">
        <v>316331.59030000004</v>
      </c>
      <c r="S30" s="99">
        <v>281.95488729999994</v>
      </c>
      <c r="T30" s="99">
        <v>187855.3492</v>
      </c>
      <c r="U30" s="99">
        <v>722.85093729999971</v>
      </c>
      <c r="V30" s="99">
        <v>443250.38539999991</v>
      </c>
      <c r="W30" s="99">
        <v>55.125800099999999</v>
      </c>
      <c r="X30" s="99">
        <v>154425.7524</v>
      </c>
      <c r="Y30" s="99">
        <v>146.99101690000006</v>
      </c>
      <c r="Z30" s="99">
        <v>86564.310600000012</v>
      </c>
      <c r="AA30" s="99">
        <f t="shared" si="1"/>
        <v>177802.19344170002</v>
      </c>
      <c r="AB30" s="100">
        <f t="shared" si="2"/>
        <v>100061335.26629998</v>
      </c>
    </row>
    <row r="31" spans="1:28" ht="34.5" customHeight="1" x14ac:dyDescent="0.25">
      <c r="A31" s="7">
        <v>17.02</v>
      </c>
      <c r="B31" s="26" t="s">
        <v>51</v>
      </c>
      <c r="C31" s="84">
        <v>0.33740510000000007</v>
      </c>
      <c r="D31" s="67">
        <v>1581.6674999999998</v>
      </c>
      <c r="E31" s="67">
        <v>38.186442499999991</v>
      </c>
      <c r="F31" s="67">
        <v>48606.073699999979</v>
      </c>
      <c r="G31" s="67">
        <v>2.4796537000000005</v>
      </c>
      <c r="H31" s="67">
        <v>3885.9846999999991</v>
      </c>
      <c r="I31" s="67">
        <v>30.800318800000007</v>
      </c>
      <c r="J31" s="67">
        <v>39486.033800000012</v>
      </c>
      <c r="K31" s="67">
        <v>1.5218417</v>
      </c>
      <c r="L31" s="67">
        <v>9370.9621999999999</v>
      </c>
      <c r="M31" s="67">
        <v>20.314879699999999</v>
      </c>
      <c r="N31" s="67">
        <v>11758.1297</v>
      </c>
      <c r="O31" s="67">
        <v>0.64913180000000015</v>
      </c>
      <c r="P31" s="67">
        <v>3330.3866000000003</v>
      </c>
      <c r="Q31" s="67">
        <v>1.2521945999999999</v>
      </c>
      <c r="R31" s="67">
        <v>1746.5320000000002</v>
      </c>
      <c r="S31" s="67">
        <v>44.040981899999998</v>
      </c>
      <c r="T31" s="67">
        <v>43425.600599999998</v>
      </c>
      <c r="U31" s="67">
        <v>34.793662899999994</v>
      </c>
      <c r="V31" s="67">
        <v>29906.621000000003</v>
      </c>
      <c r="W31" s="67">
        <v>2.2378667000000005</v>
      </c>
      <c r="X31" s="67">
        <v>2112.4247999999998</v>
      </c>
      <c r="Y31" s="67">
        <v>13.563315599999996</v>
      </c>
      <c r="Z31" s="85">
        <v>15777.496699999998</v>
      </c>
      <c r="AA31" s="67">
        <f t="shared" si="1"/>
        <v>190.17769499999997</v>
      </c>
      <c r="AB31" s="86">
        <f t="shared" si="2"/>
        <v>210987.91330000001</v>
      </c>
    </row>
    <row r="32" spans="1:28" ht="25.5" customHeight="1" x14ac:dyDescent="0.25">
      <c r="A32" s="7">
        <v>17.03</v>
      </c>
      <c r="B32" s="26" t="s">
        <v>52</v>
      </c>
      <c r="C32" s="84">
        <v>10433.335999999999</v>
      </c>
      <c r="D32" s="67">
        <v>1671401.4973000002</v>
      </c>
      <c r="E32" s="67">
        <v>25680.999050000002</v>
      </c>
      <c r="F32" s="67">
        <v>4110138.9489000002</v>
      </c>
      <c r="G32" s="67">
        <v>12038.455</v>
      </c>
      <c r="H32" s="67">
        <v>1928872.3585000001</v>
      </c>
      <c r="I32" s="67">
        <v>17232.557000000001</v>
      </c>
      <c r="J32" s="67">
        <v>2233848.9468</v>
      </c>
      <c r="K32" s="67">
        <v>20471.914000000001</v>
      </c>
      <c r="L32" s="67">
        <v>3385268.5086000003</v>
      </c>
      <c r="M32" s="67">
        <v>9736.0949999999993</v>
      </c>
      <c r="N32" s="67">
        <v>1524970.2018000002</v>
      </c>
      <c r="O32" s="67">
        <v>3.5880000000000001</v>
      </c>
      <c r="P32" s="67">
        <v>8338.259</v>
      </c>
      <c r="Q32" s="67">
        <v>10495.032999999999</v>
      </c>
      <c r="R32" s="67">
        <v>1510509.7259</v>
      </c>
      <c r="S32" s="67">
        <v>25.683</v>
      </c>
      <c r="T32" s="67">
        <v>3877.9856</v>
      </c>
      <c r="U32" s="67">
        <v>5276.4461600000004</v>
      </c>
      <c r="V32" s="67">
        <v>789583.98560000001</v>
      </c>
      <c r="W32" s="67">
        <v>18605.651000000002</v>
      </c>
      <c r="X32" s="67">
        <v>1874346.98</v>
      </c>
      <c r="Y32" s="67">
        <v>10417.865</v>
      </c>
      <c r="Z32" s="85">
        <v>1501207.9772000001</v>
      </c>
      <c r="AA32" s="67">
        <f t="shared" si="1"/>
        <v>140417.62221</v>
      </c>
      <c r="AB32" s="86">
        <f t="shared" si="2"/>
        <v>20542365.3752</v>
      </c>
    </row>
    <row r="33" spans="1:28" ht="29.25" customHeight="1" x14ac:dyDescent="0.25">
      <c r="A33" s="7" t="s">
        <v>53</v>
      </c>
      <c r="B33" s="26" t="s">
        <v>54</v>
      </c>
      <c r="C33" s="84">
        <v>96.861734100000007</v>
      </c>
      <c r="D33" s="67">
        <v>504771.51630000013</v>
      </c>
      <c r="E33" s="67">
        <v>14.865072300000003</v>
      </c>
      <c r="F33" s="67">
        <v>57826.815700000014</v>
      </c>
      <c r="G33" s="67">
        <v>32.622178300000009</v>
      </c>
      <c r="H33" s="67">
        <v>203736.62280000007</v>
      </c>
      <c r="I33" s="67">
        <v>22.026310899999988</v>
      </c>
      <c r="J33" s="67">
        <v>117719.78419999995</v>
      </c>
      <c r="K33" s="67">
        <v>26.645689600000001</v>
      </c>
      <c r="L33" s="67">
        <v>142079.76089999994</v>
      </c>
      <c r="M33" s="67">
        <v>68.212242400000051</v>
      </c>
      <c r="N33" s="67">
        <v>323762.95030000003</v>
      </c>
      <c r="O33" s="67">
        <v>25.234286399999995</v>
      </c>
      <c r="P33" s="67">
        <v>98518.323799999984</v>
      </c>
      <c r="Q33" s="67">
        <v>44.307545000000012</v>
      </c>
      <c r="R33" s="67">
        <v>268622.6519</v>
      </c>
      <c r="S33" s="67">
        <v>46.999426100000008</v>
      </c>
      <c r="T33" s="67">
        <v>257319.93730000005</v>
      </c>
      <c r="U33" s="67">
        <v>47.411135399999999</v>
      </c>
      <c r="V33" s="67">
        <v>261860.20390000008</v>
      </c>
      <c r="W33" s="67">
        <v>145.89019739999989</v>
      </c>
      <c r="X33" s="67">
        <v>657212.20600000012</v>
      </c>
      <c r="Y33" s="67">
        <v>88.174844499999992</v>
      </c>
      <c r="Z33" s="85">
        <v>408213.50019999989</v>
      </c>
      <c r="AA33" s="67">
        <f t="shared" si="1"/>
        <v>659.2506623999999</v>
      </c>
      <c r="AB33" s="86">
        <f t="shared" si="2"/>
        <v>3301644.2733000005</v>
      </c>
    </row>
    <row r="34" spans="1:28" ht="26.25" x14ac:dyDescent="0.25">
      <c r="A34" s="8" t="s">
        <v>55</v>
      </c>
      <c r="B34" s="26" t="s">
        <v>56</v>
      </c>
      <c r="C34" s="84">
        <v>5574.0110000000004</v>
      </c>
      <c r="D34" s="67">
        <v>3685497.2628000001</v>
      </c>
      <c r="E34" s="67"/>
      <c r="F34" s="67"/>
      <c r="G34" s="67">
        <v>7800.5789999999997</v>
      </c>
      <c r="H34" s="67">
        <v>5159783.4179999996</v>
      </c>
      <c r="I34" s="67"/>
      <c r="J34" s="67"/>
      <c r="K34" s="67">
        <v>7651.6210000000001</v>
      </c>
      <c r="L34" s="67">
        <v>5061262.1113999998</v>
      </c>
      <c r="M34" s="67"/>
      <c r="N34" s="67"/>
      <c r="O34" s="67"/>
      <c r="P34" s="67"/>
      <c r="Q34" s="67"/>
      <c r="R34" s="67"/>
      <c r="S34" s="67">
        <v>4799.857</v>
      </c>
      <c r="T34" s="67">
        <v>3175505.3680000002</v>
      </c>
      <c r="U34" s="67">
        <v>3200</v>
      </c>
      <c r="V34" s="67">
        <v>2116800</v>
      </c>
      <c r="W34" s="67"/>
      <c r="X34" s="67"/>
      <c r="Y34" s="67"/>
      <c r="Z34" s="85"/>
      <c r="AA34" s="67">
        <f t="shared" si="1"/>
        <v>29026.067999999999</v>
      </c>
      <c r="AB34" s="86">
        <f t="shared" si="2"/>
        <v>19198848.1602</v>
      </c>
    </row>
    <row r="35" spans="1:28" ht="27.75" customHeight="1" x14ac:dyDescent="0.25">
      <c r="A35" s="8" t="s">
        <v>57</v>
      </c>
      <c r="B35" s="26" t="s">
        <v>58</v>
      </c>
      <c r="C35" s="84">
        <v>2.5205000000000002</v>
      </c>
      <c r="D35" s="67">
        <v>2125.0953</v>
      </c>
      <c r="E35" s="67">
        <v>1.9714200000000004</v>
      </c>
      <c r="F35" s="67">
        <v>1423.7973</v>
      </c>
      <c r="G35" s="67">
        <v>0.87572000000000005</v>
      </c>
      <c r="H35" s="67">
        <v>930.94270000000006</v>
      </c>
      <c r="I35" s="67">
        <v>0.67127000000000003</v>
      </c>
      <c r="J35" s="67">
        <v>236.1386</v>
      </c>
      <c r="K35" s="67">
        <v>1.7974000000000001</v>
      </c>
      <c r="L35" s="67">
        <v>1846</v>
      </c>
      <c r="M35" s="67">
        <v>0.9633799999999999</v>
      </c>
      <c r="N35" s="67">
        <v>963.39859999999987</v>
      </c>
      <c r="O35" s="67">
        <v>1.4405100000000002</v>
      </c>
      <c r="P35" s="67">
        <v>2497.5193999999997</v>
      </c>
      <c r="Q35" s="67">
        <v>1.19455</v>
      </c>
      <c r="R35" s="67">
        <v>8073.152900000001</v>
      </c>
      <c r="S35" s="67">
        <v>4.2271100000000006</v>
      </c>
      <c r="T35" s="67">
        <v>3159.3809999999999</v>
      </c>
      <c r="U35" s="67">
        <v>3.05105</v>
      </c>
      <c r="V35" s="67">
        <v>1823.3328999999997</v>
      </c>
      <c r="W35" s="67">
        <v>1.7646499999999998</v>
      </c>
      <c r="X35" s="67">
        <v>1985.9442000000001</v>
      </c>
      <c r="Y35" s="67">
        <v>1.9946699999999999</v>
      </c>
      <c r="Z35" s="85">
        <v>2167.5753</v>
      </c>
      <c r="AA35" s="67">
        <f t="shared" si="1"/>
        <v>22.47223</v>
      </c>
      <c r="AB35" s="86">
        <f t="shared" si="2"/>
        <v>27232.278200000008</v>
      </c>
    </row>
    <row r="36" spans="1:28" x14ac:dyDescent="0.25">
      <c r="A36" s="30"/>
      <c r="B36" s="25" t="s">
        <v>59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>
        <f t="shared" si="1"/>
        <v>0</v>
      </c>
      <c r="AB36" s="97">
        <f t="shared" si="2"/>
        <v>0</v>
      </c>
    </row>
    <row r="37" spans="1:28" x14ac:dyDescent="0.25">
      <c r="A37" s="6" t="s">
        <v>60</v>
      </c>
      <c r="B37" s="34" t="s">
        <v>61</v>
      </c>
      <c r="C37" s="84">
        <v>633.72424549999982</v>
      </c>
      <c r="D37" s="67">
        <v>474779.08539999998</v>
      </c>
      <c r="E37" s="67">
        <v>909.87249310000004</v>
      </c>
      <c r="F37" s="67">
        <v>834995.73199999973</v>
      </c>
      <c r="G37" s="67">
        <v>765.28193560000011</v>
      </c>
      <c r="H37" s="67">
        <v>812287.50140000018</v>
      </c>
      <c r="I37" s="67">
        <v>820.90736200000003</v>
      </c>
      <c r="J37" s="67">
        <v>886989.18490000046</v>
      </c>
      <c r="K37" s="67">
        <v>581.41436290000001</v>
      </c>
      <c r="L37" s="67">
        <v>581035.4230999999</v>
      </c>
      <c r="M37" s="67">
        <v>935.73760340000001</v>
      </c>
      <c r="N37" s="67">
        <v>787153.43839999998</v>
      </c>
      <c r="O37" s="67">
        <v>726.3860019</v>
      </c>
      <c r="P37" s="67">
        <v>645492.37329999986</v>
      </c>
      <c r="Q37" s="67">
        <v>731.05483440000012</v>
      </c>
      <c r="R37" s="67">
        <v>662731.13219999999</v>
      </c>
      <c r="S37" s="67">
        <v>461.00259139999997</v>
      </c>
      <c r="T37" s="67">
        <v>411894.93909999996</v>
      </c>
      <c r="U37" s="67">
        <v>1011.3473826999998</v>
      </c>
      <c r="V37" s="67">
        <v>791983.40779999981</v>
      </c>
      <c r="W37" s="67">
        <v>627.20603349999988</v>
      </c>
      <c r="X37" s="67">
        <v>492981.5981</v>
      </c>
      <c r="Y37" s="67">
        <v>710.03998699999977</v>
      </c>
      <c r="Z37" s="85">
        <v>606565.69599999965</v>
      </c>
      <c r="AA37" s="67">
        <f t="shared" si="1"/>
        <v>8913.9748333999996</v>
      </c>
      <c r="AB37" s="86">
        <f t="shared" si="2"/>
        <v>7988889.5116999997</v>
      </c>
    </row>
    <row r="38" spans="1:28" x14ac:dyDescent="0.25">
      <c r="A38" s="6" t="s">
        <v>62</v>
      </c>
      <c r="B38" s="34" t="s">
        <v>63</v>
      </c>
      <c r="C38" s="84">
        <v>41.918399999999998</v>
      </c>
      <c r="D38" s="67">
        <v>20658.545499999997</v>
      </c>
      <c r="E38" s="67">
        <v>59.926670999999999</v>
      </c>
      <c r="F38" s="67">
        <v>28396.284900000002</v>
      </c>
      <c r="G38" s="67">
        <v>116.4213919</v>
      </c>
      <c r="H38" s="67">
        <v>54066.404900000001</v>
      </c>
      <c r="I38" s="67">
        <v>22.850074500000002</v>
      </c>
      <c r="J38" s="67">
        <v>11900.964200000002</v>
      </c>
      <c r="K38" s="67">
        <v>6.9366855000000003</v>
      </c>
      <c r="L38" s="67">
        <v>6537.4098000000004</v>
      </c>
      <c r="M38" s="67">
        <v>23.340707300000002</v>
      </c>
      <c r="N38" s="67">
        <v>20060.349300000002</v>
      </c>
      <c r="O38" s="67">
        <v>6.0899855000000009</v>
      </c>
      <c r="P38" s="67">
        <v>13233.3292</v>
      </c>
      <c r="Q38" s="67">
        <v>42.771185300000013</v>
      </c>
      <c r="R38" s="67">
        <v>21292.449300000004</v>
      </c>
      <c r="S38" s="67">
        <v>22.595457400000001</v>
      </c>
      <c r="T38" s="67">
        <v>12111.980799999999</v>
      </c>
      <c r="U38" s="67">
        <v>41.766539899999998</v>
      </c>
      <c r="V38" s="67">
        <v>21481.486500000003</v>
      </c>
      <c r="W38" s="67">
        <v>50.582875000000016</v>
      </c>
      <c r="X38" s="67">
        <v>23422.005400000009</v>
      </c>
      <c r="Y38" s="67">
        <v>4.8425073999999979</v>
      </c>
      <c r="Z38" s="85">
        <v>4668.5662000000011</v>
      </c>
      <c r="AA38" s="67">
        <f t="shared" si="1"/>
        <v>440.0424807</v>
      </c>
      <c r="AB38" s="86">
        <f t="shared" si="2"/>
        <v>237829.77600000001</v>
      </c>
    </row>
    <row r="39" spans="1:28" x14ac:dyDescent="0.25">
      <c r="A39" s="6" t="s">
        <v>64</v>
      </c>
      <c r="B39" s="34" t="s">
        <v>65</v>
      </c>
      <c r="C39" s="84">
        <v>93.176023999999998</v>
      </c>
      <c r="D39" s="67">
        <v>118033.12429999998</v>
      </c>
      <c r="E39" s="67">
        <v>175.27018409999999</v>
      </c>
      <c r="F39" s="67">
        <v>278958.83659999986</v>
      </c>
      <c r="G39" s="67">
        <v>132.84169929999999</v>
      </c>
      <c r="H39" s="67">
        <v>181126.50539999999</v>
      </c>
      <c r="I39" s="67">
        <v>102.21975410000002</v>
      </c>
      <c r="J39" s="67">
        <v>123904.39279999997</v>
      </c>
      <c r="K39" s="67">
        <v>83.556158400000001</v>
      </c>
      <c r="L39" s="67">
        <v>98250.874699999986</v>
      </c>
      <c r="M39" s="67">
        <v>83.106780100000009</v>
      </c>
      <c r="N39" s="67">
        <v>89341.321400000015</v>
      </c>
      <c r="O39" s="67">
        <v>104.00090949999999</v>
      </c>
      <c r="P39" s="67">
        <v>105350.99920000002</v>
      </c>
      <c r="Q39" s="67">
        <v>112.0072739</v>
      </c>
      <c r="R39" s="67">
        <v>116942.1085</v>
      </c>
      <c r="S39" s="67">
        <v>106.42547459999997</v>
      </c>
      <c r="T39" s="67">
        <v>104680.91130000002</v>
      </c>
      <c r="U39" s="67">
        <v>99.595980099999991</v>
      </c>
      <c r="V39" s="67">
        <v>124783.02250000001</v>
      </c>
      <c r="W39" s="67">
        <v>72.978300000000004</v>
      </c>
      <c r="X39" s="67">
        <v>106731.05939999997</v>
      </c>
      <c r="Y39" s="67">
        <v>54.825600000000001</v>
      </c>
      <c r="Z39" s="85">
        <v>78846.258599999986</v>
      </c>
      <c r="AA39" s="67">
        <f t="shared" si="1"/>
        <v>1220.0041380999999</v>
      </c>
      <c r="AB39" s="86">
        <f t="shared" si="2"/>
        <v>1526949.4146999998</v>
      </c>
    </row>
    <row r="40" spans="1:28" x14ac:dyDescent="0.25">
      <c r="A40" s="6" t="s">
        <v>66</v>
      </c>
      <c r="B40" s="34" t="s">
        <v>67</v>
      </c>
      <c r="C40" s="84">
        <v>63.127000000000002</v>
      </c>
      <c r="D40" s="67">
        <v>54106.542499999996</v>
      </c>
      <c r="E40" s="67">
        <v>6.0270000000000001</v>
      </c>
      <c r="F40" s="67">
        <v>6985.3119000000006</v>
      </c>
      <c r="G40" s="67">
        <v>1.8029999999999999</v>
      </c>
      <c r="H40" s="67">
        <v>1015.6143999999999</v>
      </c>
      <c r="I40" s="67">
        <v>1.091</v>
      </c>
      <c r="J40" s="67">
        <v>547.30790000000002</v>
      </c>
      <c r="K40" s="67">
        <v>0.61499999999999999</v>
      </c>
      <c r="L40" s="67">
        <v>444.58249999999998</v>
      </c>
      <c r="M40" s="67">
        <v>4.1469100000000001</v>
      </c>
      <c r="N40" s="67">
        <v>3778.0046000000002</v>
      </c>
      <c r="O40" s="67">
        <v>20.949000000000002</v>
      </c>
      <c r="P40" s="67">
        <v>24788.5815</v>
      </c>
      <c r="Q40" s="67">
        <v>39.692819999999998</v>
      </c>
      <c r="R40" s="67">
        <v>48073.0507</v>
      </c>
      <c r="S40" s="67">
        <v>6.33</v>
      </c>
      <c r="T40" s="67">
        <v>7507.393</v>
      </c>
      <c r="U40" s="67">
        <v>6.8232799999999996</v>
      </c>
      <c r="V40" s="67">
        <v>6305.1121999999996</v>
      </c>
      <c r="W40" s="67">
        <v>5.4085700000000001</v>
      </c>
      <c r="X40" s="67">
        <v>5550.5716999999995</v>
      </c>
      <c r="Y40" s="67">
        <v>3.6267100000000001</v>
      </c>
      <c r="Z40" s="85">
        <v>3684.6580999999996</v>
      </c>
      <c r="AA40" s="67">
        <f t="shared" si="1"/>
        <v>159.64029000000002</v>
      </c>
      <c r="AB40" s="86">
        <f t="shared" si="2"/>
        <v>162786.731</v>
      </c>
    </row>
    <row r="41" spans="1:28" x14ac:dyDescent="0.25">
      <c r="A41" s="6" t="s">
        <v>233</v>
      </c>
      <c r="B41" s="34" t="s">
        <v>69</v>
      </c>
      <c r="C41" s="84">
        <v>380.02170179999996</v>
      </c>
      <c r="D41" s="67">
        <v>76055.551199999987</v>
      </c>
      <c r="E41" s="67">
        <v>270.89748089999995</v>
      </c>
      <c r="F41" s="67">
        <v>50843.419300000009</v>
      </c>
      <c r="G41" s="67">
        <v>450.21958000000001</v>
      </c>
      <c r="H41" s="67">
        <v>99296.078699999998</v>
      </c>
      <c r="I41" s="67">
        <v>490.10772369999995</v>
      </c>
      <c r="J41" s="67">
        <v>124735.6799</v>
      </c>
      <c r="K41" s="67">
        <v>505.55257259999996</v>
      </c>
      <c r="L41" s="67">
        <v>75794.834900000002</v>
      </c>
      <c r="M41" s="67">
        <v>326.63535759999996</v>
      </c>
      <c r="N41" s="67">
        <v>49054.435999999987</v>
      </c>
      <c r="O41" s="67">
        <v>331.57063270000009</v>
      </c>
      <c r="P41" s="67">
        <v>114036.6842</v>
      </c>
      <c r="Q41" s="67">
        <v>314.20548519999988</v>
      </c>
      <c r="R41" s="67">
        <v>58839.466800000009</v>
      </c>
      <c r="S41" s="67">
        <v>97.986325599999986</v>
      </c>
      <c r="T41" s="67">
        <v>28271.793399999999</v>
      </c>
      <c r="U41" s="67">
        <v>22.718412799999999</v>
      </c>
      <c r="V41" s="67">
        <v>27207.119599999998</v>
      </c>
      <c r="W41" s="67">
        <v>22.278025599999999</v>
      </c>
      <c r="X41" s="67">
        <v>31625.207599999998</v>
      </c>
      <c r="Y41" s="67">
        <v>17.102261200000004</v>
      </c>
      <c r="Z41" s="85">
        <v>13343.143700000002</v>
      </c>
      <c r="AA41" s="67">
        <f t="shared" ref="AA41:AA72" si="6">C41+E41+G41+I41+K41+M41+O41+Q41+S41+U41+W41+Y41</f>
        <v>3229.2955597</v>
      </c>
      <c r="AB41" s="86">
        <f t="shared" ref="AB41:AB72" si="7">D41+F41+H41+J41+L41+N41+P41+R41+T41+V41+X41+Z41</f>
        <v>749103.41529999999</v>
      </c>
    </row>
    <row r="42" spans="1:28" x14ac:dyDescent="0.25">
      <c r="A42" s="24"/>
      <c r="B42" s="25" t="s">
        <v>70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>
        <f t="shared" si="6"/>
        <v>0</v>
      </c>
      <c r="AB42" s="90">
        <f t="shared" si="7"/>
        <v>0</v>
      </c>
    </row>
    <row r="43" spans="1:28" x14ac:dyDescent="0.25">
      <c r="A43" s="30"/>
      <c r="B43" s="35" t="s">
        <v>71</v>
      </c>
      <c r="C43" s="96">
        <f>SUM(C44:C47)</f>
        <v>1011.86905</v>
      </c>
      <c r="D43" s="96">
        <f t="shared" ref="D43:Z43" si="8">SUM(D44:D47)</f>
        <v>574510.92429999996</v>
      </c>
      <c r="E43" s="96">
        <f t="shared" si="8"/>
        <v>1230.9720000000002</v>
      </c>
      <c r="F43" s="96">
        <f t="shared" si="8"/>
        <v>521856.37679999997</v>
      </c>
      <c r="G43" s="96">
        <f t="shared" si="8"/>
        <v>1047.12426</v>
      </c>
      <c r="H43" s="96">
        <f t="shared" si="8"/>
        <v>627137.0196</v>
      </c>
      <c r="I43" s="96">
        <f t="shared" si="8"/>
        <v>1018.2964899999999</v>
      </c>
      <c r="J43" s="96">
        <f t="shared" si="8"/>
        <v>547571.9010999999</v>
      </c>
      <c r="K43" s="96">
        <f t="shared" si="8"/>
        <v>940.06000999999992</v>
      </c>
      <c r="L43" s="96">
        <f t="shared" si="8"/>
        <v>533437.39339999994</v>
      </c>
      <c r="M43" s="96">
        <f t="shared" si="8"/>
        <v>1173.5795211</v>
      </c>
      <c r="N43" s="96">
        <f t="shared" si="8"/>
        <v>533434.49729999993</v>
      </c>
      <c r="O43" s="96">
        <f t="shared" si="8"/>
        <v>1349.4869219999998</v>
      </c>
      <c r="P43" s="96">
        <f t="shared" si="8"/>
        <v>647669.4987</v>
      </c>
      <c r="Q43" s="96">
        <f t="shared" si="8"/>
        <v>1276.5117499999997</v>
      </c>
      <c r="R43" s="96">
        <f t="shared" si="8"/>
        <v>558568.07949999988</v>
      </c>
      <c r="S43" s="96">
        <f t="shared" si="8"/>
        <v>892.04816999999991</v>
      </c>
      <c r="T43" s="96">
        <f t="shared" si="8"/>
        <v>257141.26939999999</v>
      </c>
      <c r="U43" s="96">
        <f t="shared" si="8"/>
        <v>822.59312000000011</v>
      </c>
      <c r="V43" s="96">
        <f t="shared" si="8"/>
        <v>379435.38379999978</v>
      </c>
      <c r="W43" s="96">
        <f t="shared" si="8"/>
        <v>451.83318560000004</v>
      </c>
      <c r="X43" s="96">
        <f t="shared" si="8"/>
        <v>123914.60110000003</v>
      </c>
      <c r="Y43" s="96">
        <f t="shared" si="8"/>
        <v>280.77991000000003</v>
      </c>
      <c r="Z43" s="96">
        <f t="shared" si="8"/>
        <v>38771.004399999998</v>
      </c>
      <c r="AA43" s="96">
        <f t="shared" si="6"/>
        <v>11495.154388699999</v>
      </c>
      <c r="AB43" s="97">
        <f t="shared" si="7"/>
        <v>5343447.9493999984</v>
      </c>
    </row>
    <row r="44" spans="1:28" x14ac:dyDescent="0.25">
      <c r="A44" s="5" t="s">
        <v>72</v>
      </c>
      <c r="B44" s="28" t="s">
        <v>73</v>
      </c>
      <c r="C44" s="84"/>
      <c r="D44" s="67"/>
      <c r="E44" s="67">
        <v>5.0000000000000001E-3</v>
      </c>
      <c r="F44" s="67">
        <v>77.25</v>
      </c>
      <c r="G44" s="67"/>
      <c r="H44" s="67"/>
      <c r="I44" s="67">
        <v>1E-3</v>
      </c>
      <c r="J44" s="67">
        <v>1197.5</v>
      </c>
      <c r="K44" s="67">
        <v>1.1070799999999998</v>
      </c>
      <c r="L44" s="67">
        <v>885.81999999999994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85"/>
      <c r="AA44" s="67">
        <f t="shared" si="6"/>
        <v>1.1130799999999998</v>
      </c>
      <c r="AB44" s="86">
        <f t="shared" si="7"/>
        <v>2160.5699999999997</v>
      </c>
    </row>
    <row r="45" spans="1:28" x14ac:dyDescent="0.25">
      <c r="A45" s="5" t="s">
        <v>74</v>
      </c>
      <c r="B45" s="28" t="s">
        <v>75</v>
      </c>
      <c r="C45" s="84">
        <v>9.536E-2</v>
      </c>
      <c r="D45" s="67">
        <v>137.5968</v>
      </c>
      <c r="E45" s="67"/>
      <c r="F45" s="67"/>
      <c r="G45" s="67">
        <v>7.5359999999999996E-2</v>
      </c>
      <c r="H45" s="67">
        <v>202.99680000000001</v>
      </c>
      <c r="I45" s="82"/>
      <c r="J45" s="82"/>
      <c r="K45" s="67">
        <v>4.5359999999999998E-2</v>
      </c>
      <c r="L45" s="67">
        <v>56.8996</v>
      </c>
      <c r="M45" s="67"/>
      <c r="N45" s="67"/>
      <c r="O45" s="67">
        <v>4.5359999999999998E-2</v>
      </c>
      <c r="P45" s="67">
        <v>56.8996</v>
      </c>
      <c r="Q45" s="67"/>
      <c r="R45" s="67"/>
      <c r="S45" s="67">
        <v>4.5359999999999998E-2</v>
      </c>
      <c r="T45" s="67">
        <v>56.8996</v>
      </c>
      <c r="U45" s="67">
        <v>4.5999999999999999E-2</v>
      </c>
      <c r="V45" s="67">
        <v>352</v>
      </c>
      <c r="W45" s="67">
        <v>1E-3</v>
      </c>
      <c r="X45" s="67">
        <v>4.1399999999999997</v>
      </c>
      <c r="Y45" s="67"/>
      <c r="Z45" s="85"/>
      <c r="AA45" s="67">
        <f t="shared" si="6"/>
        <v>0.3538</v>
      </c>
      <c r="AB45" s="86">
        <f t="shared" si="7"/>
        <v>867.43240000000003</v>
      </c>
    </row>
    <row r="46" spans="1:28" ht="30.75" customHeight="1" x14ac:dyDescent="0.25">
      <c r="A46" s="5" t="s">
        <v>76</v>
      </c>
      <c r="B46" s="29" t="s">
        <v>77</v>
      </c>
      <c r="C46" s="84"/>
      <c r="D46" s="67"/>
      <c r="E46" s="67"/>
      <c r="F46" s="67"/>
      <c r="G46" s="67"/>
      <c r="H46" s="67"/>
      <c r="I46" s="67">
        <v>0.28349000000000002</v>
      </c>
      <c r="J46" s="67">
        <v>241.6</v>
      </c>
      <c r="K46" s="67"/>
      <c r="L46" s="67"/>
      <c r="M46" s="67">
        <v>0.39288109999999998</v>
      </c>
      <c r="N46" s="67">
        <v>1451.9899</v>
      </c>
      <c r="O46" s="67">
        <v>0.13</v>
      </c>
      <c r="P46" s="67">
        <v>348.1</v>
      </c>
      <c r="Q46" s="67">
        <v>2.3899999999999998E-2</v>
      </c>
      <c r="R46" s="67">
        <v>687.2</v>
      </c>
      <c r="S46" s="67">
        <v>0.42499999999999999</v>
      </c>
      <c r="T46" s="67">
        <v>752.27200000000005</v>
      </c>
      <c r="U46" s="67">
        <v>6.0946499999999997</v>
      </c>
      <c r="V46" s="67">
        <v>9745.1345999999994</v>
      </c>
      <c r="W46" s="67">
        <v>2E-3</v>
      </c>
      <c r="X46" s="67">
        <v>460.1</v>
      </c>
      <c r="Y46" s="67">
        <v>1E-3</v>
      </c>
      <c r="Z46" s="85">
        <v>400.2</v>
      </c>
      <c r="AA46" s="67">
        <f t="shared" si="6"/>
        <v>7.3529210999999997</v>
      </c>
      <c r="AB46" s="86">
        <f t="shared" si="7"/>
        <v>14086.596500000001</v>
      </c>
    </row>
    <row r="47" spans="1:28" x14ac:dyDescent="0.25">
      <c r="A47" s="5" t="s">
        <v>78</v>
      </c>
      <c r="B47" s="28" t="s">
        <v>79</v>
      </c>
      <c r="C47" s="67">
        <v>1011.77369</v>
      </c>
      <c r="D47" s="67">
        <v>574373.3274999999</v>
      </c>
      <c r="E47" s="67">
        <v>1230.9670000000001</v>
      </c>
      <c r="F47" s="67">
        <v>521779.12679999997</v>
      </c>
      <c r="G47" s="67">
        <v>1047.0489</v>
      </c>
      <c r="H47" s="67">
        <v>626934.02280000004</v>
      </c>
      <c r="I47" s="82">
        <v>1018.0119999999999</v>
      </c>
      <c r="J47" s="67">
        <v>546132.80109999992</v>
      </c>
      <c r="K47" s="67">
        <v>938.90756999999996</v>
      </c>
      <c r="L47" s="67">
        <v>532494.67379999999</v>
      </c>
      <c r="M47" s="67">
        <v>1173.1866399999999</v>
      </c>
      <c r="N47" s="67">
        <v>531982.50739999989</v>
      </c>
      <c r="O47" s="67">
        <v>1349.3115619999999</v>
      </c>
      <c r="P47" s="67">
        <v>647264.49910000002</v>
      </c>
      <c r="Q47" s="67">
        <v>1276.4878499999998</v>
      </c>
      <c r="R47" s="67">
        <v>557880.87949999992</v>
      </c>
      <c r="S47" s="67">
        <v>891.57780999999989</v>
      </c>
      <c r="T47" s="67">
        <v>256332.09779999999</v>
      </c>
      <c r="U47" s="67">
        <v>816.45247000000006</v>
      </c>
      <c r="V47" s="67">
        <v>369338.24919999979</v>
      </c>
      <c r="W47" s="67">
        <v>451.83018560000005</v>
      </c>
      <c r="X47" s="67">
        <v>123450.36110000002</v>
      </c>
      <c r="Y47" s="67">
        <v>280.77891000000005</v>
      </c>
      <c r="Z47" s="85">
        <v>38370.804400000001</v>
      </c>
      <c r="AA47" s="67">
        <f t="shared" si="6"/>
        <v>11486.334587600002</v>
      </c>
      <c r="AB47" s="86">
        <f t="shared" si="7"/>
        <v>5326333.3504999988</v>
      </c>
    </row>
    <row r="48" spans="1:28" x14ac:dyDescent="0.25">
      <c r="A48" s="5" t="s">
        <v>80</v>
      </c>
      <c r="B48" s="28" t="s">
        <v>81</v>
      </c>
      <c r="C48" s="84">
        <v>3.8379299999999996</v>
      </c>
      <c r="D48" s="67">
        <v>5575.0060000000003</v>
      </c>
      <c r="E48" s="67">
        <v>5.5E-2</v>
      </c>
      <c r="F48" s="67">
        <v>91.6</v>
      </c>
      <c r="G48" s="67">
        <v>0.79120000000000001</v>
      </c>
      <c r="H48" s="67">
        <v>471.99849999999998</v>
      </c>
      <c r="I48" s="67">
        <v>2.0299999999999998</v>
      </c>
      <c r="J48" s="67">
        <v>874.39300000000003</v>
      </c>
      <c r="K48" s="67">
        <v>3.70743</v>
      </c>
      <c r="L48" s="67">
        <v>2382.7509999999997</v>
      </c>
      <c r="M48" s="67">
        <v>6.5830000000000002</v>
      </c>
      <c r="N48" s="67">
        <v>8138.4104000000007</v>
      </c>
      <c r="O48" s="67">
        <v>0.16400000000000001</v>
      </c>
      <c r="P48" s="67">
        <v>222.1</v>
      </c>
      <c r="Q48" s="67">
        <v>0.87</v>
      </c>
      <c r="R48" s="67">
        <v>2515.7650000000003</v>
      </c>
      <c r="S48" s="67">
        <v>18.388999999999999</v>
      </c>
      <c r="T48" s="67">
        <v>4031.1887999999999</v>
      </c>
      <c r="U48" s="67">
        <v>17.763000000000002</v>
      </c>
      <c r="V48" s="67">
        <v>12383.6106</v>
      </c>
      <c r="W48" s="67">
        <v>10.811</v>
      </c>
      <c r="X48" s="67">
        <v>6544.7330000000002</v>
      </c>
      <c r="Y48" s="67">
        <v>0.09</v>
      </c>
      <c r="Z48" s="85">
        <v>657</v>
      </c>
      <c r="AA48" s="67">
        <f t="shared" si="6"/>
        <v>65.091560000000015</v>
      </c>
      <c r="AB48" s="86">
        <f t="shared" si="7"/>
        <v>43888.556300000004</v>
      </c>
    </row>
    <row r="49" spans="1:31" x14ac:dyDescent="0.25">
      <c r="A49" s="5" t="s">
        <v>82</v>
      </c>
      <c r="B49" s="28" t="s">
        <v>83</v>
      </c>
      <c r="C49" s="84">
        <v>1E-3</v>
      </c>
      <c r="D49" s="67">
        <v>18</v>
      </c>
      <c r="E49" s="82"/>
      <c r="F49" s="82"/>
      <c r="G49" s="82"/>
      <c r="H49" s="82"/>
      <c r="I49" s="67">
        <v>12.045999999999999</v>
      </c>
      <c r="J49" s="67">
        <v>13648.4864</v>
      </c>
      <c r="K49" s="67">
        <v>2.41798</v>
      </c>
      <c r="L49" s="67">
        <v>2492.0313000000001</v>
      </c>
      <c r="M49" s="67">
        <v>1E-3</v>
      </c>
      <c r="N49" s="67">
        <v>12.5</v>
      </c>
      <c r="O49" s="82"/>
      <c r="P49" s="82"/>
      <c r="Q49" s="67">
        <v>0.30662</v>
      </c>
      <c r="R49" s="67">
        <v>5484.6629000000003</v>
      </c>
      <c r="S49" s="67">
        <v>0.24315999999999999</v>
      </c>
      <c r="T49" s="67">
        <v>2007.6616000000001</v>
      </c>
      <c r="U49" s="67">
        <v>1E-3</v>
      </c>
      <c r="V49" s="67">
        <v>5664</v>
      </c>
      <c r="W49" s="67">
        <v>0.59523999999999999</v>
      </c>
      <c r="X49" s="67">
        <v>5345.2551999999996</v>
      </c>
      <c r="Y49" s="67">
        <v>0.61948000000000003</v>
      </c>
      <c r="Z49" s="85">
        <v>6193.2802000000001</v>
      </c>
      <c r="AA49" s="67">
        <f t="shared" si="6"/>
        <v>16.231479999999998</v>
      </c>
      <c r="AB49" s="86">
        <f t="shared" si="7"/>
        <v>40865.8776</v>
      </c>
    </row>
    <row r="50" spans="1:31" x14ac:dyDescent="0.25">
      <c r="A50" s="5" t="s">
        <v>84</v>
      </c>
      <c r="B50" s="28" t="s">
        <v>85</v>
      </c>
      <c r="C50" s="84">
        <v>158.80145999999999</v>
      </c>
      <c r="D50" s="67">
        <v>94149.154399999999</v>
      </c>
      <c r="E50" s="67">
        <v>87.481470000000002</v>
      </c>
      <c r="F50" s="67">
        <v>55338.525000000001</v>
      </c>
      <c r="G50" s="67">
        <v>1632.9372999999998</v>
      </c>
      <c r="H50" s="67">
        <v>509030.63580000011</v>
      </c>
      <c r="I50" s="67">
        <v>14.31532</v>
      </c>
      <c r="J50" s="67">
        <v>6055.1230999999989</v>
      </c>
      <c r="K50" s="67">
        <v>20.416</v>
      </c>
      <c r="L50" s="67">
        <v>7832.1859999999997</v>
      </c>
      <c r="M50" s="67">
        <v>29.360545399999999</v>
      </c>
      <c r="N50" s="67">
        <v>21256.945399999997</v>
      </c>
      <c r="O50" s="67">
        <v>16.548739999999999</v>
      </c>
      <c r="P50" s="67">
        <v>23677.242399999999</v>
      </c>
      <c r="Q50" s="67">
        <v>5.0000000000000001E-3</v>
      </c>
      <c r="R50" s="67">
        <v>55.74</v>
      </c>
      <c r="S50" s="67">
        <v>5.1753599999999995</v>
      </c>
      <c r="T50" s="67">
        <v>3234.2172</v>
      </c>
      <c r="U50" s="67">
        <v>3.085321</v>
      </c>
      <c r="V50" s="67">
        <v>11712.161700000001</v>
      </c>
      <c r="W50" s="67">
        <v>152.00299999999999</v>
      </c>
      <c r="X50" s="67">
        <v>64088.540200000003</v>
      </c>
      <c r="Y50" s="67">
        <v>0.04</v>
      </c>
      <c r="Z50" s="85">
        <v>238.4</v>
      </c>
      <c r="AA50" s="67">
        <f t="shared" si="6"/>
        <v>2120.1695163999998</v>
      </c>
      <c r="AB50" s="86">
        <f t="shared" si="7"/>
        <v>796668.87120000005</v>
      </c>
    </row>
    <row r="51" spans="1:31" x14ac:dyDescent="0.25">
      <c r="A51" s="33"/>
      <c r="B51" s="25" t="s">
        <v>86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>
        <f t="shared" si="6"/>
        <v>0</v>
      </c>
      <c r="AB51" s="97">
        <f t="shared" si="7"/>
        <v>0</v>
      </c>
    </row>
    <row r="52" spans="1:31" ht="24.75" hidden="1" customHeight="1" x14ac:dyDescent="0.25">
      <c r="A52" s="9" t="s">
        <v>87</v>
      </c>
      <c r="B52" s="36" t="s">
        <v>88</v>
      </c>
      <c r="C52" s="8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85"/>
      <c r="AA52" s="67">
        <f t="shared" si="6"/>
        <v>0</v>
      </c>
      <c r="AB52" s="86">
        <f t="shared" si="7"/>
        <v>0</v>
      </c>
    </row>
    <row r="53" spans="1:31" ht="24.75" customHeight="1" x14ac:dyDescent="0.25">
      <c r="A53" s="10" t="s">
        <v>89</v>
      </c>
      <c r="B53" s="36" t="s">
        <v>90</v>
      </c>
      <c r="C53" s="84">
        <v>242.21710000000007</v>
      </c>
      <c r="D53" s="67">
        <v>138239.69840000005</v>
      </c>
      <c r="E53" s="67">
        <v>299.6136489999999</v>
      </c>
      <c r="F53" s="67">
        <v>159757.21030000015</v>
      </c>
      <c r="G53" s="67">
        <v>327.44943830000022</v>
      </c>
      <c r="H53" s="67">
        <v>178624.74410000004</v>
      </c>
      <c r="I53" s="67">
        <v>326.65888380000035</v>
      </c>
      <c r="J53" s="67">
        <v>193207.35210000002</v>
      </c>
      <c r="K53" s="67">
        <v>308.99113999999986</v>
      </c>
      <c r="L53" s="67">
        <v>162412.84409999987</v>
      </c>
      <c r="M53" s="67">
        <v>284.85680870000016</v>
      </c>
      <c r="N53" s="67">
        <v>137249.02690000003</v>
      </c>
      <c r="O53" s="67">
        <v>292.72080999999986</v>
      </c>
      <c r="P53" s="67">
        <v>133441.99520000018</v>
      </c>
      <c r="Q53" s="67">
        <v>268.58109599999995</v>
      </c>
      <c r="R53" s="67">
        <v>133861.58620000002</v>
      </c>
      <c r="S53" s="67">
        <v>209.52183999999991</v>
      </c>
      <c r="T53" s="67">
        <v>118379.54529999998</v>
      </c>
      <c r="U53" s="67">
        <v>249.9059899999998</v>
      </c>
      <c r="V53" s="67">
        <v>150565.41020000004</v>
      </c>
      <c r="W53" s="67">
        <v>288.77581999999984</v>
      </c>
      <c r="X53" s="67">
        <v>159678.99539999999</v>
      </c>
      <c r="Y53" s="67">
        <v>336.9136299999999</v>
      </c>
      <c r="Z53" s="85">
        <v>229986.00739999997</v>
      </c>
      <c r="AA53" s="67">
        <f t="shared" si="6"/>
        <v>3436.2062057999997</v>
      </c>
      <c r="AB53" s="86">
        <f t="shared" si="7"/>
        <v>1895404.4156000002</v>
      </c>
    </row>
    <row r="54" spans="1:31" ht="24.75" customHeight="1" x14ac:dyDescent="0.25">
      <c r="A54" s="11" t="s">
        <v>91</v>
      </c>
      <c r="B54" s="36" t="s">
        <v>92</v>
      </c>
      <c r="C54" s="84">
        <v>0.95120000000000005</v>
      </c>
      <c r="D54" s="67">
        <v>883.17139999999995</v>
      </c>
      <c r="E54" s="67">
        <v>0.32819999999999999</v>
      </c>
      <c r="F54" s="67">
        <v>430.23919999999998</v>
      </c>
      <c r="G54" s="67">
        <v>1.1005999999999998</v>
      </c>
      <c r="H54" s="67">
        <v>1901.5137</v>
      </c>
      <c r="I54" s="67">
        <v>3.02</v>
      </c>
      <c r="J54" s="67">
        <v>8203.659599999999</v>
      </c>
      <c r="K54" s="67">
        <v>0.26600000000000001</v>
      </c>
      <c r="L54" s="67">
        <v>851.84429999999998</v>
      </c>
      <c r="M54" s="67">
        <v>0.32</v>
      </c>
      <c r="N54" s="67">
        <v>957.43979999999999</v>
      </c>
      <c r="O54" s="67">
        <v>3.4120700000000004</v>
      </c>
      <c r="P54" s="67">
        <v>7070.9345999999996</v>
      </c>
      <c r="Q54" s="67">
        <v>0.19600000000000001</v>
      </c>
      <c r="R54" s="67">
        <v>1142.6194</v>
      </c>
      <c r="S54" s="67">
        <v>0.69645000000000001</v>
      </c>
      <c r="T54" s="67">
        <v>1102.2719999999999</v>
      </c>
      <c r="U54" s="67">
        <v>3.1181000000000001</v>
      </c>
      <c r="V54" s="67">
        <v>86980.955000000002</v>
      </c>
      <c r="W54" s="67">
        <v>3.5689718000000004</v>
      </c>
      <c r="X54" s="67">
        <v>6055.5288999999975</v>
      </c>
      <c r="Y54" s="67">
        <v>8.1765466</v>
      </c>
      <c r="Z54" s="85">
        <v>16957.8583</v>
      </c>
      <c r="AA54" s="67">
        <f t="shared" si="6"/>
        <v>25.154138400000001</v>
      </c>
      <c r="AB54" s="86">
        <f t="shared" si="7"/>
        <v>132538.0362</v>
      </c>
    </row>
    <row r="55" spans="1:31" ht="44.25" customHeight="1" x14ac:dyDescent="0.25">
      <c r="A55" s="37" t="s">
        <v>234</v>
      </c>
      <c r="B55" s="32" t="s">
        <v>94</v>
      </c>
      <c r="C55" s="91">
        <v>444.79533809999998</v>
      </c>
      <c r="D55" s="91">
        <v>352290.22129999998</v>
      </c>
      <c r="E55" s="91">
        <v>330.35954529999998</v>
      </c>
      <c r="F55" s="91">
        <v>315346.73670000012</v>
      </c>
      <c r="G55" s="91">
        <v>936.95349709999994</v>
      </c>
      <c r="H55" s="91">
        <v>623032.71769999992</v>
      </c>
      <c r="I55" s="91">
        <v>259.46427269999998</v>
      </c>
      <c r="J55" s="91">
        <v>305380.04640000005</v>
      </c>
      <c r="K55" s="91">
        <v>232.25855439999998</v>
      </c>
      <c r="L55" s="91">
        <v>243105.81759999998</v>
      </c>
      <c r="M55" s="91">
        <v>138.79699989999997</v>
      </c>
      <c r="N55" s="91">
        <v>194421.34890000001</v>
      </c>
      <c r="O55" s="91">
        <v>44.455527100000005</v>
      </c>
      <c r="P55" s="91">
        <v>61935.763499999994</v>
      </c>
      <c r="Q55" s="91">
        <v>205.01736380000003</v>
      </c>
      <c r="R55" s="91">
        <v>316773.8762</v>
      </c>
      <c r="S55" s="91">
        <v>28.964723500000002</v>
      </c>
      <c r="T55" s="91">
        <v>40971.323799999998</v>
      </c>
      <c r="U55" s="91">
        <v>12.710986399999999</v>
      </c>
      <c r="V55" s="91">
        <v>14708.9575</v>
      </c>
      <c r="W55" s="91">
        <v>1.3770909999999996</v>
      </c>
      <c r="X55" s="91">
        <v>1409.2916</v>
      </c>
      <c r="Y55" s="91">
        <v>2.8804546000000002</v>
      </c>
      <c r="Z55" s="91">
        <v>3542.4804000000004</v>
      </c>
      <c r="AA55" s="91">
        <f t="shared" si="6"/>
        <v>2638.0343539</v>
      </c>
      <c r="AB55" s="92">
        <f t="shared" si="7"/>
        <v>2472918.5816000002</v>
      </c>
    </row>
    <row r="56" spans="1:31" x14ac:dyDescent="0.25">
      <c r="A56" s="5" t="s">
        <v>95</v>
      </c>
      <c r="B56" s="28" t="s">
        <v>96</v>
      </c>
      <c r="C56" s="84"/>
      <c r="D56" s="67"/>
      <c r="E56" s="67">
        <v>1.1606880000000002</v>
      </c>
      <c r="F56" s="67">
        <v>1030.96</v>
      </c>
      <c r="G56" s="67">
        <v>5.0000000000000001E-3</v>
      </c>
      <c r="H56" s="67">
        <v>23.2</v>
      </c>
      <c r="I56" s="67">
        <v>1.0999999999999999E-2</v>
      </c>
      <c r="J56" s="67">
        <v>45.9</v>
      </c>
      <c r="K56" s="67"/>
      <c r="L56" s="67"/>
      <c r="M56" s="67">
        <v>0.99672000000000005</v>
      </c>
      <c r="N56" s="67">
        <v>48000</v>
      </c>
      <c r="O56" s="67"/>
      <c r="P56" s="67"/>
      <c r="Q56" s="67">
        <v>5.0000000000000001E-3</v>
      </c>
      <c r="R56" s="67">
        <v>23.2</v>
      </c>
      <c r="S56" s="67">
        <v>0.01</v>
      </c>
      <c r="T56" s="67">
        <v>51.5</v>
      </c>
      <c r="U56" s="67">
        <v>1E-3</v>
      </c>
      <c r="V56" s="67">
        <v>75.36</v>
      </c>
      <c r="W56" s="67">
        <v>8.9071999999999988E-3</v>
      </c>
      <c r="X56" s="67">
        <v>47.715199999999996</v>
      </c>
      <c r="Y56" s="67"/>
      <c r="Z56" s="85"/>
      <c r="AA56" s="67">
        <f t="shared" si="6"/>
        <v>2.1983151999999997</v>
      </c>
      <c r="AB56" s="86">
        <f t="shared" si="7"/>
        <v>49297.835199999994</v>
      </c>
    </row>
    <row r="57" spans="1:31" ht="45.75" customHeight="1" x14ac:dyDescent="0.25">
      <c r="A57" s="12" t="s">
        <v>97</v>
      </c>
      <c r="B57" s="29" t="s">
        <v>98</v>
      </c>
      <c r="C57" s="84">
        <v>12.7579396</v>
      </c>
      <c r="D57" s="67">
        <v>10342.3356</v>
      </c>
      <c r="E57" s="67">
        <v>13.577209999999997</v>
      </c>
      <c r="F57" s="67">
        <v>8347.0995999999996</v>
      </c>
      <c r="G57" s="67">
        <v>18.730250000000005</v>
      </c>
      <c r="H57" s="67">
        <v>12930.099999999997</v>
      </c>
      <c r="I57" s="67">
        <v>17.580005599999996</v>
      </c>
      <c r="J57" s="67">
        <v>14307.798699999999</v>
      </c>
      <c r="K57" s="67">
        <v>8.1881709999999988</v>
      </c>
      <c r="L57" s="67">
        <v>9277.2080999999998</v>
      </c>
      <c r="M57" s="67">
        <v>5.2738669999999992</v>
      </c>
      <c r="N57" s="67">
        <v>5322.7773999999999</v>
      </c>
      <c r="O57" s="67">
        <v>8.4744035000000011</v>
      </c>
      <c r="P57" s="67">
        <v>10744.1733</v>
      </c>
      <c r="Q57" s="67">
        <v>7.6203561000000013</v>
      </c>
      <c r="R57" s="67">
        <v>9779.4040999999997</v>
      </c>
      <c r="S57" s="67">
        <v>6.3226000000000004</v>
      </c>
      <c r="T57" s="67">
        <v>9233.5542000000005</v>
      </c>
      <c r="U57" s="67">
        <v>7.128000000000001</v>
      </c>
      <c r="V57" s="67">
        <v>9761.9484000000011</v>
      </c>
      <c r="W57" s="67">
        <v>2.8387600000000002</v>
      </c>
      <c r="X57" s="67">
        <v>3159.5</v>
      </c>
      <c r="Y57" s="67">
        <v>8.7135999999999978</v>
      </c>
      <c r="Z57" s="85">
        <v>2045.3146999999999</v>
      </c>
      <c r="AA57" s="67">
        <f t="shared" si="6"/>
        <v>117.20516279999998</v>
      </c>
      <c r="AB57" s="86">
        <f t="shared" si="7"/>
        <v>105251.2141</v>
      </c>
    </row>
    <row r="58" spans="1:31" x14ac:dyDescent="0.25">
      <c r="A58" s="38"/>
      <c r="B58" s="25" t="s">
        <v>99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>
        <f t="shared" si="6"/>
        <v>0</v>
      </c>
      <c r="AB58" s="97">
        <f t="shared" si="7"/>
        <v>0</v>
      </c>
    </row>
    <row r="59" spans="1:31" x14ac:dyDescent="0.25">
      <c r="A59" s="6" t="s">
        <v>100</v>
      </c>
      <c r="B59" s="34" t="s">
        <v>101</v>
      </c>
      <c r="C59" s="101">
        <v>11.4374836</v>
      </c>
      <c r="D59" s="101">
        <v>7521.6776999999993</v>
      </c>
      <c r="E59" s="82">
        <v>55.146993600000002</v>
      </c>
      <c r="F59" s="101">
        <v>40297.200300000004</v>
      </c>
      <c r="G59" s="101">
        <v>63.647152800000001</v>
      </c>
      <c r="H59" s="101">
        <v>48645.685299999997</v>
      </c>
      <c r="I59" s="101">
        <v>11.084659100000001</v>
      </c>
      <c r="J59" s="101">
        <v>10437.61</v>
      </c>
      <c r="K59" s="101">
        <v>38.963944000000005</v>
      </c>
      <c r="L59" s="101">
        <v>24314.538399999998</v>
      </c>
      <c r="M59" s="101">
        <v>8.140778199999998</v>
      </c>
      <c r="N59" s="101">
        <v>6232.3667999999989</v>
      </c>
      <c r="O59" s="101">
        <v>12.447420799999998</v>
      </c>
      <c r="P59" s="101">
        <v>10332.0545</v>
      </c>
      <c r="Q59" s="101">
        <v>4.6131425000000013</v>
      </c>
      <c r="R59" s="101">
        <v>3348.1172000000006</v>
      </c>
      <c r="S59" s="101">
        <v>3.2169108999999998</v>
      </c>
      <c r="T59" s="101">
        <v>2712.7041999999997</v>
      </c>
      <c r="U59" s="101">
        <v>71.950386300000019</v>
      </c>
      <c r="V59" s="101">
        <v>46934.501600000003</v>
      </c>
      <c r="W59" s="101">
        <v>262.56358169999999</v>
      </c>
      <c r="X59" s="101">
        <v>148387.31560000006</v>
      </c>
      <c r="Y59" s="101">
        <v>96.439405400000027</v>
      </c>
      <c r="Z59" s="102">
        <v>62981.531899999994</v>
      </c>
      <c r="AA59" s="101">
        <f t="shared" si="6"/>
        <v>639.65185890000009</v>
      </c>
      <c r="AB59" s="103">
        <f t="shared" si="7"/>
        <v>412145.3035000001</v>
      </c>
    </row>
    <row r="60" spans="1:31" x14ac:dyDescent="0.25">
      <c r="A60" s="6" t="s">
        <v>102</v>
      </c>
      <c r="B60" s="34" t="s">
        <v>103</v>
      </c>
      <c r="C60" s="104">
        <v>354.86023000000006</v>
      </c>
      <c r="D60" s="101">
        <v>200805.29689999999</v>
      </c>
      <c r="E60" s="101">
        <v>304.51218820000003</v>
      </c>
      <c r="F60" s="101">
        <v>132207.9252</v>
      </c>
      <c r="G60" s="101">
        <v>305.47935549999977</v>
      </c>
      <c r="H60" s="101">
        <v>158674.89460000006</v>
      </c>
      <c r="I60" s="101">
        <v>230.90200659999991</v>
      </c>
      <c r="J60" s="101">
        <v>112127.97670000004</v>
      </c>
      <c r="K60" s="101">
        <v>232.56353470000005</v>
      </c>
      <c r="L60" s="101">
        <v>98858.2497</v>
      </c>
      <c r="M60" s="101">
        <v>206.12864550000006</v>
      </c>
      <c r="N60" s="101">
        <v>100343.0624</v>
      </c>
      <c r="O60" s="101">
        <v>141.45394459999997</v>
      </c>
      <c r="P60" s="101">
        <v>90909.781899999973</v>
      </c>
      <c r="Q60" s="101">
        <v>155.1556999</v>
      </c>
      <c r="R60" s="101">
        <v>127038.8483</v>
      </c>
      <c r="S60" s="101">
        <v>156.81561169999992</v>
      </c>
      <c r="T60" s="101">
        <v>103831.08809999996</v>
      </c>
      <c r="U60" s="101">
        <v>230.87955540000016</v>
      </c>
      <c r="V60" s="101">
        <v>133471.1698</v>
      </c>
      <c r="W60" s="101">
        <v>240.91386570000012</v>
      </c>
      <c r="X60" s="101">
        <v>129510.91620000007</v>
      </c>
      <c r="Y60" s="101">
        <v>203.21011640000006</v>
      </c>
      <c r="Z60" s="102">
        <v>103667.69879999994</v>
      </c>
      <c r="AA60" s="101">
        <f t="shared" si="6"/>
        <v>2762.8747542000001</v>
      </c>
      <c r="AB60" s="103">
        <f t="shared" si="7"/>
        <v>1491446.9086</v>
      </c>
    </row>
    <row r="61" spans="1:31" x14ac:dyDescent="0.25">
      <c r="A61" s="39"/>
      <c r="B61" s="25" t="s">
        <v>104</v>
      </c>
      <c r="C61" s="96">
        <f t="shared" ref="C61:Z61" si="9">C62+C63</f>
        <v>955.00259259999962</v>
      </c>
      <c r="D61" s="96">
        <f t="shared" si="9"/>
        <v>1090119.0644999999</v>
      </c>
      <c r="E61" s="96">
        <f t="shared" si="9"/>
        <v>1131.8815604999998</v>
      </c>
      <c r="F61" s="96">
        <f t="shared" si="9"/>
        <v>1501780.9610000004</v>
      </c>
      <c r="G61" s="96">
        <f t="shared" si="9"/>
        <v>1644.6764294999998</v>
      </c>
      <c r="H61" s="96">
        <f t="shared" si="9"/>
        <v>2021051.8478000006</v>
      </c>
      <c r="I61" s="96">
        <f t="shared" si="9"/>
        <v>1213.5944989000004</v>
      </c>
      <c r="J61" s="96">
        <f t="shared" si="9"/>
        <v>1461943.2777999989</v>
      </c>
      <c r="K61" s="96">
        <f t="shared" si="9"/>
        <v>1063.8990809000002</v>
      </c>
      <c r="L61" s="96">
        <f t="shared" si="9"/>
        <v>1071834.2406000006</v>
      </c>
      <c r="M61" s="96">
        <f t="shared" si="9"/>
        <v>1012.2234341999998</v>
      </c>
      <c r="N61" s="96">
        <f t="shared" si="9"/>
        <v>999319.31849999994</v>
      </c>
      <c r="O61" s="96">
        <f t="shared" si="9"/>
        <v>1085.2866965999999</v>
      </c>
      <c r="P61" s="96">
        <f t="shared" si="9"/>
        <v>1191589.5073000002</v>
      </c>
      <c r="Q61" s="96">
        <f t="shared" si="9"/>
        <v>1124.6012560000004</v>
      </c>
      <c r="R61" s="96">
        <f t="shared" si="9"/>
        <v>1100807.7886999997</v>
      </c>
      <c r="S61" s="96">
        <f t="shared" si="9"/>
        <v>1046.9469852</v>
      </c>
      <c r="T61" s="96">
        <f t="shared" si="9"/>
        <v>945479.87650000025</v>
      </c>
      <c r="U61" s="96">
        <f t="shared" si="9"/>
        <v>1345.6135934000004</v>
      </c>
      <c r="V61" s="96">
        <f t="shared" si="9"/>
        <v>1443635.3426000003</v>
      </c>
      <c r="W61" s="96">
        <f t="shared" si="9"/>
        <v>1816.3434837000009</v>
      </c>
      <c r="X61" s="96">
        <f t="shared" si="9"/>
        <v>2148711.4007999999</v>
      </c>
      <c r="Y61" s="96">
        <f t="shared" si="9"/>
        <v>2010.4884703000002</v>
      </c>
      <c r="Z61" s="96">
        <f t="shared" si="9"/>
        <v>2018628.6241999995</v>
      </c>
      <c r="AA61" s="96">
        <f>C61+E61+G61+I61+K61+M61+O61+Q61+S61+U61+W61+Y61</f>
        <v>15450.558081800002</v>
      </c>
      <c r="AB61" s="97">
        <f t="shared" si="7"/>
        <v>16994901.250299998</v>
      </c>
      <c r="AD61" s="686"/>
      <c r="AE61" s="686"/>
    </row>
    <row r="62" spans="1:31" s="255" customFormat="1" x14ac:dyDescent="0.25">
      <c r="A62" s="672" t="s">
        <v>105</v>
      </c>
      <c r="B62" s="676" t="s">
        <v>106</v>
      </c>
      <c r="C62" s="499">
        <v>653.78695259999972</v>
      </c>
      <c r="D62" s="499">
        <v>693715.13769999985</v>
      </c>
      <c r="E62" s="499">
        <v>770.32271139999955</v>
      </c>
      <c r="F62" s="499">
        <v>988799.85650000034</v>
      </c>
      <c r="G62" s="499">
        <v>1148.5355288999997</v>
      </c>
      <c r="H62" s="499">
        <v>1249413.4703000006</v>
      </c>
      <c r="I62" s="499">
        <v>772.52047520000053</v>
      </c>
      <c r="J62" s="499">
        <v>888897.22639999923</v>
      </c>
      <c r="K62" s="499">
        <v>539.20970539999996</v>
      </c>
      <c r="L62" s="499">
        <v>464766.88520000008</v>
      </c>
      <c r="M62" s="499">
        <v>528.67907609999952</v>
      </c>
      <c r="N62" s="499">
        <v>495709.39459999971</v>
      </c>
      <c r="O62" s="499">
        <v>657.93079859999978</v>
      </c>
      <c r="P62" s="499">
        <v>733396.83210000023</v>
      </c>
      <c r="Q62" s="499">
        <v>718.52380700000037</v>
      </c>
      <c r="R62" s="499">
        <v>630036.67009999976</v>
      </c>
      <c r="S62" s="499">
        <v>766.23120690000007</v>
      </c>
      <c r="T62" s="499">
        <v>623575.60060000024</v>
      </c>
      <c r="U62" s="499">
        <v>1139.0902954000005</v>
      </c>
      <c r="V62" s="499">
        <v>1176199.9371000004</v>
      </c>
      <c r="W62" s="499">
        <v>1428.6154407000008</v>
      </c>
      <c r="X62" s="499">
        <v>1602754.9221999997</v>
      </c>
      <c r="Y62" s="499">
        <v>978.85089590000109</v>
      </c>
      <c r="Z62" s="500">
        <v>1122961.5980999991</v>
      </c>
      <c r="AA62" s="499">
        <f t="shared" si="6"/>
        <v>10102.2968941</v>
      </c>
      <c r="AB62" s="677">
        <f>D62+F62+H62+J62+L62+N62+P62+R62+T62+V62+X62+Z62</f>
        <v>10670227.5309</v>
      </c>
      <c r="AD62" s="203"/>
      <c r="AE62" s="203"/>
    </row>
    <row r="63" spans="1:31" s="255" customFormat="1" x14ac:dyDescent="0.25">
      <c r="A63" s="672" t="s">
        <v>107</v>
      </c>
      <c r="B63" s="676" t="s">
        <v>108</v>
      </c>
      <c r="C63" s="499">
        <v>301.21563999999995</v>
      </c>
      <c r="D63" s="499">
        <v>396403.92680000002</v>
      </c>
      <c r="E63" s="499">
        <v>361.55884910000015</v>
      </c>
      <c r="F63" s="499">
        <v>512981.10450000002</v>
      </c>
      <c r="G63" s="499">
        <v>496.14090060000001</v>
      </c>
      <c r="H63" s="499">
        <v>771638.37749999983</v>
      </c>
      <c r="I63" s="499">
        <v>441.07402369999994</v>
      </c>
      <c r="J63" s="499">
        <v>573046.05139999976</v>
      </c>
      <c r="K63" s="499">
        <v>524.68937550000021</v>
      </c>
      <c r="L63" s="499">
        <v>607067.35540000047</v>
      </c>
      <c r="M63" s="499">
        <v>483.5443581000003</v>
      </c>
      <c r="N63" s="499">
        <v>503609.92390000023</v>
      </c>
      <c r="O63" s="499">
        <v>427.35589800000008</v>
      </c>
      <c r="P63" s="499">
        <v>458192.6752</v>
      </c>
      <c r="Q63" s="499">
        <v>406.07744900000012</v>
      </c>
      <c r="R63" s="499">
        <v>470771.11859999993</v>
      </c>
      <c r="S63" s="499">
        <v>280.71577829999995</v>
      </c>
      <c r="T63" s="499">
        <v>321904.27590000001</v>
      </c>
      <c r="U63" s="499">
        <v>206.5232979999999</v>
      </c>
      <c r="V63" s="499">
        <v>267435.40549999994</v>
      </c>
      <c r="W63" s="499">
        <v>387.72804300000018</v>
      </c>
      <c r="X63" s="499">
        <v>545956.47860000038</v>
      </c>
      <c r="Y63" s="499">
        <v>1031.6375743999993</v>
      </c>
      <c r="Z63" s="500">
        <v>895667.02610000025</v>
      </c>
      <c r="AA63" s="499">
        <f>C63+E63+G63+I63+K63+M63+O63+Q63+S63+U63+W63+Y63</f>
        <v>5348.2611876999999</v>
      </c>
      <c r="AB63" s="677">
        <f>D63+F63+H63+J63+L63+N63+P63+R63+T63+V63+X63+Z63</f>
        <v>6324673.7194000008</v>
      </c>
      <c r="AD63" s="203"/>
      <c r="AE63" s="203"/>
    </row>
    <row r="64" spans="1:31" x14ac:dyDescent="0.25">
      <c r="A64" s="33"/>
      <c r="B64" s="40" t="s">
        <v>109</v>
      </c>
      <c r="C64" s="105">
        <f>SUM(C65:C67)</f>
        <v>1325.9592640000001</v>
      </c>
      <c r="D64" s="105">
        <f t="shared" ref="D64:Z64" si="10">SUM(D65:D67)</f>
        <v>1862239.4990999999</v>
      </c>
      <c r="E64" s="105">
        <f t="shared" si="10"/>
        <v>1296.0280491000003</v>
      </c>
      <c r="F64" s="105">
        <f t="shared" si="10"/>
        <v>1921803.1207000001</v>
      </c>
      <c r="G64" s="105">
        <f t="shared" si="10"/>
        <v>1020.1338272</v>
      </c>
      <c r="H64" s="105">
        <f t="shared" si="10"/>
        <v>1434599.0671999995</v>
      </c>
      <c r="I64" s="105">
        <f t="shared" si="10"/>
        <v>883.4169181000002</v>
      </c>
      <c r="J64" s="105">
        <f t="shared" si="10"/>
        <v>1355820.38</v>
      </c>
      <c r="K64" s="105">
        <f t="shared" si="10"/>
        <v>1234.2214327000002</v>
      </c>
      <c r="L64" s="105">
        <f t="shared" si="10"/>
        <v>1802678.0435000001</v>
      </c>
      <c r="M64" s="105">
        <f t="shared" si="10"/>
        <v>1231.2633546999996</v>
      </c>
      <c r="N64" s="105">
        <f t="shared" si="10"/>
        <v>1755223.6148999997</v>
      </c>
      <c r="O64" s="105">
        <f t="shared" si="10"/>
        <v>972.76659979999999</v>
      </c>
      <c r="P64" s="105">
        <f t="shared" si="10"/>
        <v>1373344.0653000001</v>
      </c>
      <c r="Q64" s="105">
        <f t="shared" si="10"/>
        <v>780.81597609999994</v>
      </c>
      <c r="R64" s="105">
        <f t="shared" si="10"/>
        <v>851104.33179999993</v>
      </c>
      <c r="S64" s="105">
        <f t="shared" si="10"/>
        <v>606.33068910000009</v>
      </c>
      <c r="T64" s="105">
        <f t="shared" si="10"/>
        <v>738134.92390000005</v>
      </c>
      <c r="U64" s="105">
        <f t="shared" si="10"/>
        <v>791.97813170000006</v>
      </c>
      <c r="V64" s="105">
        <f t="shared" si="10"/>
        <v>1065017.9724999999</v>
      </c>
      <c r="W64" s="105">
        <f t="shared" si="10"/>
        <v>1055.9119148000002</v>
      </c>
      <c r="X64" s="105">
        <f t="shared" si="10"/>
        <v>1599073.0804000001</v>
      </c>
      <c r="Y64" s="105">
        <f t="shared" si="10"/>
        <v>1164.3746193000004</v>
      </c>
      <c r="Z64" s="106">
        <f t="shared" si="10"/>
        <v>1883036.0611999996</v>
      </c>
      <c r="AA64" s="105">
        <f t="shared" si="6"/>
        <v>12363.200776600002</v>
      </c>
      <c r="AB64" s="107">
        <f t="shared" si="7"/>
        <v>17642074.160500001</v>
      </c>
    </row>
    <row r="65" spans="1:28" ht="23.25" customHeight="1" x14ac:dyDescent="0.25">
      <c r="A65" s="33" t="s">
        <v>110</v>
      </c>
      <c r="B65" s="41" t="s">
        <v>111</v>
      </c>
      <c r="C65" s="84">
        <v>541.12417909999999</v>
      </c>
      <c r="D65" s="67">
        <v>441870.26849999989</v>
      </c>
      <c r="E65" s="67">
        <v>458.22329370000017</v>
      </c>
      <c r="F65" s="67">
        <v>365982.18659999996</v>
      </c>
      <c r="G65" s="67">
        <v>449.79881540000008</v>
      </c>
      <c r="H65" s="67">
        <v>321704.36079999997</v>
      </c>
      <c r="I65" s="67">
        <v>344.6367972999999</v>
      </c>
      <c r="J65" s="67">
        <v>187056.26689999999</v>
      </c>
      <c r="K65" s="67">
        <v>441.73609819999996</v>
      </c>
      <c r="L65" s="67">
        <v>291259.59450000006</v>
      </c>
      <c r="M65" s="67">
        <v>684.39834999999982</v>
      </c>
      <c r="N65" s="67">
        <v>491454.32639999996</v>
      </c>
      <c r="O65" s="67">
        <v>662.83679999999993</v>
      </c>
      <c r="P65" s="67">
        <v>507314.34180000005</v>
      </c>
      <c r="Q65" s="67">
        <v>700.43149999999991</v>
      </c>
      <c r="R65" s="67">
        <v>581362.89320000005</v>
      </c>
      <c r="S65" s="67">
        <v>544.90826000000004</v>
      </c>
      <c r="T65" s="67">
        <v>590657.28889999993</v>
      </c>
      <c r="U65" s="67">
        <v>562.00179000000003</v>
      </c>
      <c r="V65" s="67">
        <v>674722.13969999994</v>
      </c>
      <c r="W65" s="67">
        <v>621.45041000000015</v>
      </c>
      <c r="X65" s="67">
        <v>948327.1878999999</v>
      </c>
      <c r="Y65" s="67">
        <v>698.25740000000019</v>
      </c>
      <c r="Z65" s="85">
        <v>1154532.8887999996</v>
      </c>
      <c r="AA65" s="67">
        <f t="shared" si="6"/>
        <v>6709.8036937000006</v>
      </c>
      <c r="AB65" s="86">
        <f t="shared" si="7"/>
        <v>6556243.7439999999</v>
      </c>
    </row>
    <row r="66" spans="1:28" x14ac:dyDescent="0.25">
      <c r="A66" s="6"/>
      <c r="B66" s="34" t="s">
        <v>112</v>
      </c>
      <c r="C66" s="84">
        <v>777.39694849999989</v>
      </c>
      <c r="D66" s="67">
        <v>1413621.3746</v>
      </c>
      <c r="E66" s="67">
        <v>832.31621000000018</v>
      </c>
      <c r="F66" s="67">
        <v>1550739.0761000002</v>
      </c>
      <c r="G66" s="67">
        <v>563.21341999999993</v>
      </c>
      <c r="H66" s="67">
        <v>1104807.6646999996</v>
      </c>
      <c r="I66" s="67">
        <v>536.94603000000029</v>
      </c>
      <c r="J66" s="67">
        <v>1166955.4952</v>
      </c>
      <c r="K66" s="67">
        <v>778.14852000000019</v>
      </c>
      <c r="L66" s="67">
        <v>1498278.1082000001</v>
      </c>
      <c r="M66" s="67">
        <v>546.15454999999997</v>
      </c>
      <c r="N66" s="67">
        <v>1262839.2955999998</v>
      </c>
      <c r="O66" s="67">
        <v>309.25480000000005</v>
      </c>
      <c r="P66" s="67">
        <v>864979.98320000013</v>
      </c>
      <c r="Q66" s="67">
        <v>79.565840000000009</v>
      </c>
      <c r="R66" s="67">
        <v>268468.89079999999</v>
      </c>
      <c r="S66" s="67">
        <v>60.076065799999995</v>
      </c>
      <c r="T66" s="67">
        <v>145438.33980000002</v>
      </c>
      <c r="U66" s="67">
        <v>214.99516000000003</v>
      </c>
      <c r="V66" s="67">
        <v>371933.25159999996</v>
      </c>
      <c r="W66" s="67">
        <v>391.63546000000008</v>
      </c>
      <c r="X66" s="67">
        <v>611282.89020000002</v>
      </c>
      <c r="Y66" s="67">
        <v>445.27040000000011</v>
      </c>
      <c r="Z66" s="85">
        <v>710108.33010000014</v>
      </c>
      <c r="AA66" s="67">
        <f t="shared" si="6"/>
        <v>5534.9734043000017</v>
      </c>
      <c r="AB66" s="86">
        <f t="shared" si="7"/>
        <v>10969452.700099997</v>
      </c>
    </row>
    <row r="67" spans="1:28" x14ac:dyDescent="0.25">
      <c r="A67" s="6"/>
      <c r="B67" s="34" t="s">
        <v>113</v>
      </c>
      <c r="C67" s="84">
        <v>7.4381363999999994</v>
      </c>
      <c r="D67" s="67">
        <v>6747.8559999999998</v>
      </c>
      <c r="E67" s="67">
        <v>5.4885453999999996</v>
      </c>
      <c r="F67" s="67">
        <v>5081.8580000000002</v>
      </c>
      <c r="G67" s="67">
        <v>7.1215917999999991</v>
      </c>
      <c r="H67" s="67">
        <v>8087.0417000000007</v>
      </c>
      <c r="I67" s="67">
        <v>1.8340908000000002</v>
      </c>
      <c r="J67" s="67">
        <v>1808.6179</v>
      </c>
      <c r="K67" s="67">
        <v>14.336814500000001</v>
      </c>
      <c r="L67" s="67">
        <v>13140.3408</v>
      </c>
      <c r="M67" s="67">
        <v>0.71045469999999999</v>
      </c>
      <c r="N67" s="67">
        <v>929.99289999999996</v>
      </c>
      <c r="O67" s="67">
        <v>0.67499980000000004</v>
      </c>
      <c r="P67" s="67">
        <v>1049.7402999999999</v>
      </c>
      <c r="Q67" s="67">
        <v>0.81863610000000009</v>
      </c>
      <c r="R67" s="67">
        <v>1272.5478000000001</v>
      </c>
      <c r="S67" s="67">
        <v>1.3463633000000002</v>
      </c>
      <c r="T67" s="67">
        <v>2039.2952</v>
      </c>
      <c r="U67" s="67">
        <v>14.9811817</v>
      </c>
      <c r="V67" s="67">
        <v>18362.581200000001</v>
      </c>
      <c r="W67" s="67">
        <v>42.826044800000005</v>
      </c>
      <c r="X67" s="67">
        <v>39463.002300000007</v>
      </c>
      <c r="Y67" s="67">
        <v>20.846819300000007</v>
      </c>
      <c r="Z67" s="85">
        <v>18394.8423</v>
      </c>
      <c r="AA67" s="67">
        <f t="shared" si="6"/>
        <v>118.42367860000002</v>
      </c>
      <c r="AB67" s="86">
        <f t="shared" si="7"/>
        <v>116377.71640000002</v>
      </c>
    </row>
    <row r="68" spans="1:28" x14ac:dyDescent="0.25">
      <c r="A68" s="6" t="s">
        <v>114</v>
      </c>
      <c r="B68" s="34" t="s">
        <v>115</v>
      </c>
      <c r="C68" s="84">
        <v>1010.8685339999995</v>
      </c>
      <c r="D68" s="67">
        <v>719598.86939999997</v>
      </c>
      <c r="E68" s="67">
        <v>942.09323819999986</v>
      </c>
      <c r="F68" s="67">
        <v>872925.5850000002</v>
      </c>
      <c r="G68" s="67">
        <v>928.87496449999992</v>
      </c>
      <c r="H68" s="67">
        <v>679862.22570000018</v>
      </c>
      <c r="I68" s="67">
        <v>629.17861820000007</v>
      </c>
      <c r="J68" s="67">
        <v>367208.41730000015</v>
      </c>
      <c r="K68" s="67">
        <v>605.50540639999986</v>
      </c>
      <c r="L68" s="67">
        <v>409080.11330000014</v>
      </c>
      <c r="M68" s="67">
        <v>714.08808539999995</v>
      </c>
      <c r="N68" s="67">
        <v>537695.43150000018</v>
      </c>
      <c r="O68" s="67">
        <v>771.06097179999983</v>
      </c>
      <c r="P68" s="67">
        <v>459765.40820000006</v>
      </c>
      <c r="Q68" s="67">
        <v>647.82168359999991</v>
      </c>
      <c r="R68" s="67">
        <v>371349.7043000001</v>
      </c>
      <c r="S68" s="67">
        <v>855.14045430000021</v>
      </c>
      <c r="T68" s="67">
        <v>346258.28609999997</v>
      </c>
      <c r="U68" s="67">
        <v>909.12664269999993</v>
      </c>
      <c r="V68" s="67">
        <v>332042.71099999989</v>
      </c>
      <c r="W68" s="67">
        <v>806.57725440000013</v>
      </c>
      <c r="X68" s="67">
        <v>472915.26819999993</v>
      </c>
      <c r="Y68" s="67">
        <v>1011.9225343999996</v>
      </c>
      <c r="Z68" s="85">
        <v>802060.84229999979</v>
      </c>
      <c r="AA68" s="67">
        <f t="shared" si="6"/>
        <v>9832.2583878999976</v>
      </c>
      <c r="AB68" s="86">
        <f t="shared" si="7"/>
        <v>6370762.8623000011</v>
      </c>
    </row>
    <row r="69" spans="1:28" x14ac:dyDescent="0.25">
      <c r="A69" s="6" t="s">
        <v>116</v>
      </c>
      <c r="B69" s="34" t="s">
        <v>117</v>
      </c>
      <c r="C69" s="84">
        <v>292.25809999999996</v>
      </c>
      <c r="D69" s="67">
        <v>140737.1202</v>
      </c>
      <c r="E69" s="67">
        <v>243.85904550000001</v>
      </c>
      <c r="F69" s="67">
        <v>109322.69380000001</v>
      </c>
      <c r="G69" s="67">
        <v>323.58005729999996</v>
      </c>
      <c r="H69" s="67">
        <v>140792.36010000005</v>
      </c>
      <c r="I69" s="67">
        <v>260.71254540000001</v>
      </c>
      <c r="J69" s="67">
        <v>126992.705</v>
      </c>
      <c r="K69" s="67">
        <v>263.59399999999999</v>
      </c>
      <c r="L69" s="67">
        <v>116463.31780000002</v>
      </c>
      <c r="M69" s="67">
        <v>287.29663639999995</v>
      </c>
      <c r="N69" s="67">
        <v>119670.87060000002</v>
      </c>
      <c r="O69" s="67">
        <v>257.93900000000002</v>
      </c>
      <c r="P69" s="67">
        <v>106755.65899999997</v>
      </c>
      <c r="Q69" s="67">
        <v>249.12539999999998</v>
      </c>
      <c r="R69" s="67">
        <v>103498.3903</v>
      </c>
      <c r="S69" s="67">
        <v>72.346818200000016</v>
      </c>
      <c r="T69" s="67">
        <v>28694.017600000003</v>
      </c>
      <c r="U69" s="67">
        <v>9.8831726999999994</v>
      </c>
      <c r="V69" s="67">
        <v>6079.317</v>
      </c>
      <c r="W69" s="67">
        <v>9.1728136000000013</v>
      </c>
      <c r="X69" s="67">
        <v>6872.1086999999998</v>
      </c>
      <c r="Y69" s="67">
        <v>5.6441047000000006</v>
      </c>
      <c r="Z69" s="85">
        <v>7860.6993000000011</v>
      </c>
      <c r="AA69" s="67">
        <f t="shared" si="6"/>
        <v>2275.4116938000002</v>
      </c>
      <c r="AB69" s="86">
        <f t="shared" si="7"/>
        <v>1013739.2594000001</v>
      </c>
    </row>
    <row r="70" spans="1:28" x14ac:dyDescent="0.25">
      <c r="A70" s="6" t="s">
        <v>118</v>
      </c>
      <c r="B70" s="34" t="s">
        <v>119</v>
      </c>
      <c r="C70" s="84">
        <v>0.93998000000000004</v>
      </c>
      <c r="D70" s="67">
        <v>1546.9426000000001</v>
      </c>
      <c r="E70" s="67">
        <v>1.6152727</v>
      </c>
      <c r="F70" s="67">
        <v>1843.5559000000003</v>
      </c>
      <c r="G70" s="67">
        <v>1.6187027000000003</v>
      </c>
      <c r="H70" s="67">
        <v>2418.3064999999997</v>
      </c>
      <c r="I70" s="67">
        <v>4.6556363999999988</v>
      </c>
      <c r="J70" s="67">
        <v>5452.7337999999991</v>
      </c>
      <c r="K70" s="67">
        <v>2.8987054000000003</v>
      </c>
      <c r="L70" s="67">
        <v>3094.6914999999999</v>
      </c>
      <c r="M70" s="67">
        <v>2.5932908000000001</v>
      </c>
      <c r="N70" s="67">
        <v>2668.9650999999999</v>
      </c>
      <c r="O70" s="67">
        <v>6.2882250000000006</v>
      </c>
      <c r="P70" s="67">
        <v>3804.9940000000001</v>
      </c>
      <c r="Q70" s="67">
        <v>0.51361979999999996</v>
      </c>
      <c r="R70" s="67">
        <v>2125.2641999999996</v>
      </c>
      <c r="S70" s="67">
        <v>1.0489883999999998</v>
      </c>
      <c r="T70" s="67">
        <v>3371.0433999999996</v>
      </c>
      <c r="U70" s="67">
        <v>11.0997073</v>
      </c>
      <c r="V70" s="67">
        <v>7594.0399999999991</v>
      </c>
      <c r="W70" s="67">
        <v>7.1414399999999985</v>
      </c>
      <c r="X70" s="67">
        <v>9375.0574000000015</v>
      </c>
      <c r="Y70" s="67">
        <v>2.4695446999999997</v>
      </c>
      <c r="Z70" s="85">
        <v>5379.9558000000006</v>
      </c>
      <c r="AA70" s="67">
        <f t="shared" si="6"/>
        <v>42.883113199999997</v>
      </c>
      <c r="AB70" s="86">
        <f t="shared" si="7"/>
        <v>48675.550200000005</v>
      </c>
    </row>
    <row r="71" spans="1:28" x14ac:dyDescent="0.25">
      <c r="A71" s="6" t="s">
        <v>120</v>
      </c>
      <c r="B71" s="34" t="s">
        <v>121</v>
      </c>
      <c r="C71" s="84">
        <v>47.659419999999997</v>
      </c>
      <c r="D71" s="67">
        <v>20835.808900000004</v>
      </c>
      <c r="E71" s="67">
        <v>101.41531550000001</v>
      </c>
      <c r="F71" s="67">
        <v>37081.85100000001</v>
      </c>
      <c r="G71" s="67">
        <v>85.316512799999998</v>
      </c>
      <c r="H71" s="67">
        <v>36193.71390000001</v>
      </c>
      <c r="I71" s="67">
        <v>98.071692899999988</v>
      </c>
      <c r="J71" s="67">
        <v>44934.9689</v>
      </c>
      <c r="K71" s="67">
        <v>85.045599899999999</v>
      </c>
      <c r="L71" s="67">
        <v>34349.773700000005</v>
      </c>
      <c r="M71" s="67">
        <v>65.239123800000002</v>
      </c>
      <c r="N71" s="67">
        <v>32387.482300000003</v>
      </c>
      <c r="O71" s="67">
        <v>27.3868455</v>
      </c>
      <c r="P71" s="67">
        <v>6632.1752000000006</v>
      </c>
      <c r="Q71" s="67">
        <v>20.802786700000006</v>
      </c>
      <c r="R71" s="67">
        <v>15107.057499999997</v>
      </c>
      <c r="S71" s="67">
        <v>10.744935499999999</v>
      </c>
      <c r="T71" s="67">
        <v>5248.6445000000003</v>
      </c>
      <c r="U71" s="67">
        <v>16.627950999999999</v>
      </c>
      <c r="V71" s="67">
        <v>7176.2608000000018</v>
      </c>
      <c r="W71" s="67">
        <v>20.303878600000001</v>
      </c>
      <c r="X71" s="67">
        <v>17054.884600000009</v>
      </c>
      <c r="Y71" s="67">
        <v>4.905923200000001</v>
      </c>
      <c r="Z71" s="85">
        <v>3377.2057</v>
      </c>
      <c r="AA71" s="67">
        <f t="shared" si="6"/>
        <v>583.5199854</v>
      </c>
      <c r="AB71" s="86">
        <f t="shared" si="7"/>
        <v>260379.82700000005</v>
      </c>
    </row>
    <row r="72" spans="1:28" x14ac:dyDescent="0.25">
      <c r="A72" s="6" t="s">
        <v>122</v>
      </c>
      <c r="B72" s="34" t="s">
        <v>123</v>
      </c>
      <c r="C72" s="84">
        <v>55.26902960000001</v>
      </c>
      <c r="D72" s="67">
        <v>47772.577599999997</v>
      </c>
      <c r="E72" s="67">
        <v>83.052944600000018</v>
      </c>
      <c r="F72" s="67">
        <v>75192.239200000025</v>
      </c>
      <c r="G72" s="67">
        <v>84.390016000000003</v>
      </c>
      <c r="H72" s="67">
        <v>80143.844700000001</v>
      </c>
      <c r="I72" s="67">
        <v>63.950789499999992</v>
      </c>
      <c r="J72" s="67">
        <v>52623.665200000003</v>
      </c>
      <c r="K72" s="67">
        <v>41.013890300000007</v>
      </c>
      <c r="L72" s="67">
        <v>35274.910500000013</v>
      </c>
      <c r="M72" s="67">
        <v>76.218983599999987</v>
      </c>
      <c r="N72" s="67">
        <v>60875.1253</v>
      </c>
      <c r="O72" s="67">
        <v>41.4764038</v>
      </c>
      <c r="P72" s="67">
        <v>30626.147799999999</v>
      </c>
      <c r="Q72" s="67">
        <v>54.132350599999995</v>
      </c>
      <c r="R72" s="67">
        <v>45079.359800000013</v>
      </c>
      <c r="S72" s="67">
        <v>32.456330799999996</v>
      </c>
      <c r="T72" s="67">
        <v>29849.262099999996</v>
      </c>
      <c r="U72" s="67">
        <v>79.356294200000022</v>
      </c>
      <c r="V72" s="67">
        <v>53240.412899999996</v>
      </c>
      <c r="W72" s="67">
        <v>39.915173599999989</v>
      </c>
      <c r="X72" s="67">
        <v>38830.041099999988</v>
      </c>
      <c r="Y72" s="67">
        <v>38.746278900000007</v>
      </c>
      <c r="Z72" s="85">
        <v>34637.298200000005</v>
      </c>
      <c r="AA72" s="67">
        <f t="shared" si="6"/>
        <v>689.97848550000003</v>
      </c>
      <c r="AB72" s="86">
        <f t="shared" si="7"/>
        <v>584144.88439999998</v>
      </c>
    </row>
    <row r="73" spans="1:28" x14ac:dyDescent="0.25">
      <c r="A73" s="6"/>
      <c r="B73" s="34" t="s">
        <v>124</v>
      </c>
      <c r="C73" s="84">
        <v>6.6861800000000002</v>
      </c>
      <c r="D73" s="67">
        <v>3132.6760999999992</v>
      </c>
      <c r="E73" s="67">
        <v>4.9721900000000003</v>
      </c>
      <c r="F73" s="67">
        <v>4779.1924999999992</v>
      </c>
      <c r="G73" s="67">
        <v>3.4037299999999999</v>
      </c>
      <c r="H73" s="67">
        <v>2394.8823000000002</v>
      </c>
      <c r="I73" s="67">
        <v>39.254899999999999</v>
      </c>
      <c r="J73" s="67">
        <v>43470.263900000005</v>
      </c>
      <c r="K73" s="67">
        <v>33.897359999999999</v>
      </c>
      <c r="L73" s="67">
        <v>42162.5193</v>
      </c>
      <c r="M73" s="67">
        <v>51.662899999999993</v>
      </c>
      <c r="N73" s="67">
        <v>50516.3249</v>
      </c>
      <c r="O73" s="67">
        <v>40.926899999999996</v>
      </c>
      <c r="P73" s="67">
        <v>34152.9162</v>
      </c>
      <c r="Q73" s="67">
        <v>28.196729999999999</v>
      </c>
      <c r="R73" s="67">
        <v>20931.301199999998</v>
      </c>
      <c r="S73" s="67">
        <v>9.1965299999999992</v>
      </c>
      <c r="T73" s="67">
        <v>5472.7677000000003</v>
      </c>
      <c r="U73" s="67">
        <v>14.07747</v>
      </c>
      <c r="V73" s="67">
        <v>9711.7160999999996</v>
      </c>
      <c r="W73" s="67">
        <v>37.86345</v>
      </c>
      <c r="X73" s="67">
        <v>30117.705599999998</v>
      </c>
      <c r="Y73" s="67">
        <v>22.16309</v>
      </c>
      <c r="Z73" s="85">
        <v>16424.938199999997</v>
      </c>
      <c r="AA73" s="67">
        <f t="shared" ref="AA73:AA104" si="11">C73+E73+G73+I73+K73+M73+O73+Q73+S73+U73+W73+Y73</f>
        <v>292.30142999999998</v>
      </c>
      <c r="AB73" s="86">
        <f t="shared" ref="AB73:AB104" si="12">D73+F73+H73+J73+L73+N73+P73+R73+T73+V73+X73+Z73</f>
        <v>263267.20399999997</v>
      </c>
    </row>
    <row r="74" spans="1:28" x14ac:dyDescent="0.25">
      <c r="A74" s="6" t="s">
        <v>125</v>
      </c>
      <c r="B74" s="34" t="s">
        <v>126</v>
      </c>
      <c r="C74" s="84">
        <v>11.413270000000002</v>
      </c>
      <c r="D74" s="67">
        <v>28759.617999999999</v>
      </c>
      <c r="E74" s="67">
        <v>16.388640000000002</v>
      </c>
      <c r="F74" s="67">
        <v>38710.356499999994</v>
      </c>
      <c r="G74" s="67">
        <v>18.14057</v>
      </c>
      <c r="H74" s="67">
        <v>38265.438499999997</v>
      </c>
      <c r="I74" s="67">
        <v>18.588639999999998</v>
      </c>
      <c r="J74" s="67">
        <v>35108.588000000003</v>
      </c>
      <c r="K74" s="67">
        <v>15.422770000000003</v>
      </c>
      <c r="L74" s="67">
        <v>32260.1574</v>
      </c>
      <c r="M74" s="67">
        <v>19.489910000000002</v>
      </c>
      <c r="N74" s="67">
        <v>42423.121299999999</v>
      </c>
      <c r="O74" s="67">
        <v>20.863219999999995</v>
      </c>
      <c r="P74" s="67">
        <v>52963.584599999987</v>
      </c>
      <c r="Q74" s="67">
        <v>13.502829999999999</v>
      </c>
      <c r="R74" s="67">
        <v>35475.020799999998</v>
      </c>
      <c r="S74" s="67">
        <v>8.2248000000000019</v>
      </c>
      <c r="T74" s="67">
        <v>16673.827000000001</v>
      </c>
      <c r="U74" s="67">
        <v>5.5489299999999995</v>
      </c>
      <c r="V74" s="67">
        <v>8004.9423999999999</v>
      </c>
      <c r="W74" s="67">
        <v>9.7095800000000025</v>
      </c>
      <c r="X74" s="67">
        <v>12550.449700000001</v>
      </c>
      <c r="Y74" s="67">
        <v>15.662820000000002</v>
      </c>
      <c r="Z74" s="85">
        <v>24937.271300000004</v>
      </c>
      <c r="AA74" s="67">
        <f t="shared" si="11"/>
        <v>172.95598000000001</v>
      </c>
      <c r="AB74" s="86">
        <f t="shared" si="12"/>
        <v>366132.37549999997</v>
      </c>
    </row>
    <row r="75" spans="1:28" x14ac:dyDescent="0.25">
      <c r="A75" s="6" t="s">
        <v>127</v>
      </c>
      <c r="B75" s="34" t="s">
        <v>128</v>
      </c>
      <c r="C75" s="84">
        <v>1.2588799999999998</v>
      </c>
      <c r="D75" s="67">
        <v>1099.6293000000001</v>
      </c>
      <c r="E75" s="67">
        <v>0.55611370000000004</v>
      </c>
      <c r="F75" s="67">
        <v>1100.4607000000001</v>
      </c>
      <c r="G75" s="67">
        <v>2.2646191</v>
      </c>
      <c r="H75" s="67">
        <v>3421.7070999999996</v>
      </c>
      <c r="I75" s="67">
        <v>31.782376299999999</v>
      </c>
      <c r="J75" s="67">
        <v>8062.9539999999997</v>
      </c>
      <c r="K75" s="67">
        <v>1.1233636000000002</v>
      </c>
      <c r="L75" s="67">
        <v>1542.0044</v>
      </c>
      <c r="M75" s="67">
        <v>1.2422727</v>
      </c>
      <c r="N75" s="67">
        <v>1326.5729999999999</v>
      </c>
      <c r="O75" s="67">
        <v>4.9229026999999999</v>
      </c>
      <c r="P75" s="67">
        <v>6225.4333000000006</v>
      </c>
      <c r="Q75" s="67">
        <v>3.0915407999999998</v>
      </c>
      <c r="R75" s="67">
        <v>2799.4342999999999</v>
      </c>
      <c r="S75" s="67">
        <v>3.9272700000000001E-2</v>
      </c>
      <c r="T75" s="67">
        <v>144.30499999999998</v>
      </c>
      <c r="U75" s="67">
        <v>0.87736819999999993</v>
      </c>
      <c r="V75" s="67">
        <v>1205.5029999999999</v>
      </c>
      <c r="W75" s="67">
        <v>1.5760489</v>
      </c>
      <c r="X75" s="67">
        <v>994.77229999999986</v>
      </c>
      <c r="Y75" s="67">
        <v>2.3067462999999999</v>
      </c>
      <c r="Z75" s="85">
        <v>2853.5129999999999</v>
      </c>
      <c r="AA75" s="67">
        <f t="shared" si="11"/>
        <v>51.041505000000001</v>
      </c>
      <c r="AB75" s="86">
        <f t="shared" si="12"/>
        <v>30776.289400000001</v>
      </c>
    </row>
    <row r="76" spans="1:28" x14ac:dyDescent="0.25">
      <c r="A76" s="6" t="s">
        <v>129</v>
      </c>
      <c r="B76" s="42" t="s">
        <v>130</v>
      </c>
      <c r="C76" s="84">
        <v>683.5024545</v>
      </c>
      <c r="D76" s="67">
        <v>118978.41499999999</v>
      </c>
      <c r="E76" s="67">
        <v>515.70136360000004</v>
      </c>
      <c r="F76" s="67">
        <v>88577.021899999992</v>
      </c>
      <c r="G76" s="67">
        <v>766.79695360000005</v>
      </c>
      <c r="H76" s="67">
        <v>130943.04790000002</v>
      </c>
      <c r="I76" s="67">
        <v>581.83636370000022</v>
      </c>
      <c r="J76" s="67">
        <v>122850.33710000002</v>
      </c>
      <c r="K76" s="67">
        <v>597.05562720000012</v>
      </c>
      <c r="L76" s="67">
        <v>155099.69919999997</v>
      </c>
      <c r="M76" s="67">
        <v>545.62090909999995</v>
      </c>
      <c r="N76" s="67">
        <v>113527.59429999998</v>
      </c>
      <c r="O76" s="67">
        <v>812.63013280000007</v>
      </c>
      <c r="P76" s="67">
        <v>71226.71650000001</v>
      </c>
      <c r="Q76" s="67">
        <v>436.59035830000005</v>
      </c>
      <c r="R76" s="67">
        <v>89354.753900000011</v>
      </c>
      <c r="S76" s="67">
        <v>85.266009299999965</v>
      </c>
      <c r="T76" s="67">
        <v>14049.1602</v>
      </c>
      <c r="U76" s="67">
        <v>19.534235399999996</v>
      </c>
      <c r="V76" s="67">
        <v>6795.8657000000012</v>
      </c>
      <c r="W76" s="67">
        <v>4.5670025000000001</v>
      </c>
      <c r="X76" s="67">
        <v>3117.1498999999994</v>
      </c>
      <c r="Y76" s="67">
        <v>3.5177944999999999</v>
      </c>
      <c r="Z76" s="85">
        <v>3313.4377000000004</v>
      </c>
      <c r="AA76" s="67">
        <f t="shared" si="11"/>
        <v>5052.6192045000007</v>
      </c>
      <c r="AB76" s="86">
        <f t="shared" si="12"/>
        <v>917833.19929999998</v>
      </c>
    </row>
    <row r="77" spans="1:28" x14ac:dyDescent="0.25">
      <c r="A77" s="6" t="s">
        <v>131</v>
      </c>
      <c r="B77" s="34" t="s">
        <v>132</v>
      </c>
      <c r="C77" s="84">
        <v>176.59609000000003</v>
      </c>
      <c r="D77" s="67">
        <v>354284.38809999998</v>
      </c>
      <c r="E77" s="67">
        <v>156.03545000000003</v>
      </c>
      <c r="F77" s="67">
        <v>298070.5013</v>
      </c>
      <c r="G77" s="67">
        <v>137.91076999999999</v>
      </c>
      <c r="H77" s="67">
        <v>261418.3088</v>
      </c>
      <c r="I77" s="67">
        <v>145.03041389999999</v>
      </c>
      <c r="J77" s="67">
        <v>273650.84850000002</v>
      </c>
      <c r="K77" s="67">
        <v>103.05451000000001</v>
      </c>
      <c r="L77" s="67">
        <v>208832.96</v>
      </c>
      <c r="M77" s="67">
        <v>67.941890000000001</v>
      </c>
      <c r="N77" s="67">
        <v>153035.4706</v>
      </c>
      <c r="O77" s="67">
        <v>50.439119999999996</v>
      </c>
      <c r="P77" s="67">
        <v>108476.4311</v>
      </c>
      <c r="Q77" s="67">
        <v>22.692</v>
      </c>
      <c r="R77" s="67">
        <v>51297.15</v>
      </c>
      <c r="S77" s="67">
        <v>14.414999999999999</v>
      </c>
      <c r="T77" s="67">
        <v>14419.199999999999</v>
      </c>
      <c r="U77" s="67">
        <v>84.325460000000007</v>
      </c>
      <c r="V77" s="67">
        <v>166429.77499999999</v>
      </c>
      <c r="W77" s="67">
        <v>70.526449999999997</v>
      </c>
      <c r="X77" s="67">
        <v>174499.72400000002</v>
      </c>
      <c r="Y77" s="67">
        <v>146.06018</v>
      </c>
      <c r="Z77" s="85">
        <v>351823.13760000007</v>
      </c>
      <c r="AA77" s="67">
        <f t="shared" si="11"/>
        <v>1175.0273339</v>
      </c>
      <c r="AB77" s="86">
        <f t="shared" si="12"/>
        <v>2416237.8949999996</v>
      </c>
    </row>
    <row r="78" spans="1:28" x14ac:dyDescent="0.25">
      <c r="A78" s="6" t="s">
        <v>133</v>
      </c>
      <c r="B78" s="34" t="s">
        <v>134</v>
      </c>
      <c r="C78" s="84">
        <v>9.0408455000000014</v>
      </c>
      <c r="D78" s="67">
        <v>24689.149999999998</v>
      </c>
      <c r="E78" s="67">
        <v>9.7609436000000009</v>
      </c>
      <c r="F78" s="67">
        <v>27743.137500000001</v>
      </c>
      <c r="G78" s="67">
        <v>12.129301799999999</v>
      </c>
      <c r="H78" s="67">
        <v>31749.65440000001</v>
      </c>
      <c r="I78" s="67">
        <v>5.2877299999999998</v>
      </c>
      <c r="J78" s="67">
        <v>11178.731399999999</v>
      </c>
      <c r="K78" s="67">
        <v>1.6296582000000004</v>
      </c>
      <c r="L78" s="67">
        <v>5774.9125000000013</v>
      </c>
      <c r="M78" s="67">
        <v>1.7799092000000001</v>
      </c>
      <c r="N78" s="67">
        <v>4691.3227999999999</v>
      </c>
      <c r="O78" s="67">
        <v>1.7618183000000003</v>
      </c>
      <c r="P78" s="67">
        <v>4852.0240000000003</v>
      </c>
      <c r="Q78" s="67">
        <v>1.1964547999999999</v>
      </c>
      <c r="R78" s="67">
        <v>2922.5182000000004</v>
      </c>
      <c r="S78" s="67">
        <v>1.5334545999999998</v>
      </c>
      <c r="T78" s="67">
        <v>3497.7401</v>
      </c>
      <c r="U78" s="67">
        <v>0.83654530000000005</v>
      </c>
      <c r="V78" s="67">
        <v>1608.9570000000001</v>
      </c>
      <c r="W78" s="67">
        <v>10.430843899999999</v>
      </c>
      <c r="X78" s="67">
        <v>25857.474600000005</v>
      </c>
      <c r="Y78" s="67">
        <v>14.491586400000001</v>
      </c>
      <c r="Z78" s="85">
        <v>34847.395299999996</v>
      </c>
      <c r="AA78" s="67">
        <f t="shared" si="11"/>
        <v>69.879091599999995</v>
      </c>
      <c r="AB78" s="86">
        <f t="shared" si="12"/>
        <v>179413.01780000003</v>
      </c>
    </row>
    <row r="79" spans="1:28" x14ac:dyDescent="0.25">
      <c r="A79" s="6" t="s">
        <v>135</v>
      </c>
      <c r="B79" s="34" t="s">
        <v>136</v>
      </c>
      <c r="C79" s="84">
        <v>6.6597264000000003</v>
      </c>
      <c r="D79" s="67">
        <v>12299.755200000001</v>
      </c>
      <c r="E79" s="67">
        <v>4.0779899999999989</v>
      </c>
      <c r="F79" s="67">
        <v>7172.2400000000016</v>
      </c>
      <c r="G79" s="67">
        <v>5.8701626999999998</v>
      </c>
      <c r="H79" s="67">
        <v>10846.547700000003</v>
      </c>
      <c r="I79" s="67">
        <v>1.7732673000000008</v>
      </c>
      <c r="J79" s="67">
        <v>4057.0832999999998</v>
      </c>
      <c r="K79" s="67">
        <v>0.10990919999999998</v>
      </c>
      <c r="L79" s="67">
        <v>299.01599999999996</v>
      </c>
      <c r="M79" s="67">
        <v>9.1545500000000002E-2</v>
      </c>
      <c r="N79" s="67">
        <v>252.57580000000004</v>
      </c>
      <c r="O79" s="67">
        <v>9.5363599999999993E-2</v>
      </c>
      <c r="P79" s="67">
        <v>506.85320000000002</v>
      </c>
      <c r="Q79" s="67">
        <v>9.7909099999999999E-2</v>
      </c>
      <c r="R79" s="67">
        <v>296.66840000000002</v>
      </c>
      <c r="S79" s="67">
        <v>0.111</v>
      </c>
      <c r="T79" s="67">
        <v>301.82000000000005</v>
      </c>
      <c r="U79" s="67">
        <v>0.15090000000000001</v>
      </c>
      <c r="V79" s="67">
        <v>464.11500000000001</v>
      </c>
      <c r="W79" s="67">
        <v>3.6766099999999997</v>
      </c>
      <c r="X79" s="67">
        <v>7271.1131999999998</v>
      </c>
      <c r="Y79" s="67">
        <v>4.5080900000000002</v>
      </c>
      <c r="Z79" s="85">
        <v>8923.2106999999996</v>
      </c>
      <c r="AA79" s="67">
        <f t="shared" si="11"/>
        <v>27.222473799999996</v>
      </c>
      <c r="AB79" s="86">
        <f t="shared" si="12"/>
        <v>52690.998500000002</v>
      </c>
    </row>
    <row r="80" spans="1:28" x14ac:dyDescent="0.25">
      <c r="A80" s="6" t="s">
        <v>137</v>
      </c>
      <c r="B80" s="34" t="s">
        <v>138</v>
      </c>
      <c r="C80" s="84">
        <v>1.7555000000000001</v>
      </c>
      <c r="D80" s="67">
        <v>2355.3565000000003</v>
      </c>
      <c r="E80" s="67">
        <v>1.272</v>
      </c>
      <c r="F80" s="67">
        <v>1721.2499999999998</v>
      </c>
      <c r="G80" s="67">
        <v>1.708</v>
      </c>
      <c r="H80" s="67">
        <v>2457.11</v>
      </c>
      <c r="I80" s="67">
        <v>0.34899999999999998</v>
      </c>
      <c r="J80" s="67">
        <v>685.23</v>
      </c>
      <c r="K80" s="67">
        <v>2.1999999999999999E-2</v>
      </c>
      <c r="L80" s="67">
        <v>280.41999999999996</v>
      </c>
      <c r="M80" s="67">
        <v>2.5000000000000001E-2</v>
      </c>
      <c r="N80" s="67">
        <v>165.60000000000002</v>
      </c>
      <c r="O80" s="67">
        <v>1.9E-2</v>
      </c>
      <c r="P80" s="67">
        <v>302.10000000000002</v>
      </c>
      <c r="Q80" s="67">
        <v>2.5000000000000001E-2</v>
      </c>
      <c r="R80" s="67">
        <v>354.82</v>
      </c>
      <c r="S80" s="67">
        <v>3.1E-2</v>
      </c>
      <c r="T80" s="67">
        <v>268.2</v>
      </c>
      <c r="U80" s="67">
        <v>1.2E-2</v>
      </c>
      <c r="V80" s="67">
        <v>174.20999999999998</v>
      </c>
      <c r="W80" s="67">
        <v>0.7178000000000001</v>
      </c>
      <c r="X80" s="67">
        <v>1398.3948</v>
      </c>
      <c r="Y80" s="67">
        <v>1.23922</v>
      </c>
      <c r="Z80" s="85">
        <v>1984.1750000000002</v>
      </c>
      <c r="AA80" s="67">
        <f t="shared" si="11"/>
        <v>7.1755200000000006</v>
      </c>
      <c r="AB80" s="86">
        <f t="shared" si="12"/>
        <v>12146.866300000002</v>
      </c>
    </row>
    <row r="81" spans="1:28" x14ac:dyDescent="0.25">
      <c r="A81" s="6" t="s">
        <v>139</v>
      </c>
      <c r="B81" s="34" t="s">
        <v>140</v>
      </c>
      <c r="C81" s="84">
        <v>1.508</v>
      </c>
      <c r="D81" s="67">
        <v>3673.79</v>
      </c>
      <c r="E81" s="67">
        <v>2.5735399999999999</v>
      </c>
      <c r="F81" s="67">
        <v>5963.7161999999998</v>
      </c>
      <c r="G81" s="67">
        <v>1.8536245000000002</v>
      </c>
      <c r="H81" s="67">
        <v>3674.4481999999998</v>
      </c>
      <c r="I81" s="67">
        <v>1.5361563</v>
      </c>
      <c r="J81" s="67">
        <v>1346.4798000000001</v>
      </c>
      <c r="K81" s="67">
        <v>0.38390449999999998</v>
      </c>
      <c r="L81" s="67">
        <v>882.12020000000007</v>
      </c>
      <c r="M81" s="67">
        <v>0.35599170000000002</v>
      </c>
      <c r="N81" s="67">
        <v>802.87579999999991</v>
      </c>
      <c r="O81" s="67">
        <v>0.77919909999999992</v>
      </c>
      <c r="P81" s="67">
        <v>1595.1489999999997</v>
      </c>
      <c r="Q81" s="67">
        <v>1.1339000000000001</v>
      </c>
      <c r="R81" s="67">
        <v>2408.59</v>
      </c>
      <c r="S81" s="67">
        <v>2.7683500000000003</v>
      </c>
      <c r="T81" s="67">
        <v>6150.679000000001</v>
      </c>
      <c r="U81" s="67">
        <v>2.2619000000000002</v>
      </c>
      <c r="V81" s="67">
        <v>5122.4409999999998</v>
      </c>
      <c r="W81" s="67">
        <v>1.9814200000000002</v>
      </c>
      <c r="X81" s="67">
        <v>5093.4951999999994</v>
      </c>
      <c r="Y81" s="67">
        <v>1.85015</v>
      </c>
      <c r="Z81" s="85">
        <v>4278.4413999999997</v>
      </c>
      <c r="AA81" s="67">
        <f t="shared" si="11"/>
        <v>18.986136100000003</v>
      </c>
      <c r="AB81" s="86">
        <f t="shared" si="12"/>
        <v>40992.2258</v>
      </c>
    </row>
    <row r="82" spans="1:28" x14ac:dyDescent="0.25">
      <c r="A82" s="6" t="s">
        <v>141</v>
      </c>
      <c r="B82" s="34" t="s">
        <v>142</v>
      </c>
      <c r="C82" s="84">
        <v>6.727000000000001E-2</v>
      </c>
      <c r="D82" s="67">
        <v>369.98500000000001</v>
      </c>
      <c r="E82" s="67">
        <v>0.08</v>
      </c>
      <c r="F82" s="67">
        <v>440</v>
      </c>
      <c r="G82" s="67">
        <v>8.3180000000000004E-2</v>
      </c>
      <c r="H82" s="67">
        <v>459.24</v>
      </c>
      <c r="I82" s="67">
        <v>2.7270000000000003E-2</v>
      </c>
      <c r="J82" s="67">
        <v>149.98500000000001</v>
      </c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>
        <v>1.8190000000000001E-2</v>
      </c>
      <c r="V82" s="67">
        <v>100.04499999999999</v>
      </c>
      <c r="W82" s="67">
        <v>0.44862999999999992</v>
      </c>
      <c r="X82" s="67">
        <v>2631.6224999999999</v>
      </c>
      <c r="Y82" s="67">
        <v>0.61136000000000001</v>
      </c>
      <c r="Z82" s="85">
        <v>3606.7060000000001</v>
      </c>
      <c r="AA82" s="67">
        <f t="shared" si="11"/>
        <v>1.3359000000000001</v>
      </c>
      <c r="AB82" s="86">
        <f t="shared" si="12"/>
        <v>7757.5835000000006</v>
      </c>
    </row>
    <row r="83" spans="1:28" x14ac:dyDescent="0.25">
      <c r="A83" s="6" t="s">
        <v>143</v>
      </c>
      <c r="B83" s="34" t="s">
        <v>144</v>
      </c>
      <c r="C83" s="84">
        <v>2E-3</v>
      </c>
      <c r="D83" s="67">
        <v>4</v>
      </c>
      <c r="E83" s="67">
        <v>7.0000000000000001E-3</v>
      </c>
      <c r="F83" s="67">
        <v>39.15</v>
      </c>
      <c r="G83" s="67">
        <v>1.4E-2</v>
      </c>
      <c r="H83" s="67">
        <v>86.320000000000007</v>
      </c>
      <c r="I83" s="67">
        <v>0.01</v>
      </c>
      <c r="J83" s="67">
        <v>12.11</v>
      </c>
      <c r="K83" s="67">
        <v>8.9999999999999993E-3</v>
      </c>
      <c r="L83" s="67">
        <v>20.734400000000001</v>
      </c>
      <c r="M83" s="67">
        <v>4.2000000000000003E-2</v>
      </c>
      <c r="N83" s="67">
        <v>26.363</v>
      </c>
      <c r="O83" s="67">
        <v>2.5000000000000001E-2</v>
      </c>
      <c r="P83" s="67">
        <v>24.189999999999998</v>
      </c>
      <c r="Q83" s="67">
        <v>0.153</v>
      </c>
      <c r="R83" s="67">
        <v>2815.6</v>
      </c>
      <c r="S83" s="67">
        <v>1E-3</v>
      </c>
      <c r="T83" s="67">
        <v>3.5</v>
      </c>
      <c r="U83" s="67">
        <v>0.28299999999999997</v>
      </c>
      <c r="V83" s="67">
        <v>957.98919999999998</v>
      </c>
      <c r="W83" s="67">
        <v>4.3999999999999997E-2</v>
      </c>
      <c r="X83" s="67">
        <v>133.49369999999999</v>
      </c>
      <c r="Y83" s="67">
        <v>3.6999999999999998E-2</v>
      </c>
      <c r="Z83" s="85">
        <v>39.596499999999999</v>
      </c>
      <c r="AA83" s="67">
        <f t="shared" si="11"/>
        <v>0.62700000000000011</v>
      </c>
      <c r="AB83" s="86">
        <f t="shared" si="12"/>
        <v>4163.0468000000001</v>
      </c>
    </row>
    <row r="84" spans="1:28" x14ac:dyDescent="0.25">
      <c r="A84" s="43"/>
      <c r="B84" s="25" t="s">
        <v>145</v>
      </c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9"/>
      <c r="AA84" s="108">
        <f t="shared" si="11"/>
        <v>0</v>
      </c>
      <c r="AB84" s="110">
        <f t="shared" si="12"/>
        <v>0</v>
      </c>
    </row>
    <row r="85" spans="1:28" x14ac:dyDescent="0.25">
      <c r="A85" s="14" t="s">
        <v>146</v>
      </c>
      <c r="B85" s="34" t="s">
        <v>147</v>
      </c>
      <c r="C85" s="84">
        <v>144.51681000000005</v>
      </c>
      <c r="D85" s="67">
        <v>154493.75559999997</v>
      </c>
      <c r="E85" s="67">
        <v>166.63661399999995</v>
      </c>
      <c r="F85" s="67">
        <v>175373.87729999999</v>
      </c>
      <c r="G85" s="67">
        <v>219.52415000000002</v>
      </c>
      <c r="H85" s="67">
        <v>264362.09540000022</v>
      </c>
      <c r="I85" s="67">
        <v>160.39908719999991</v>
      </c>
      <c r="J85" s="67">
        <v>163020.78390000004</v>
      </c>
      <c r="K85" s="67">
        <v>127.85823000000002</v>
      </c>
      <c r="L85" s="67">
        <v>117393.87769999998</v>
      </c>
      <c r="M85" s="67">
        <v>111.78304000000001</v>
      </c>
      <c r="N85" s="67">
        <v>91296.087500000081</v>
      </c>
      <c r="O85" s="67">
        <v>94.69222000000002</v>
      </c>
      <c r="P85" s="67">
        <v>72818.417199999996</v>
      </c>
      <c r="Q85" s="67">
        <v>80.609649999999988</v>
      </c>
      <c r="R85" s="67">
        <v>52989.468099999984</v>
      </c>
      <c r="S85" s="67">
        <v>67.490940000000052</v>
      </c>
      <c r="T85" s="67">
        <v>43263.31</v>
      </c>
      <c r="U85" s="67">
        <v>113.29004000000002</v>
      </c>
      <c r="V85" s="67">
        <v>85605.833799999979</v>
      </c>
      <c r="W85" s="67">
        <v>136.04522000000003</v>
      </c>
      <c r="X85" s="67">
        <v>117121.8722</v>
      </c>
      <c r="Y85" s="67">
        <v>84.678190000000015</v>
      </c>
      <c r="Z85" s="85">
        <v>76447.406700000021</v>
      </c>
      <c r="AA85" s="67">
        <f t="shared" si="11"/>
        <v>1507.5241912000004</v>
      </c>
      <c r="AB85" s="86">
        <f t="shared" si="12"/>
        <v>1414186.7854000002</v>
      </c>
    </row>
    <row r="86" spans="1:28" x14ac:dyDescent="0.25">
      <c r="A86" s="14" t="s">
        <v>102</v>
      </c>
      <c r="B86" s="34" t="s">
        <v>148</v>
      </c>
      <c r="C86" s="84">
        <v>273.18936999999988</v>
      </c>
      <c r="D86" s="67">
        <v>220562.3600000001</v>
      </c>
      <c r="E86" s="67">
        <v>363.25023000000004</v>
      </c>
      <c r="F86" s="67">
        <v>325485.53289999987</v>
      </c>
      <c r="G86" s="67">
        <v>481.10101000000014</v>
      </c>
      <c r="H86" s="67">
        <v>440060.73060000018</v>
      </c>
      <c r="I86" s="67">
        <v>515.08280100000025</v>
      </c>
      <c r="J86" s="67">
        <v>401295.27110000001</v>
      </c>
      <c r="K86" s="67">
        <v>399.80726700000008</v>
      </c>
      <c r="L86" s="67">
        <v>267330.36870000017</v>
      </c>
      <c r="M86" s="67">
        <v>427.96190840000031</v>
      </c>
      <c r="N86" s="67">
        <v>368550.97250000009</v>
      </c>
      <c r="O86" s="67">
        <v>448.98254000000031</v>
      </c>
      <c r="P86" s="67">
        <v>378872.37380000018</v>
      </c>
      <c r="Q86" s="67">
        <v>437.10844000000009</v>
      </c>
      <c r="R86" s="67">
        <v>379265.47409999999</v>
      </c>
      <c r="S86" s="67">
        <v>424.15092999999973</v>
      </c>
      <c r="T86" s="67">
        <v>374893.00439999998</v>
      </c>
      <c r="U86" s="67">
        <v>438.22347000000013</v>
      </c>
      <c r="V86" s="67">
        <v>369406.53219999996</v>
      </c>
      <c r="W86" s="67">
        <v>450.92461000000009</v>
      </c>
      <c r="X86" s="67">
        <v>356561.67519999994</v>
      </c>
      <c r="Y86" s="67">
        <v>477.9622700000001</v>
      </c>
      <c r="Z86" s="85">
        <v>393188.70860000001</v>
      </c>
      <c r="AA86" s="67">
        <f t="shared" si="11"/>
        <v>5137.7448464000008</v>
      </c>
      <c r="AB86" s="86">
        <f t="shared" si="12"/>
        <v>4275473.0041000005</v>
      </c>
    </row>
    <row r="87" spans="1:28" x14ac:dyDescent="0.25">
      <c r="A87" s="14" t="s">
        <v>114</v>
      </c>
      <c r="B87" s="34" t="s">
        <v>149</v>
      </c>
      <c r="C87" s="84">
        <v>263.94917159999989</v>
      </c>
      <c r="D87" s="67">
        <v>178331.04009999987</v>
      </c>
      <c r="E87" s="67">
        <v>316.14629000000008</v>
      </c>
      <c r="F87" s="67">
        <v>205013.88000000006</v>
      </c>
      <c r="G87" s="67">
        <v>422.50089999999977</v>
      </c>
      <c r="H87" s="67">
        <v>280580.70929999987</v>
      </c>
      <c r="I87" s="67">
        <v>419.73349529999962</v>
      </c>
      <c r="J87" s="67">
        <v>269944.61929999996</v>
      </c>
      <c r="K87" s="67">
        <v>367.01678090000007</v>
      </c>
      <c r="L87" s="67">
        <v>213542.02360000001</v>
      </c>
      <c r="M87" s="67">
        <v>413.27949319999982</v>
      </c>
      <c r="N87" s="67">
        <v>248606.93110000022</v>
      </c>
      <c r="O87" s="67">
        <v>425.55751229999953</v>
      </c>
      <c r="P87" s="67">
        <v>285789.96420000005</v>
      </c>
      <c r="Q87" s="67">
        <v>449.4471775999998</v>
      </c>
      <c r="R87" s="67">
        <v>287739.75419999973</v>
      </c>
      <c r="S87" s="67">
        <v>328.94528999999983</v>
      </c>
      <c r="T87" s="67">
        <v>243097.40360000002</v>
      </c>
      <c r="U87" s="67">
        <v>456.01821999999964</v>
      </c>
      <c r="V87" s="67">
        <v>287434.99660000019</v>
      </c>
      <c r="W87" s="67">
        <v>340.79289000000017</v>
      </c>
      <c r="X87" s="67">
        <v>242683.60879999993</v>
      </c>
      <c r="Y87" s="67">
        <v>431.98999000000015</v>
      </c>
      <c r="Z87" s="85">
        <v>375406.63450000022</v>
      </c>
      <c r="AA87" s="67">
        <f t="shared" si="11"/>
        <v>4635.3772108999974</v>
      </c>
      <c r="AB87" s="86">
        <f t="shared" si="12"/>
        <v>3118171.5652999999</v>
      </c>
    </row>
    <row r="88" spans="1:28" ht="27.75" customHeight="1" x14ac:dyDescent="0.25">
      <c r="A88" s="15" t="s">
        <v>150</v>
      </c>
      <c r="B88" s="44" t="s">
        <v>151</v>
      </c>
      <c r="C88" s="84">
        <v>5.7711699999999988</v>
      </c>
      <c r="D88" s="67">
        <v>1437.2566999999999</v>
      </c>
      <c r="E88" s="67">
        <v>5.0226199999999999</v>
      </c>
      <c r="F88" s="67">
        <v>2164.7710999999999</v>
      </c>
      <c r="G88" s="67">
        <v>4.5878899999999998</v>
      </c>
      <c r="H88" s="67">
        <v>3353.6887000000002</v>
      </c>
      <c r="I88" s="67">
        <v>1.0817399999999999</v>
      </c>
      <c r="J88" s="67">
        <v>459.767</v>
      </c>
      <c r="K88" s="67">
        <v>1.1060699999999999</v>
      </c>
      <c r="L88" s="67">
        <v>774.69060000000002</v>
      </c>
      <c r="M88" s="84">
        <v>0.48599999999999999</v>
      </c>
      <c r="N88" s="67">
        <v>280.28579999999999</v>
      </c>
      <c r="O88" s="67">
        <v>2.9642499999999998</v>
      </c>
      <c r="P88" s="67">
        <v>1906.7925999999998</v>
      </c>
      <c r="Q88" s="67">
        <v>1.21855</v>
      </c>
      <c r="R88" s="67">
        <v>861.33579999999995</v>
      </c>
      <c r="S88" s="67">
        <v>2.26681</v>
      </c>
      <c r="T88" s="67">
        <v>455.27800000000002</v>
      </c>
      <c r="U88" s="67">
        <v>5.2145299999999999</v>
      </c>
      <c r="V88" s="67">
        <v>1265.1576</v>
      </c>
      <c r="W88" s="84">
        <v>1.8750100000000001</v>
      </c>
      <c r="X88" s="67">
        <v>1121.6698999999999</v>
      </c>
      <c r="Y88" s="67">
        <v>1.6788200000000002</v>
      </c>
      <c r="Z88" s="85">
        <v>758.6792999999999</v>
      </c>
      <c r="AA88" s="67">
        <f t="shared" si="11"/>
        <v>33.27346</v>
      </c>
      <c r="AB88" s="86">
        <f t="shared" si="12"/>
        <v>14839.373100000001</v>
      </c>
    </row>
    <row r="89" spans="1:28" x14ac:dyDescent="0.25">
      <c r="A89" s="14" t="s">
        <v>100</v>
      </c>
      <c r="B89" s="34" t="s">
        <v>152</v>
      </c>
      <c r="C89" s="84">
        <v>224.69932269999987</v>
      </c>
      <c r="D89" s="67">
        <v>126299.40780000002</v>
      </c>
      <c r="E89" s="67">
        <v>251.77285999999984</v>
      </c>
      <c r="F89" s="67">
        <v>126824.21400000014</v>
      </c>
      <c r="G89" s="67">
        <v>561.31777999999986</v>
      </c>
      <c r="H89" s="67">
        <v>262541.44570000027</v>
      </c>
      <c r="I89" s="67">
        <v>518.7840183000003</v>
      </c>
      <c r="J89" s="67">
        <v>276267.10499999975</v>
      </c>
      <c r="K89" s="67">
        <v>298.49073429999999</v>
      </c>
      <c r="L89" s="67">
        <v>131889.07790000009</v>
      </c>
      <c r="M89" s="84">
        <v>322.91931169999992</v>
      </c>
      <c r="N89" s="67">
        <v>151827.84750000009</v>
      </c>
      <c r="O89" s="67">
        <v>288.81088659999961</v>
      </c>
      <c r="P89" s="67">
        <v>149398.63749999987</v>
      </c>
      <c r="Q89" s="67">
        <v>308.42323179999988</v>
      </c>
      <c r="R89" s="67">
        <v>166046.54030000014</v>
      </c>
      <c r="S89" s="67">
        <v>282.27617800000013</v>
      </c>
      <c r="T89" s="67">
        <v>147749.37199999986</v>
      </c>
      <c r="U89" s="67">
        <v>311.29420999999979</v>
      </c>
      <c r="V89" s="67">
        <v>148661.52669999996</v>
      </c>
      <c r="W89" s="84">
        <v>328.23903999999987</v>
      </c>
      <c r="X89" s="67">
        <v>176978.26990000013</v>
      </c>
      <c r="Y89" s="67">
        <v>322.2426900000001</v>
      </c>
      <c r="Z89" s="85">
        <v>170673.84179999994</v>
      </c>
      <c r="AA89" s="67">
        <f t="shared" si="11"/>
        <v>4019.2702633999993</v>
      </c>
      <c r="AB89" s="86">
        <f t="shared" si="12"/>
        <v>2035157.2861000006</v>
      </c>
    </row>
    <row r="90" spans="1:28" ht="36" customHeight="1" x14ac:dyDescent="0.25">
      <c r="A90" s="15" t="s">
        <v>153</v>
      </c>
      <c r="B90" s="44" t="s">
        <v>154</v>
      </c>
      <c r="C90" s="84">
        <v>189.73145579999996</v>
      </c>
      <c r="D90" s="67">
        <v>117278.88009999999</v>
      </c>
      <c r="E90" s="67">
        <v>188.97275599999986</v>
      </c>
      <c r="F90" s="67">
        <v>103301.69739999999</v>
      </c>
      <c r="G90" s="67">
        <v>265.13985000000002</v>
      </c>
      <c r="H90" s="67">
        <v>162528.10279999999</v>
      </c>
      <c r="I90" s="67">
        <v>215.90816129999988</v>
      </c>
      <c r="J90" s="67">
        <v>134291.70260000002</v>
      </c>
      <c r="K90" s="67">
        <v>167.86990520000015</v>
      </c>
      <c r="L90" s="67">
        <v>100888.14739999994</v>
      </c>
      <c r="M90" s="84">
        <v>176.19611269999996</v>
      </c>
      <c r="N90" s="67">
        <v>99127.694500000056</v>
      </c>
      <c r="O90" s="67">
        <v>140.01506249999994</v>
      </c>
      <c r="P90" s="67">
        <v>105246.80240000002</v>
      </c>
      <c r="Q90" s="67">
        <v>162.04925349999999</v>
      </c>
      <c r="R90" s="67">
        <v>94203.59659999999</v>
      </c>
      <c r="S90" s="67">
        <v>155.66850399999993</v>
      </c>
      <c r="T90" s="67">
        <v>88190.98599999999</v>
      </c>
      <c r="U90" s="67">
        <v>189.13540000000003</v>
      </c>
      <c r="V90" s="67">
        <v>110187.15669999998</v>
      </c>
      <c r="W90" s="84">
        <v>177.17161000000002</v>
      </c>
      <c r="X90" s="67">
        <v>103415.42399999998</v>
      </c>
      <c r="Y90" s="67">
        <v>183.48751999999993</v>
      </c>
      <c r="Z90" s="85">
        <v>103915.27369999998</v>
      </c>
      <c r="AA90" s="67">
        <f t="shared" si="11"/>
        <v>2211.3455909999998</v>
      </c>
      <c r="AB90" s="86">
        <f t="shared" si="12"/>
        <v>1322575.4642</v>
      </c>
    </row>
    <row r="91" spans="1:28" x14ac:dyDescent="0.25">
      <c r="A91" s="14" t="s">
        <v>155</v>
      </c>
      <c r="B91" s="34" t="s">
        <v>156</v>
      </c>
      <c r="C91" s="84">
        <v>0</v>
      </c>
      <c r="D91" s="67">
        <v>0</v>
      </c>
      <c r="E91" s="67">
        <v>0</v>
      </c>
      <c r="F91" s="67">
        <v>0</v>
      </c>
      <c r="G91" s="67">
        <v>2</v>
      </c>
      <c r="H91" s="67">
        <v>6600</v>
      </c>
      <c r="I91" s="67">
        <v>0</v>
      </c>
      <c r="J91" s="67">
        <v>0</v>
      </c>
      <c r="K91" s="67">
        <v>0</v>
      </c>
      <c r="L91" s="67">
        <v>0</v>
      </c>
      <c r="M91" s="84">
        <v>0</v>
      </c>
      <c r="N91" s="67">
        <v>0</v>
      </c>
      <c r="O91" s="67">
        <v>1.768</v>
      </c>
      <c r="P91" s="67">
        <v>429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84">
        <v>0</v>
      </c>
      <c r="X91" s="67">
        <v>0</v>
      </c>
      <c r="Y91" s="67">
        <v>0</v>
      </c>
      <c r="Z91" s="85">
        <v>0</v>
      </c>
      <c r="AA91" s="67">
        <f t="shared" si="11"/>
        <v>3.7679999999999998</v>
      </c>
      <c r="AB91" s="86">
        <f t="shared" si="12"/>
        <v>7029</v>
      </c>
    </row>
    <row r="92" spans="1:28" ht="31.5" customHeight="1" x14ac:dyDescent="0.25">
      <c r="A92" s="15" t="s">
        <v>157</v>
      </c>
      <c r="B92" s="34" t="s">
        <v>158</v>
      </c>
      <c r="C92" s="84">
        <v>149.47458</v>
      </c>
      <c r="D92" s="67">
        <v>104842.19990000001</v>
      </c>
      <c r="E92" s="67">
        <v>92.934600000000003</v>
      </c>
      <c r="F92" s="67">
        <v>69554.41290000001</v>
      </c>
      <c r="G92" s="67">
        <v>50.7806</v>
      </c>
      <c r="H92" s="67">
        <v>43163.570100000004</v>
      </c>
      <c r="I92" s="67">
        <v>15.534799999999999</v>
      </c>
      <c r="J92" s="67">
        <v>17665.564399999999</v>
      </c>
      <c r="K92" s="67">
        <v>5.6193999999999997</v>
      </c>
      <c r="L92" s="67">
        <v>7828.7411000000002</v>
      </c>
      <c r="M92" s="67">
        <v>8.3824000000000023</v>
      </c>
      <c r="N92" s="67">
        <v>5949.7946000000011</v>
      </c>
      <c r="O92" s="67">
        <v>4.9748400000000004</v>
      </c>
      <c r="P92" s="67">
        <v>6444.6217999999999</v>
      </c>
      <c r="Q92" s="67">
        <v>10.16916</v>
      </c>
      <c r="R92" s="67">
        <v>7563.1768000000002</v>
      </c>
      <c r="S92" s="67">
        <v>0.23136000000000001</v>
      </c>
      <c r="T92" s="67">
        <v>313.49739999999997</v>
      </c>
      <c r="U92" s="67">
        <v>51.172869800000008</v>
      </c>
      <c r="V92" s="67">
        <v>18800.459000000003</v>
      </c>
      <c r="W92" s="67">
        <v>327.19111869999995</v>
      </c>
      <c r="X92" s="67">
        <v>163519.66700000004</v>
      </c>
      <c r="Y92" s="67">
        <v>86.367209199999976</v>
      </c>
      <c r="Z92" s="85">
        <v>57044.337899999991</v>
      </c>
      <c r="AA92" s="67">
        <f t="shared" si="11"/>
        <v>802.83293769999989</v>
      </c>
      <c r="AB92" s="86">
        <f t="shared" si="12"/>
        <v>502690.04290000006</v>
      </c>
    </row>
    <row r="93" spans="1:28" x14ac:dyDescent="0.25">
      <c r="A93" s="6" t="s">
        <v>161</v>
      </c>
      <c r="B93" s="25" t="s">
        <v>162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>
        <f t="shared" si="11"/>
        <v>0</v>
      </c>
      <c r="AB93" s="97">
        <f t="shared" si="12"/>
        <v>0</v>
      </c>
    </row>
    <row r="94" spans="1:28" x14ac:dyDescent="0.25">
      <c r="A94" s="6"/>
      <c r="B94" s="45" t="s">
        <v>163</v>
      </c>
      <c r="C94" s="84">
        <v>38.028649999999999</v>
      </c>
      <c r="D94" s="67">
        <v>77526.14</v>
      </c>
      <c r="E94" s="67">
        <v>43.099600000000002</v>
      </c>
      <c r="F94" s="67">
        <v>64697.292000000009</v>
      </c>
      <c r="G94" s="67">
        <v>44.754580000000004</v>
      </c>
      <c r="H94" s="67">
        <v>75480.496299999999</v>
      </c>
      <c r="I94" s="67">
        <v>41.129800000000003</v>
      </c>
      <c r="J94" s="67">
        <v>64282.52</v>
      </c>
      <c r="K94" s="67">
        <v>30.089029999999998</v>
      </c>
      <c r="L94" s="67">
        <v>52243.455000000002</v>
      </c>
      <c r="M94" s="67">
        <v>31.098460000000003</v>
      </c>
      <c r="N94" s="67">
        <v>51650.42</v>
      </c>
      <c r="O94" s="67">
        <v>54.709530000000001</v>
      </c>
      <c r="P94" s="67">
        <v>40743.895700000001</v>
      </c>
      <c r="Q94" s="67">
        <v>31.980510000000002</v>
      </c>
      <c r="R94" s="67">
        <v>32477.8</v>
      </c>
      <c r="S94" s="67">
        <v>36.176830000000002</v>
      </c>
      <c r="T94" s="67">
        <v>23426.400000000001</v>
      </c>
      <c r="U94" s="67">
        <v>36.040800000000004</v>
      </c>
      <c r="V94" s="67">
        <v>31645</v>
      </c>
      <c r="W94" s="67">
        <v>50.941299999999991</v>
      </c>
      <c r="X94" s="67">
        <v>51500.631000000001</v>
      </c>
      <c r="Y94" s="67">
        <v>51.975929999999998</v>
      </c>
      <c r="Z94" s="85">
        <v>61552.2</v>
      </c>
      <c r="AA94" s="67">
        <f t="shared" si="11"/>
        <v>490.02502000000004</v>
      </c>
      <c r="AB94" s="86">
        <f t="shared" si="12"/>
        <v>627226.25</v>
      </c>
    </row>
    <row r="95" spans="1:28" x14ac:dyDescent="0.25">
      <c r="A95" s="16"/>
      <c r="B95" s="25" t="s">
        <v>164</v>
      </c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>
        <f t="shared" si="11"/>
        <v>0</v>
      </c>
      <c r="AB95" s="97">
        <f t="shared" si="12"/>
        <v>0</v>
      </c>
    </row>
    <row r="96" spans="1:28" x14ac:dyDescent="0.25">
      <c r="A96" s="16"/>
      <c r="B96" s="46" t="s">
        <v>165</v>
      </c>
      <c r="C96" s="111">
        <f>SUM(C97:C98)</f>
        <v>22363.727871699994</v>
      </c>
      <c r="D96" s="111">
        <f t="shared" ref="D96:Z96" si="13">SUM(D97:D98)</f>
        <v>13818924.3638</v>
      </c>
      <c r="E96" s="111">
        <f t="shared" si="13"/>
        <v>24430.862736300001</v>
      </c>
      <c r="F96" s="111">
        <f t="shared" si="13"/>
        <v>14806988.731599994</v>
      </c>
      <c r="G96" s="111">
        <f t="shared" si="13"/>
        <v>31087.247605399974</v>
      </c>
      <c r="H96" s="111">
        <f t="shared" si="13"/>
        <v>18932160.155900002</v>
      </c>
      <c r="I96" s="111">
        <f t="shared" si="13"/>
        <v>25364.120949000004</v>
      </c>
      <c r="J96" s="111">
        <f t="shared" si="13"/>
        <v>15420771.419800002</v>
      </c>
      <c r="K96" s="111">
        <f t="shared" si="13"/>
        <v>35955.997709999981</v>
      </c>
      <c r="L96" s="111">
        <f t="shared" si="13"/>
        <v>20889205.207299996</v>
      </c>
      <c r="M96" s="111">
        <f t="shared" si="13"/>
        <v>31209.20076409998</v>
      </c>
      <c r="N96" s="111">
        <f t="shared" si="13"/>
        <v>18940445.177999999</v>
      </c>
      <c r="O96" s="111">
        <f t="shared" si="13"/>
        <v>23644.748578199982</v>
      </c>
      <c r="P96" s="111">
        <f t="shared" si="13"/>
        <v>14251965.894099997</v>
      </c>
      <c r="Q96" s="111">
        <f t="shared" si="13"/>
        <v>32047.050249199994</v>
      </c>
      <c r="R96" s="111">
        <f t="shared" si="13"/>
        <v>18919206.388400007</v>
      </c>
      <c r="S96" s="111">
        <f t="shared" si="13"/>
        <v>29203.415554599982</v>
      </c>
      <c r="T96" s="111">
        <f t="shared" si="13"/>
        <v>17735882.065700002</v>
      </c>
      <c r="U96" s="111">
        <f t="shared" si="13"/>
        <v>28317.798168099987</v>
      </c>
      <c r="V96" s="111">
        <f t="shared" si="13"/>
        <v>17256919.884699985</v>
      </c>
      <c r="W96" s="111">
        <f t="shared" si="13"/>
        <v>29417.890258399981</v>
      </c>
      <c r="X96" s="111">
        <f t="shared" si="13"/>
        <v>15081390.652799997</v>
      </c>
      <c r="Y96" s="111">
        <f t="shared" si="13"/>
        <v>20286.229695400001</v>
      </c>
      <c r="Z96" s="111">
        <f t="shared" si="13"/>
        <v>12455173.91380001</v>
      </c>
      <c r="AA96" s="111">
        <f t="shared" si="11"/>
        <v>333328.29014039988</v>
      </c>
      <c r="AB96" s="112">
        <f t="shared" si="12"/>
        <v>198509033.85589996</v>
      </c>
    </row>
    <row r="97" spans="1:28" x14ac:dyDescent="0.25">
      <c r="A97" s="17" t="s">
        <v>235</v>
      </c>
      <c r="B97" s="34" t="s">
        <v>167</v>
      </c>
      <c r="C97" s="84">
        <v>4575.606211700001</v>
      </c>
      <c r="D97" s="67">
        <v>2709330.0348</v>
      </c>
      <c r="E97" s="67">
        <v>4612.8592863000003</v>
      </c>
      <c r="F97" s="67">
        <v>2588229.8553000009</v>
      </c>
      <c r="G97" s="67">
        <v>6497.0994953999989</v>
      </c>
      <c r="H97" s="67">
        <v>4110528.865900001</v>
      </c>
      <c r="I97" s="67">
        <v>4923.2742290000015</v>
      </c>
      <c r="J97" s="67">
        <v>3010293.9047999992</v>
      </c>
      <c r="K97" s="67">
        <v>5477.740319999999</v>
      </c>
      <c r="L97" s="67">
        <v>3255641.5099000023</v>
      </c>
      <c r="M97" s="67">
        <v>6597.0575941000006</v>
      </c>
      <c r="N97" s="67">
        <v>3905223.4319999996</v>
      </c>
      <c r="O97" s="67">
        <v>4311.1865582</v>
      </c>
      <c r="P97" s="67">
        <v>2658973.8701000009</v>
      </c>
      <c r="Q97" s="67">
        <v>8779.9975091999986</v>
      </c>
      <c r="R97" s="67">
        <v>5193866.7084000008</v>
      </c>
      <c r="S97" s="67">
        <v>10057.948294599999</v>
      </c>
      <c r="T97" s="67">
        <v>6188447.5883999988</v>
      </c>
      <c r="U97" s="67">
        <v>9173.209238100002</v>
      </c>
      <c r="V97" s="67">
        <v>5759246.2958999993</v>
      </c>
      <c r="W97" s="67">
        <v>13038.173338399998</v>
      </c>
      <c r="X97" s="67">
        <v>5267066.9088999992</v>
      </c>
      <c r="Y97" s="67">
        <v>6171.2175954000004</v>
      </c>
      <c r="Z97" s="85">
        <v>4114637.9749000012</v>
      </c>
      <c r="AA97" s="67">
        <f t="shared" si="11"/>
        <v>84215.369670400003</v>
      </c>
      <c r="AB97" s="86">
        <f t="shared" si="12"/>
        <v>48761486.949300006</v>
      </c>
    </row>
    <row r="98" spans="1:28" x14ac:dyDescent="0.25">
      <c r="A98" s="17" t="s">
        <v>235</v>
      </c>
      <c r="B98" s="34" t="s">
        <v>169</v>
      </c>
      <c r="C98" s="84">
        <v>17788.121659999993</v>
      </c>
      <c r="D98" s="67">
        <v>11109594.329</v>
      </c>
      <c r="E98" s="67">
        <v>19818.00345</v>
      </c>
      <c r="F98" s="67">
        <v>12218758.876299992</v>
      </c>
      <c r="G98" s="67">
        <v>24590.148109999976</v>
      </c>
      <c r="H98" s="67">
        <v>14821631.289999999</v>
      </c>
      <c r="I98" s="67">
        <v>20440.846720000001</v>
      </c>
      <c r="J98" s="67">
        <v>12410477.515000002</v>
      </c>
      <c r="K98" s="67">
        <v>30478.257389999984</v>
      </c>
      <c r="L98" s="67">
        <v>17633563.697399992</v>
      </c>
      <c r="M98" s="67">
        <v>24612.143169999981</v>
      </c>
      <c r="N98" s="67">
        <v>15035221.746000001</v>
      </c>
      <c r="O98" s="67">
        <v>19333.562019999983</v>
      </c>
      <c r="P98" s="67">
        <v>11592992.023999996</v>
      </c>
      <c r="Q98" s="67">
        <v>23267.052739999996</v>
      </c>
      <c r="R98" s="67">
        <v>13725339.680000005</v>
      </c>
      <c r="S98" s="67">
        <v>19145.467259999983</v>
      </c>
      <c r="T98" s="67">
        <v>11547434.477300003</v>
      </c>
      <c r="U98" s="67">
        <v>19144.588929999984</v>
      </c>
      <c r="V98" s="67">
        <v>11497673.588799987</v>
      </c>
      <c r="W98" s="67">
        <v>16379.716919999981</v>
      </c>
      <c r="X98" s="67">
        <v>9814323.7438999992</v>
      </c>
      <c r="Y98" s="67">
        <v>14115.0121</v>
      </c>
      <c r="Z98" s="85">
        <v>8340535.9389000097</v>
      </c>
      <c r="AA98" s="67">
        <f t="shared" si="11"/>
        <v>249112.92046999984</v>
      </c>
      <c r="AB98" s="86">
        <f t="shared" si="12"/>
        <v>149747546.9066</v>
      </c>
    </row>
    <row r="99" spans="1:28" x14ac:dyDescent="0.25">
      <c r="A99" s="17" t="s">
        <v>235</v>
      </c>
      <c r="B99" s="34" t="s">
        <v>171</v>
      </c>
      <c r="C99" s="84">
        <v>3173.5371614999999</v>
      </c>
      <c r="D99" s="67">
        <v>725320.85190000013</v>
      </c>
      <c r="E99" s="67">
        <v>1525.8834872999996</v>
      </c>
      <c r="F99" s="67">
        <v>619015.48169999989</v>
      </c>
      <c r="G99" s="67">
        <v>1151.1044746</v>
      </c>
      <c r="H99" s="67">
        <v>552448.48199999984</v>
      </c>
      <c r="I99" s="67">
        <v>889.09172809999995</v>
      </c>
      <c r="J99" s="67">
        <v>432837.04170000006</v>
      </c>
      <c r="K99" s="67">
        <v>952.81491930000004</v>
      </c>
      <c r="L99" s="67">
        <v>452528.70029999991</v>
      </c>
      <c r="M99" s="67">
        <v>703.3466934999999</v>
      </c>
      <c r="N99" s="67">
        <v>382050.37129999994</v>
      </c>
      <c r="O99" s="67">
        <v>644.03723089999994</v>
      </c>
      <c r="P99" s="67">
        <v>285253.04730000003</v>
      </c>
      <c r="Q99" s="67">
        <v>678.81730730000004</v>
      </c>
      <c r="R99" s="67">
        <v>358485.20870000002</v>
      </c>
      <c r="S99" s="67">
        <v>222.60257810000004</v>
      </c>
      <c r="T99" s="67">
        <v>134620.4192</v>
      </c>
      <c r="U99" s="67">
        <v>128.2831219</v>
      </c>
      <c r="V99" s="67">
        <v>99142.962600000013</v>
      </c>
      <c r="W99" s="67">
        <v>152.81316890000005</v>
      </c>
      <c r="X99" s="67">
        <v>216992.20409999997</v>
      </c>
      <c r="Y99" s="67">
        <v>272.5041265000001</v>
      </c>
      <c r="Z99" s="85">
        <v>525229.70699999994</v>
      </c>
      <c r="AA99" s="67">
        <f t="shared" si="11"/>
        <v>10494.8359979</v>
      </c>
      <c r="AB99" s="86">
        <f t="shared" si="12"/>
        <v>4783924.4778000005</v>
      </c>
    </row>
    <row r="100" spans="1:28" x14ac:dyDescent="0.25">
      <c r="A100" s="17" t="s">
        <v>235</v>
      </c>
      <c r="B100" s="34" t="s">
        <v>173</v>
      </c>
      <c r="C100" s="84">
        <v>23.172000000000001</v>
      </c>
      <c r="D100" s="67">
        <v>10677.156300000002</v>
      </c>
      <c r="E100" s="67">
        <v>21.705119999999994</v>
      </c>
      <c r="F100" s="67">
        <v>11256.454699999997</v>
      </c>
      <c r="G100" s="67">
        <v>24.97129</v>
      </c>
      <c r="H100" s="67">
        <v>14359.123099999992</v>
      </c>
      <c r="I100" s="67">
        <v>37.992899299999991</v>
      </c>
      <c r="J100" s="67">
        <v>23238.642399999993</v>
      </c>
      <c r="K100" s="67">
        <v>26.788899999999991</v>
      </c>
      <c r="L100" s="67">
        <v>15708.000100000003</v>
      </c>
      <c r="M100" s="67">
        <v>22.951799999999999</v>
      </c>
      <c r="N100" s="67">
        <v>14490.018499999995</v>
      </c>
      <c r="O100" s="67">
        <v>31.004950000000008</v>
      </c>
      <c r="P100" s="67">
        <v>17839.760399999999</v>
      </c>
      <c r="Q100" s="67">
        <v>27.206520000000001</v>
      </c>
      <c r="R100" s="67">
        <v>18233.931400000005</v>
      </c>
      <c r="S100" s="67">
        <v>32.581189999999992</v>
      </c>
      <c r="T100" s="67">
        <v>21249.510799999996</v>
      </c>
      <c r="U100" s="67">
        <v>52.385400000000011</v>
      </c>
      <c r="V100" s="67">
        <v>26443.920699999988</v>
      </c>
      <c r="W100" s="67">
        <v>48.451460000000004</v>
      </c>
      <c r="X100" s="67">
        <v>23888.886299999998</v>
      </c>
      <c r="Y100" s="67">
        <v>51.833989999999986</v>
      </c>
      <c r="Z100" s="85">
        <v>25689.450500000006</v>
      </c>
      <c r="AA100" s="67">
        <f t="shared" si="11"/>
        <v>401.04551929999997</v>
      </c>
      <c r="AB100" s="86">
        <f t="shared" si="12"/>
        <v>223074.85519999996</v>
      </c>
    </row>
    <row r="101" spans="1:28" x14ac:dyDescent="0.25">
      <c r="A101" s="38"/>
      <c r="B101" s="25" t="s">
        <v>174</v>
      </c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>
        <f t="shared" si="11"/>
        <v>0</v>
      </c>
      <c r="AB101" s="97">
        <f t="shared" si="12"/>
        <v>0</v>
      </c>
    </row>
    <row r="102" spans="1:28" x14ac:dyDescent="0.25">
      <c r="A102" s="6" t="s">
        <v>175</v>
      </c>
      <c r="B102" s="34" t="s">
        <v>176</v>
      </c>
      <c r="C102" s="84">
        <v>251.70909000000003</v>
      </c>
      <c r="D102" s="67">
        <v>118158.89910000001</v>
      </c>
      <c r="E102" s="67">
        <v>240.52234270000002</v>
      </c>
      <c r="F102" s="67">
        <v>144543.56869999997</v>
      </c>
      <c r="G102" s="67">
        <v>207.66777829999998</v>
      </c>
      <c r="H102" s="67">
        <v>190658.88710000005</v>
      </c>
      <c r="I102" s="67">
        <v>151.13950750000006</v>
      </c>
      <c r="J102" s="67">
        <v>82687.765399999989</v>
      </c>
      <c r="K102" s="67">
        <v>190.17021890000001</v>
      </c>
      <c r="L102" s="67">
        <v>129835.80429999999</v>
      </c>
      <c r="M102" s="67">
        <v>118.72677729999997</v>
      </c>
      <c r="N102" s="67">
        <v>73489.718300000008</v>
      </c>
      <c r="O102" s="67">
        <v>173.44532550000002</v>
      </c>
      <c r="P102" s="67">
        <v>194454.54660000003</v>
      </c>
      <c r="Q102" s="67">
        <v>165.14442000000003</v>
      </c>
      <c r="R102" s="67">
        <v>176814.20839999994</v>
      </c>
      <c r="S102" s="67">
        <v>85.386438300000009</v>
      </c>
      <c r="T102" s="67">
        <v>95539.460199999972</v>
      </c>
      <c r="U102" s="67">
        <v>203.00808740000002</v>
      </c>
      <c r="V102" s="67">
        <v>186727.71870000008</v>
      </c>
      <c r="W102" s="67">
        <v>273.52064430000007</v>
      </c>
      <c r="X102" s="67">
        <v>248652.45460000008</v>
      </c>
      <c r="Y102" s="67">
        <v>184.00524480000001</v>
      </c>
      <c r="Z102" s="85">
        <v>186815.35829999999</v>
      </c>
      <c r="AA102" s="67">
        <f t="shared" si="11"/>
        <v>2244.4458750000003</v>
      </c>
      <c r="AB102" s="86">
        <f t="shared" si="12"/>
        <v>1828378.3896999999</v>
      </c>
    </row>
    <row r="103" spans="1:28" x14ac:dyDescent="0.25">
      <c r="A103" s="6" t="s">
        <v>177</v>
      </c>
      <c r="B103" s="34" t="s">
        <v>178</v>
      </c>
      <c r="C103" s="84">
        <v>5172.0925099999986</v>
      </c>
      <c r="D103" s="67">
        <v>5992254.6343000066</v>
      </c>
      <c r="E103" s="67">
        <v>3871.258480799997</v>
      </c>
      <c r="F103" s="67">
        <v>4920826.1418999992</v>
      </c>
      <c r="G103" s="67">
        <v>2586.9533564999979</v>
      </c>
      <c r="H103" s="67">
        <v>4773314.4154000022</v>
      </c>
      <c r="I103" s="67">
        <v>572.37810139999988</v>
      </c>
      <c r="J103" s="67">
        <v>1320362.3661</v>
      </c>
      <c r="K103" s="67">
        <v>685.78933719999986</v>
      </c>
      <c r="L103" s="67">
        <v>1398093.0633000003</v>
      </c>
      <c r="M103" s="67">
        <v>823.23576470000012</v>
      </c>
      <c r="N103" s="67">
        <v>1086388.7192000004</v>
      </c>
      <c r="O103" s="67">
        <v>890.78008379999983</v>
      </c>
      <c r="P103" s="67">
        <v>1178276.6317</v>
      </c>
      <c r="Q103" s="67">
        <v>1260.5433874000003</v>
      </c>
      <c r="R103" s="67">
        <v>1617748.0471000015</v>
      </c>
      <c r="S103" s="67">
        <v>2784.4988320000007</v>
      </c>
      <c r="T103" s="67">
        <v>3484492.7257999997</v>
      </c>
      <c r="U103" s="67">
        <v>6547.2089931000028</v>
      </c>
      <c r="V103" s="67">
        <v>9259537.260599995</v>
      </c>
      <c r="W103" s="67">
        <v>5841.6479887000005</v>
      </c>
      <c r="X103" s="67">
        <v>8059046.0137000019</v>
      </c>
      <c r="Y103" s="67">
        <v>4337.7898495999998</v>
      </c>
      <c r="Z103" s="85">
        <v>5769435.7370000035</v>
      </c>
      <c r="AA103" s="67">
        <f t="shared" si="11"/>
        <v>35374.1766852</v>
      </c>
      <c r="AB103" s="86">
        <f t="shared" si="12"/>
        <v>48859775.756100006</v>
      </c>
    </row>
    <row r="104" spans="1:28" x14ac:dyDescent="0.25">
      <c r="A104" s="6" t="s">
        <v>179</v>
      </c>
      <c r="B104" s="34" t="s">
        <v>180</v>
      </c>
      <c r="C104" s="84">
        <v>701.19888000000014</v>
      </c>
      <c r="D104" s="67">
        <v>524798.36449999991</v>
      </c>
      <c r="E104" s="67">
        <v>597.86315999999988</v>
      </c>
      <c r="F104" s="67">
        <v>436436.45959999994</v>
      </c>
      <c r="G104" s="67">
        <v>785.73568639999985</v>
      </c>
      <c r="H104" s="67">
        <v>666278.65850000025</v>
      </c>
      <c r="I104" s="67">
        <v>761.90611999999999</v>
      </c>
      <c r="J104" s="67">
        <v>772661.95360000024</v>
      </c>
      <c r="K104" s="67">
        <v>657.74365999999998</v>
      </c>
      <c r="L104" s="67">
        <v>489421.09280000004</v>
      </c>
      <c r="M104" s="67">
        <v>347.68680999999998</v>
      </c>
      <c r="N104" s="67">
        <v>303069.68379999994</v>
      </c>
      <c r="O104" s="67">
        <v>252.65437</v>
      </c>
      <c r="P104" s="67">
        <v>184459.55349999992</v>
      </c>
      <c r="Q104" s="67">
        <v>169.82077000000001</v>
      </c>
      <c r="R104" s="67">
        <v>147015.87730000002</v>
      </c>
      <c r="S104" s="67">
        <v>67.414249999999996</v>
      </c>
      <c r="T104" s="67">
        <v>72227.377999999997</v>
      </c>
      <c r="U104" s="67">
        <v>219.94948000000002</v>
      </c>
      <c r="V104" s="67">
        <v>202154.94229999997</v>
      </c>
      <c r="W104" s="67">
        <v>261.71143000000001</v>
      </c>
      <c r="X104" s="67">
        <v>213967.99650000001</v>
      </c>
      <c r="Y104" s="67">
        <v>351.62218999999999</v>
      </c>
      <c r="Z104" s="85">
        <v>341471.97249999992</v>
      </c>
      <c r="AA104" s="67">
        <f t="shared" si="11"/>
        <v>5175.3068064000008</v>
      </c>
      <c r="AB104" s="86">
        <f t="shared" si="12"/>
        <v>4353963.9328999994</v>
      </c>
    </row>
    <row r="105" spans="1:28" x14ac:dyDescent="0.25">
      <c r="A105" s="6" t="s">
        <v>181</v>
      </c>
      <c r="B105" s="34" t="s">
        <v>182</v>
      </c>
      <c r="C105" s="84">
        <v>83.518280000000004</v>
      </c>
      <c r="D105" s="67">
        <v>168400.44139999995</v>
      </c>
      <c r="E105" s="67">
        <v>96.257724499999981</v>
      </c>
      <c r="F105" s="67">
        <v>229376.13459999996</v>
      </c>
      <c r="G105" s="67">
        <v>156.57376350000004</v>
      </c>
      <c r="H105" s="67">
        <v>381700.85000000003</v>
      </c>
      <c r="I105" s="67">
        <v>178.09218470000002</v>
      </c>
      <c r="J105" s="67">
        <v>459360.96060000005</v>
      </c>
      <c r="K105" s="67">
        <v>88.397232799999983</v>
      </c>
      <c r="L105" s="67">
        <v>161757.73950000008</v>
      </c>
      <c r="M105" s="67">
        <v>18.152657299999998</v>
      </c>
      <c r="N105" s="67">
        <v>23426.519600000003</v>
      </c>
      <c r="O105" s="67">
        <v>9.8274290999999998</v>
      </c>
      <c r="P105" s="67">
        <v>17067.2844</v>
      </c>
      <c r="Q105" s="67">
        <v>9.0005500000000005</v>
      </c>
      <c r="R105" s="67">
        <v>16414.590599999996</v>
      </c>
      <c r="S105" s="67">
        <v>6.6560990999999996</v>
      </c>
      <c r="T105" s="67">
        <v>7915.7112999999999</v>
      </c>
      <c r="U105" s="67">
        <v>5.5506917999999992</v>
      </c>
      <c r="V105" s="67">
        <v>9105.3233999999993</v>
      </c>
      <c r="W105" s="67">
        <v>24.592664600000003</v>
      </c>
      <c r="X105" s="67">
        <v>46035.508900000001</v>
      </c>
      <c r="Y105" s="67">
        <v>57.645648200000004</v>
      </c>
      <c r="Z105" s="85">
        <v>147973.85059999998</v>
      </c>
      <c r="AA105" s="67">
        <f t="shared" ref="AA105:AA130" si="14">C105+E105+G105+I105+K105+M105+O105+Q105+S105+U105+W105+Y105</f>
        <v>734.26492559999997</v>
      </c>
      <c r="AB105" s="86">
        <f t="shared" ref="AB105:AB130" si="15">D105+F105+H105+J105+L105+N105+P105+R105+T105+V105+X105+Z105</f>
        <v>1668534.9149000004</v>
      </c>
    </row>
    <row r="106" spans="1:28" ht="30.75" customHeight="1" x14ac:dyDescent="0.25">
      <c r="A106" s="8" t="s">
        <v>236</v>
      </c>
      <c r="B106" s="34" t="s">
        <v>184</v>
      </c>
      <c r="C106" s="84">
        <v>105.98282999999999</v>
      </c>
      <c r="D106" s="67">
        <v>89365.591200000039</v>
      </c>
      <c r="E106" s="67">
        <v>97.715041799999938</v>
      </c>
      <c r="F106" s="67">
        <v>84819.998500000045</v>
      </c>
      <c r="G106" s="67">
        <v>431.34766170000017</v>
      </c>
      <c r="H106" s="67">
        <v>503890.49769999995</v>
      </c>
      <c r="I106" s="67">
        <v>867.43924170000037</v>
      </c>
      <c r="J106" s="67">
        <v>1272239.8909999989</v>
      </c>
      <c r="K106" s="67">
        <v>3154.116835400001</v>
      </c>
      <c r="L106" s="67">
        <v>3752929.0804999969</v>
      </c>
      <c r="M106" s="67">
        <v>5312.8488160000006</v>
      </c>
      <c r="N106" s="67">
        <v>6043552.689600003</v>
      </c>
      <c r="O106" s="67">
        <v>4392.3138480000016</v>
      </c>
      <c r="P106" s="67">
        <v>4984708.9783000052</v>
      </c>
      <c r="Q106" s="67">
        <v>1476.0217470000005</v>
      </c>
      <c r="R106" s="67">
        <v>1620331.3777000012</v>
      </c>
      <c r="S106" s="67">
        <v>268.62199249999998</v>
      </c>
      <c r="T106" s="67">
        <v>252638.98130000004</v>
      </c>
      <c r="U106" s="67">
        <v>851.19341380000003</v>
      </c>
      <c r="V106" s="67">
        <v>938125.82709999976</v>
      </c>
      <c r="W106" s="67">
        <v>95.511607200000029</v>
      </c>
      <c r="X106" s="67">
        <v>74438.714599999992</v>
      </c>
      <c r="Y106" s="67">
        <v>51.038562700000007</v>
      </c>
      <c r="Z106" s="85">
        <v>30885.544100000014</v>
      </c>
      <c r="AA106" s="67">
        <f t="shared" si="14"/>
        <v>17104.151597800002</v>
      </c>
      <c r="AB106" s="86">
        <f t="shared" si="15"/>
        <v>19647927.17160001</v>
      </c>
    </row>
    <row r="107" spans="1:28" x14ac:dyDescent="0.25">
      <c r="A107" s="17" t="s">
        <v>237</v>
      </c>
      <c r="B107" s="47" t="s">
        <v>186</v>
      </c>
      <c r="C107" s="84">
        <v>217.07696999999993</v>
      </c>
      <c r="D107" s="67">
        <v>144352.09880000001</v>
      </c>
      <c r="E107" s="67">
        <v>109.39706000000001</v>
      </c>
      <c r="F107" s="67">
        <v>96130.371199999994</v>
      </c>
      <c r="G107" s="67">
        <v>99.423280000000005</v>
      </c>
      <c r="H107" s="67">
        <v>105973.34310000001</v>
      </c>
      <c r="I107" s="67">
        <v>46.893583699999986</v>
      </c>
      <c r="J107" s="67">
        <v>46109.564200000008</v>
      </c>
      <c r="K107" s="67">
        <v>140.10928390000004</v>
      </c>
      <c r="L107" s="67">
        <v>129964.22890000002</v>
      </c>
      <c r="M107" s="67">
        <v>170.2024491</v>
      </c>
      <c r="N107" s="67">
        <v>141339.96259999997</v>
      </c>
      <c r="O107" s="67">
        <v>60.189571799999996</v>
      </c>
      <c r="P107" s="67">
        <v>49870.097600000001</v>
      </c>
      <c r="Q107" s="67">
        <v>118.69887009999999</v>
      </c>
      <c r="R107" s="67">
        <v>123038.72149999999</v>
      </c>
      <c r="S107" s="67">
        <v>136.34798550000002</v>
      </c>
      <c r="T107" s="67">
        <v>103122.1388</v>
      </c>
      <c r="U107" s="67">
        <v>152.06365729999999</v>
      </c>
      <c r="V107" s="67">
        <v>93598.597199999989</v>
      </c>
      <c r="W107" s="67">
        <v>220.40268890000004</v>
      </c>
      <c r="X107" s="67">
        <v>141428.26930000001</v>
      </c>
      <c r="Y107" s="67">
        <v>334.99166499999995</v>
      </c>
      <c r="Z107" s="85">
        <v>186230.34650000001</v>
      </c>
      <c r="AA107" s="67">
        <f t="shared" si="14"/>
        <v>1805.7970652999998</v>
      </c>
      <c r="AB107" s="86">
        <f t="shared" si="15"/>
        <v>1361157.7396999998</v>
      </c>
    </row>
    <row r="108" spans="1:28" x14ac:dyDescent="0.25">
      <c r="A108" s="6" t="s">
        <v>238</v>
      </c>
      <c r="B108" s="34" t="s">
        <v>188</v>
      </c>
      <c r="C108" s="84"/>
      <c r="D108" s="67"/>
      <c r="E108" s="67">
        <v>3.7870000000000001E-2</v>
      </c>
      <c r="F108" s="67">
        <v>89.299900000000008</v>
      </c>
      <c r="G108" s="67">
        <v>4.5455000000000001E-3</v>
      </c>
      <c r="H108" s="67">
        <v>1.4176</v>
      </c>
      <c r="I108" s="67">
        <v>2.9319000000000003E-3</v>
      </c>
      <c r="J108" s="67">
        <v>33.127200000000002</v>
      </c>
      <c r="K108" s="67">
        <v>2.5977199999999995E-2</v>
      </c>
      <c r="L108" s="67">
        <v>58.240300000000005</v>
      </c>
      <c r="M108" s="67">
        <v>3.0045499999999999E-2</v>
      </c>
      <c r="N108" s="67">
        <v>2830.2231999999999</v>
      </c>
      <c r="O108" s="67">
        <v>0.01</v>
      </c>
      <c r="P108" s="67">
        <v>18</v>
      </c>
      <c r="Q108" s="67">
        <v>5.4549999999999998E-4</v>
      </c>
      <c r="R108" s="67">
        <v>5.2656000000000001</v>
      </c>
      <c r="S108" s="67">
        <v>1.1454699999999998E-2</v>
      </c>
      <c r="T108" s="67">
        <v>21.467199999999998</v>
      </c>
      <c r="U108" s="67">
        <v>0.02</v>
      </c>
      <c r="V108" s="67">
        <v>48.6</v>
      </c>
      <c r="W108" s="67">
        <v>4.9235484000000005</v>
      </c>
      <c r="X108" s="67">
        <v>5258.0195999999996</v>
      </c>
      <c r="Y108" s="67">
        <v>2.1893454000000001</v>
      </c>
      <c r="Z108" s="85">
        <v>8221.2977999999985</v>
      </c>
      <c r="AA108" s="67">
        <f t="shared" si="14"/>
        <v>7.256264100000001</v>
      </c>
      <c r="AB108" s="86">
        <f t="shared" si="15"/>
        <v>16584.958399999996</v>
      </c>
    </row>
    <row r="109" spans="1:28" x14ac:dyDescent="0.25">
      <c r="A109" s="6" t="s">
        <v>189</v>
      </c>
      <c r="B109" s="34" t="s">
        <v>190</v>
      </c>
      <c r="C109" s="84"/>
      <c r="D109" s="67"/>
      <c r="E109" s="67"/>
      <c r="F109" s="67"/>
      <c r="G109" s="67"/>
      <c r="H109" s="67"/>
      <c r="I109" s="67">
        <v>1.4999999999999999E-2</v>
      </c>
      <c r="J109" s="67">
        <v>15</v>
      </c>
      <c r="K109" s="67"/>
      <c r="L109" s="67"/>
      <c r="M109" s="67">
        <v>0.01</v>
      </c>
      <c r="N109" s="67">
        <v>11</v>
      </c>
      <c r="O109" s="67">
        <v>5.0000000000000001E-3</v>
      </c>
      <c r="P109" s="67">
        <v>11.5</v>
      </c>
      <c r="Q109" s="67"/>
      <c r="R109" s="67"/>
      <c r="S109" s="67"/>
      <c r="T109" s="67"/>
      <c r="U109" s="67"/>
      <c r="V109" s="67"/>
      <c r="W109" s="67"/>
      <c r="X109" s="67"/>
      <c r="Y109" s="67">
        <v>0.65148000000000006</v>
      </c>
      <c r="Z109" s="85">
        <v>846.92399999999998</v>
      </c>
      <c r="AA109" s="67">
        <f t="shared" si="14"/>
        <v>0.68148000000000009</v>
      </c>
      <c r="AB109" s="86">
        <f t="shared" si="15"/>
        <v>884.42399999999998</v>
      </c>
    </row>
    <row r="110" spans="1:28" x14ac:dyDescent="0.25">
      <c r="A110" s="17" t="s">
        <v>237</v>
      </c>
      <c r="B110" s="34" t="s">
        <v>192</v>
      </c>
      <c r="C110" s="84">
        <v>169.34453429999996</v>
      </c>
      <c r="D110" s="67">
        <v>218995.9319</v>
      </c>
      <c r="E110" s="67">
        <v>140.26160810000002</v>
      </c>
      <c r="F110" s="67">
        <v>226195.74790000007</v>
      </c>
      <c r="G110" s="67">
        <v>103.4045182</v>
      </c>
      <c r="H110" s="67">
        <v>211180.69770000002</v>
      </c>
      <c r="I110" s="67">
        <v>141.70134090000002</v>
      </c>
      <c r="J110" s="67">
        <v>171787.46720000001</v>
      </c>
      <c r="K110" s="67">
        <v>254.52868100000001</v>
      </c>
      <c r="L110" s="67">
        <v>148295.48620000004</v>
      </c>
      <c r="M110" s="67">
        <v>618.98225679999996</v>
      </c>
      <c r="N110" s="67">
        <v>297031.92509999993</v>
      </c>
      <c r="O110" s="67">
        <v>310.75394179999995</v>
      </c>
      <c r="P110" s="67">
        <v>182914.51099999997</v>
      </c>
      <c r="Q110" s="67">
        <v>778.04737269999987</v>
      </c>
      <c r="R110" s="67">
        <v>498920.62639999989</v>
      </c>
      <c r="S110" s="67">
        <v>349.60324259999993</v>
      </c>
      <c r="T110" s="67">
        <v>145316.56890000001</v>
      </c>
      <c r="U110" s="67">
        <v>138.54057609999998</v>
      </c>
      <c r="V110" s="67">
        <v>124278.21489999999</v>
      </c>
      <c r="W110" s="67">
        <v>64.382687099999998</v>
      </c>
      <c r="X110" s="67">
        <v>81491.859999999986</v>
      </c>
      <c r="Y110" s="67">
        <v>71.374856000000008</v>
      </c>
      <c r="Z110" s="85">
        <v>70151.678999999989</v>
      </c>
      <c r="AA110" s="67">
        <f t="shared" si="14"/>
        <v>3140.9256155999997</v>
      </c>
      <c r="AB110" s="86">
        <f t="shared" si="15"/>
        <v>2376560.7161999997</v>
      </c>
    </row>
    <row r="111" spans="1:28" x14ac:dyDescent="0.25">
      <c r="A111" s="6" t="s">
        <v>193</v>
      </c>
      <c r="B111" s="34" t="s">
        <v>194</v>
      </c>
      <c r="C111" s="84">
        <v>22.271139999999999</v>
      </c>
      <c r="D111" s="67">
        <v>31074.606199999995</v>
      </c>
      <c r="E111" s="67">
        <v>26.4892</v>
      </c>
      <c r="F111" s="67">
        <v>38913.808599999989</v>
      </c>
      <c r="G111" s="67">
        <v>51.312302799999991</v>
      </c>
      <c r="H111" s="67">
        <v>74775.891300000032</v>
      </c>
      <c r="I111" s="67">
        <v>22.052929099999997</v>
      </c>
      <c r="J111" s="67">
        <v>26108.921700000003</v>
      </c>
      <c r="K111" s="67">
        <v>24.772200000000005</v>
      </c>
      <c r="L111" s="67">
        <v>27030.393500000002</v>
      </c>
      <c r="M111" s="67">
        <v>36.636115000000011</v>
      </c>
      <c r="N111" s="67">
        <v>44332.076100000035</v>
      </c>
      <c r="O111" s="67">
        <v>44.048530000000007</v>
      </c>
      <c r="P111" s="67">
        <v>69431.818100000019</v>
      </c>
      <c r="Q111" s="67">
        <v>38.458140000000007</v>
      </c>
      <c r="R111" s="67">
        <v>50572.378700000023</v>
      </c>
      <c r="S111" s="67">
        <v>34.901000000000003</v>
      </c>
      <c r="T111" s="67">
        <v>38908.034600000006</v>
      </c>
      <c r="U111" s="67">
        <v>14.575610000000001</v>
      </c>
      <c r="V111" s="67">
        <v>14073.924599999998</v>
      </c>
      <c r="W111" s="67">
        <v>7.6545999999999994</v>
      </c>
      <c r="X111" s="67">
        <v>6696.9815999999992</v>
      </c>
      <c r="Y111" s="67">
        <v>11.681190000000001</v>
      </c>
      <c r="Z111" s="85">
        <v>12880.8858</v>
      </c>
      <c r="AA111" s="67">
        <f t="shared" si="14"/>
        <v>334.85295690000004</v>
      </c>
      <c r="AB111" s="86">
        <f t="shared" si="15"/>
        <v>434799.72080000013</v>
      </c>
    </row>
    <row r="112" spans="1:28" x14ac:dyDescent="0.25">
      <c r="A112" s="6" t="s">
        <v>195</v>
      </c>
      <c r="B112" s="34" t="s">
        <v>196</v>
      </c>
      <c r="C112" s="84">
        <v>1.90178</v>
      </c>
      <c r="D112" s="67">
        <v>1452.0354</v>
      </c>
      <c r="E112" s="67">
        <v>1.09006</v>
      </c>
      <c r="F112" s="67">
        <v>625.63919999999996</v>
      </c>
      <c r="G112" s="67">
        <v>1.6083399999999999</v>
      </c>
      <c r="H112" s="67">
        <v>787.33619999999996</v>
      </c>
      <c r="I112" s="67">
        <v>1.2038997999999996</v>
      </c>
      <c r="J112" s="67">
        <v>560.60439999999983</v>
      </c>
      <c r="K112" s="67">
        <v>1.6695167</v>
      </c>
      <c r="L112" s="67">
        <v>1670.0816</v>
      </c>
      <c r="M112" s="67">
        <v>0.66953999999999991</v>
      </c>
      <c r="N112" s="67">
        <v>541.24409999999989</v>
      </c>
      <c r="O112" s="67">
        <v>0.31630000000000003</v>
      </c>
      <c r="P112" s="67">
        <v>341.35909999999996</v>
      </c>
      <c r="Q112" s="67">
        <v>0.09</v>
      </c>
      <c r="R112" s="67">
        <v>90.5886</v>
      </c>
      <c r="S112" s="67">
        <v>1.5438199999999997</v>
      </c>
      <c r="T112" s="67">
        <v>1429.4006000000002</v>
      </c>
      <c r="U112" s="67">
        <v>0.73138999999999998</v>
      </c>
      <c r="V112" s="67">
        <v>425.20269999999999</v>
      </c>
      <c r="W112" s="67">
        <v>2.17319</v>
      </c>
      <c r="X112" s="67">
        <v>1339.6559999999999</v>
      </c>
      <c r="Y112" s="67">
        <v>2.37954</v>
      </c>
      <c r="Z112" s="85">
        <v>1804.2634</v>
      </c>
      <c r="AA112" s="67">
        <f t="shared" si="14"/>
        <v>15.377376499999999</v>
      </c>
      <c r="AB112" s="86">
        <f t="shared" si="15"/>
        <v>11067.4113</v>
      </c>
    </row>
    <row r="113" spans="1:28" x14ac:dyDescent="0.25">
      <c r="A113" s="6" t="s">
        <v>197</v>
      </c>
      <c r="B113" s="34" t="s">
        <v>198</v>
      </c>
      <c r="C113" s="84">
        <v>5.3999999999999999E-2</v>
      </c>
      <c r="D113" s="67">
        <v>72.900000000000006</v>
      </c>
      <c r="E113" s="67">
        <v>0.32200000000000001</v>
      </c>
      <c r="F113" s="67">
        <v>171.965</v>
      </c>
      <c r="G113" s="67">
        <v>4.8000000000000001E-2</v>
      </c>
      <c r="H113" s="67">
        <v>66</v>
      </c>
      <c r="I113" s="67">
        <v>3.7370000000000007E-2</v>
      </c>
      <c r="J113" s="67">
        <v>28.35</v>
      </c>
      <c r="K113" s="67">
        <v>0.24409</v>
      </c>
      <c r="L113" s="67">
        <v>201.4922</v>
      </c>
      <c r="M113" s="67">
        <v>0.24409</v>
      </c>
      <c r="N113" s="67">
        <v>201.4922</v>
      </c>
      <c r="O113" s="67">
        <v>0.216</v>
      </c>
      <c r="P113" s="67">
        <v>119.988</v>
      </c>
      <c r="Q113" s="67"/>
      <c r="R113" s="67"/>
      <c r="S113" s="67"/>
      <c r="T113" s="67"/>
      <c r="U113" s="67"/>
      <c r="V113" s="67"/>
      <c r="W113" s="67">
        <v>4.1709100000000001</v>
      </c>
      <c r="X113" s="67">
        <v>6982</v>
      </c>
      <c r="Y113" s="67">
        <v>5.3179999999999991E-2</v>
      </c>
      <c r="Z113" s="85">
        <v>93.600000000000009</v>
      </c>
      <c r="AA113" s="67">
        <f t="shared" si="14"/>
        <v>5.3896400000000009</v>
      </c>
      <c r="AB113" s="86">
        <f t="shared" si="15"/>
        <v>7937.7874000000002</v>
      </c>
    </row>
    <row r="114" spans="1:28" x14ac:dyDescent="0.25">
      <c r="A114" s="6" t="s">
        <v>199</v>
      </c>
      <c r="B114" s="34" t="s">
        <v>200</v>
      </c>
      <c r="C114" s="84">
        <v>63.527451800000001</v>
      </c>
      <c r="D114" s="67">
        <v>58870.126700000001</v>
      </c>
      <c r="E114" s="67">
        <v>44.944386400000006</v>
      </c>
      <c r="F114" s="67">
        <v>43814.887100000007</v>
      </c>
      <c r="G114" s="67">
        <v>87.037587299999998</v>
      </c>
      <c r="H114" s="67">
        <v>86254.057300000015</v>
      </c>
      <c r="I114" s="67">
        <v>31.570909200000003</v>
      </c>
      <c r="J114" s="67">
        <v>23897.586399999997</v>
      </c>
      <c r="K114" s="67">
        <v>60.668454600000004</v>
      </c>
      <c r="L114" s="67">
        <v>25671.208099999996</v>
      </c>
      <c r="M114" s="67">
        <v>48.445272700000004</v>
      </c>
      <c r="N114" s="67">
        <v>23357.720599999997</v>
      </c>
      <c r="O114" s="67">
        <v>12.5894545</v>
      </c>
      <c r="P114" s="67">
        <v>8483.0125000000007</v>
      </c>
      <c r="Q114" s="67">
        <v>41.759</v>
      </c>
      <c r="R114" s="67">
        <v>28197.1096</v>
      </c>
      <c r="S114" s="67">
        <v>4.4245454000000004</v>
      </c>
      <c r="T114" s="67">
        <v>3226.3024999999998</v>
      </c>
      <c r="U114" s="82">
        <v>7.2630908999999999</v>
      </c>
      <c r="V114" s="82">
        <v>6306.1219000000001</v>
      </c>
      <c r="W114" s="67">
        <v>69.019903600000006</v>
      </c>
      <c r="X114" s="67">
        <v>67596.585900000005</v>
      </c>
      <c r="Y114" s="67">
        <v>43.9014545</v>
      </c>
      <c r="Z114" s="85">
        <v>41610.0095</v>
      </c>
      <c r="AA114" s="67">
        <f t="shared" si="14"/>
        <v>515.15151090000006</v>
      </c>
      <c r="AB114" s="86">
        <f t="shared" si="15"/>
        <v>417284.72810000007</v>
      </c>
    </row>
    <row r="115" spans="1:28" x14ac:dyDescent="0.25">
      <c r="A115" s="6" t="s">
        <v>201</v>
      </c>
      <c r="B115" s="34" t="s">
        <v>202</v>
      </c>
      <c r="C115" s="84">
        <v>1.0232700000000001</v>
      </c>
      <c r="D115" s="67">
        <v>6964.6706000000004</v>
      </c>
      <c r="E115" s="67">
        <v>1.0823636999999999</v>
      </c>
      <c r="F115" s="67">
        <v>6982.8092000000006</v>
      </c>
      <c r="G115" s="67">
        <v>1.198</v>
      </c>
      <c r="H115" s="67">
        <v>7903.73</v>
      </c>
      <c r="I115" s="67">
        <v>10.122</v>
      </c>
      <c r="J115" s="67">
        <v>15858.4792</v>
      </c>
      <c r="K115" s="67">
        <v>1.0999999999999999E-2</v>
      </c>
      <c r="L115" s="67">
        <v>56.480000000000004</v>
      </c>
      <c r="M115" s="67"/>
      <c r="N115" s="67"/>
      <c r="O115" s="67"/>
      <c r="P115" s="67"/>
      <c r="Q115" s="67">
        <v>2E-3</v>
      </c>
      <c r="R115" s="67">
        <v>28.5</v>
      </c>
      <c r="S115" s="67"/>
      <c r="T115" s="67"/>
      <c r="U115" s="67">
        <v>0.01</v>
      </c>
      <c r="V115" s="67">
        <v>42.5</v>
      </c>
      <c r="W115" s="67">
        <v>0.33100000000000002</v>
      </c>
      <c r="X115" s="67">
        <v>2303.2799999999997</v>
      </c>
      <c r="Y115" s="67">
        <v>0.76422999999999996</v>
      </c>
      <c r="Z115" s="85">
        <v>5156.4961999999996</v>
      </c>
      <c r="AA115" s="67">
        <f t="shared" si="14"/>
        <v>14.543863699999999</v>
      </c>
      <c r="AB115" s="86">
        <f t="shared" si="15"/>
        <v>45296.945200000002</v>
      </c>
    </row>
    <row r="116" spans="1:28" x14ac:dyDescent="0.25">
      <c r="A116" s="6" t="s">
        <v>203</v>
      </c>
      <c r="B116" s="34" t="s">
        <v>204</v>
      </c>
      <c r="C116" s="84">
        <v>9.5690000000000008</v>
      </c>
      <c r="D116" s="67">
        <v>5391.52</v>
      </c>
      <c r="E116" s="67">
        <v>0.77800000000000002</v>
      </c>
      <c r="F116" s="67">
        <v>1070.5422000000001</v>
      </c>
      <c r="G116" s="67">
        <v>18.453240000000001</v>
      </c>
      <c r="H116" s="67">
        <v>5908.2539999999999</v>
      </c>
      <c r="I116" s="67">
        <v>0.58499999999999996</v>
      </c>
      <c r="J116" s="67">
        <v>552.6</v>
      </c>
      <c r="K116" s="67">
        <v>75.082999999999998</v>
      </c>
      <c r="L116" s="67">
        <v>17409.863499999999</v>
      </c>
      <c r="M116" s="67">
        <v>154.27099999999999</v>
      </c>
      <c r="N116" s="67">
        <v>31890.995000000003</v>
      </c>
      <c r="O116" s="67">
        <v>169.32900000000001</v>
      </c>
      <c r="P116" s="67">
        <v>34257.800000000003</v>
      </c>
      <c r="Q116" s="67">
        <v>69.32141</v>
      </c>
      <c r="R116" s="67">
        <v>20501.491199999997</v>
      </c>
      <c r="S116" s="67">
        <v>56.306539999999991</v>
      </c>
      <c r="T116" s="67">
        <v>24981.891499999998</v>
      </c>
      <c r="U116" s="67">
        <v>1.5682700000000001</v>
      </c>
      <c r="V116" s="67">
        <v>2301</v>
      </c>
      <c r="W116" s="67">
        <v>1.3129999999999999</v>
      </c>
      <c r="X116" s="67">
        <v>1523</v>
      </c>
      <c r="Y116" s="67">
        <v>1.3780899999999998</v>
      </c>
      <c r="Z116" s="85">
        <v>1712.4212</v>
      </c>
      <c r="AA116" s="67">
        <f t="shared" si="14"/>
        <v>557.95555000000002</v>
      </c>
      <c r="AB116" s="86">
        <f t="shared" si="15"/>
        <v>147501.3786</v>
      </c>
    </row>
    <row r="117" spans="1:28" x14ac:dyDescent="0.25">
      <c r="A117" s="6" t="s">
        <v>205</v>
      </c>
      <c r="B117" s="34" t="s">
        <v>206</v>
      </c>
      <c r="C117" s="84">
        <v>46.770970899999995</v>
      </c>
      <c r="D117" s="67">
        <v>56714.528099999989</v>
      </c>
      <c r="E117" s="67">
        <v>36.229735500000004</v>
      </c>
      <c r="F117" s="67">
        <v>42590.805199999981</v>
      </c>
      <c r="G117" s="67">
        <v>23.4386364</v>
      </c>
      <c r="H117" s="67">
        <v>28196.368200000012</v>
      </c>
      <c r="I117" s="67">
        <v>11.984999999999999</v>
      </c>
      <c r="J117" s="67">
        <v>14758.965999999995</v>
      </c>
      <c r="K117" s="67">
        <v>12.4171817</v>
      </c>
      <c r="L117" s="67">
        <v>15137.145499999997</v>
      </c>
      <c r="M117" s="67">
        <v>12.320320000000002</v>
      </c>
      <c r="N117" s="67">
        <v>15092.681099999996</v>
      </c>
      <c r="O117" s="67">
        <v>10.0733573</v>
      </c>
      <c r="P117" s="67">
        <v>12498.588899999999</v>
      </c>
      <c r="Q117" s="67">
        <v>10.213205399999998</v>
      </c>
      <c r="R117" s="67">
        <v>10775.994300000002</v>
      </c>
      <c r="S117" s="67">
        <v>6.4282006000000012</v>
      </c>
      <c r="T117" s="67">
        <v>8988.9536999999982</v>
      </c>
      <c r="U117" s="67">
        <v>8.4141899999999978</v>
      </c>
      <c r="V117" s="67">
        <v>10546.8338</v>
      </c>
      <c r="W117" s="67">
        <v>13.7751245</v>
      </c>
      <c r="X117" s="67">
        <v>18040.974800000004</v>
      </c>
      <c r="Y117" s="67">
        <v>13.6317409</v>
      </c>
      <c r="Z117" s="85">
        <v>18719.343500000003</v>
      </c>
      <c r="AA117" s="67">
        <f t="shared" si="14"/>
        <v>205.69766319999999</v>
      </c>
      <c r="AB117" s="86">
        <f t="shared" si="15"/>
        <v>252061.18309999997</v>
      </c>
    </row>
    <row r="118" spans="1:28" x14ac:dyDescent="0.25">
      <c r="A118" s="6" t="s">
        <v>207</v>
      </c>
      <c r="B118" s="34" t="s">
        <v>208</v>
      </c>
      <c r="C118" s="84">
        <v>0.14000000000000001</v>
      </c>
      <c r="D118" s="67">
        <v>436</v>
      </c>
      <c r="E118" s="82">
        <v>0.42499999999999999</v>
      </c>
      <c r="F118" s="82">
        <v>216.011</v>
      </c>
      <c r="G118" s="67">
        <v>0.21</v>
      </c>
      <c r="H118" s="67">
        <v>599.5</v>
      </c>
      <c r="I118" s="67">
        <v>0.04</v>
      </c>
      <c r="J118" s="67">
        <v>140</v>
      </c>
      <c r="K118" s="67"/>
      <c r="L118" s="67"/>
      <c r="M118" s="67">
        <v>4.2999999999999997E-2</v>
      </c>
      <c r="N118" s="67">
        <v>16</v>
      </c>
      <c r="O118" s="67">
        <v>5.7000000000000002E-2</v>
      </c>
      <c r="P118" s="67">
        <v>28</v>
      </c>
      <c r="Q118" s="67">
        <v>9.9000000000000005E-2</v>
      </c>
      <c r="R118" s="67">
        <v>48</v>
      </c>
      <c r="S118" s="67">
        <v>7.9000000000000001E-2</v>
      </c>
      <c r="T118" s="67">
        <v>28</v>
      </c>
      <c r="U118" s="67">
        <v>0.121</v>
      </c>
      <c r="V118" s="67">
        <v>75</v>
      </c>
      <c r="W118" s="67">
        <v>0.39600000000000002</v>
      </c>
      <c r="X118" s="67">
        <v>1314</v>
      </c>
      <c r="Y118" s="67">
        <v>0.23507</v>
      </c>
      <c r="Z118" s="85">
        <v>619</v>
      </c>
      <c r="AA118" s="67">
        <f t="shared" si="14"/>
        <v>1.8450699999999998</v>
      </c>
      <c r="AB118" s="86">
        <f t="shared" si="15"/>
        <v>3519.511</v>
      </c>
    </row>
    <row r="119" spans="1:28" x14ac:dyDescent="0.25">
      <c r="A119" s="6" t="s">
        <v>209</v>
      </c>
      <c r="B119" s="34" t="s">
        <v>210</v>
      </c>
      <c r="C119" s="84">
        <v>27.773009999999999</v>
      </c>
      <c r="D119" s="67">
        <v>11736.641200000002</v>
      </c>
      <c r="E119" s="67">
        <v>8.5688800000000001</v>
      </c>
      <c r="F119" s="67">
        <v>3974.3830000000003</v>
      </c>
      <c r="G119" s="67">
        <v>37.167259999999992</v>
      </c>
      <c r="H119" s="67">
        <v>8445.9583999999995</v>
      </c>
      <c r="I119" s="67">
        <v>3.0782319</v>
      </c>
      <c r="J119" s="67">
        <v>2420.7173000000003</v>
      </c>
      <c r="K119" s="67">
        <v>14.386980000000003</v>
      </c>
      <c r="L119" s="67">
        <v>4800.3251</v>
      </c>
      <c r="M119" s="67">
        <v>52.532259999999994</v>
      </c>
      <c r="N119" s="67">
        <v>14057.332799999998</v>
      </c>
      <c r="O119" s="67">
        <v>34.947720000000004</v>
      </c>
      <c r="P119" s="67">
        <v>9725.2435999999961</v>
      </c>
      <c r="Q119" s="67">
        <v>0.80398000000000003</v>
      </c>
      <c r="R119" s="67">
        <v>373.0408000000001</v>
      </c>
      <c r="S119" s="67">
        <v>2.3254600000000001</v>
      </c>
      <c r="T119" s="67">
        <v>1163.1952999999999</v>
      </c>
      <c r="U119" s="67">
        <v>3.0892900000000001</v>
      </c>
      <c r="V119" s="67">
        <v>2327.2000000000003</v>
      </c>
      <c r="W119" s="67">
        <v>5.666780000000001</v>
      </c>
      <c r="X119" s="67">
        <v>4760.5562000000018</v>
      </c>
      <c r="Y119" s="67">
        <v>11.556680000000004</v>
      </c>
      <c r="Z119" s="85">
        <v>4547.7402999999986</v>
      </c>
      <c r="AA119" s="67">
        <f t="shared" si="14"/>
        <v>201.89653189999999</v>
      </c>
      <c r="AB119" s="86">
        <f t="shared" si="15"/>
        <v>68332.333999999988</v>
      </c>
    </row>
    <row r="120" spans="1:28" x14ac:dyDescent="0.25">
      <c r="A120" s="6" t="s">
        <v>211</v>
      </c>
      <c r="B120" s="34" t="s">
        <v>212</v>
      </c>
      <c r="C120" s="84">
        <v>0.19119</v>
      </c>
      <c r="D120" s="67">
        <v>886.09130000000005</v>
      </c>
      <c r="E120" s="67"/>
      <c r="F120" s="67"/>
      <c r="G120" s="67"/>
      <c r="H120" s="67"/>
      <c r="I120" s="67">
        <v>0.17272999999999999</v>
      </c>
      <c r="J120" s="67">
        <v>850.34979999999996</v>
      </c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85"/>
      <c r="AA120" s="67">
        <f t="shared" si="14"/>
        <v>0.36392000000000002</v>
      </c>
      <c r="AB120" s="86">
        <f t="shared" si="15"/>
        <v>1736.4411</v>
      </c>
    </row>
    <row r="121" spans="1:28" x14ac:dyDescent="0.25">
      <c r="A121" s="15">
        <v>603</v>
      </c>
      <c r="B121" s="25" t="s">
        <v>213</v>
      </c>
      <c r="C121" s="113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5"/>
      <c r="AA121" s="114">
        <f t="shared" si="14"/>
        <v>0</v>
      </c>
      <c r="AB121" s="374">
        <f t="shared" si="15"/>
        <v>0</v>
      </c>
    </row>
    <row r="122" spans="1:28" x14ac:dyDescent="0.25">
      <c r="A122" s="13"/>
      <c r="B122" s="25" t="s">
        <v>214</v>
      </c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>
        <f t="shared" si="14"/>
        <v>0</v>
      </c>
      <c r="AB122" s="97">
        <f t="shared" si="15"/>
        <v>0</v>
      </c>
    </row>
    <row r="123" spans="1:28" x14ac:dyDescent="0.25">
      <c r="A123" s="6" t="s">
        <v>215</v>
      </c>
      <c r="B123" s="34" t="s">
        <v>216</v>
      </c>
      <c r="C123" s="84">
        <v>3.1054681999999998</v>
      </c>
      <c r="D123" s="67">
        <v>47683.070099999997</v>
      </c>
      <c r="E123" s="67">
        <v>32.715963299999999</v>
      </c>
      <c r="F123" s="67">
        <v>190504.19419999997</v>
      </c>
      <c r="G123" s="67">
        <v>51.022843400000006</v>
      </c>
      <c r="H123" s="67">
        <v>260629.93040000004</v>
      </c>
      <c r="I123" s="67">
        <v>48.563709799999998</v>
      </c>
      <c r="J123" s="67">
        <v>260782.39680000005</v>
      </c>
      <c r="K123" s="67">
        <v>27.421447700000002</v>
      </c>
      <c r="L123" s="67">
        <v>158192.72590000005</v>
      </c>
      <c r="M123" s="67">
        <v>26.637715400000005</v>
      </c>
      <c r="N123" s="67">
        <v>168301.90519999998</v>
      </c>
      <c r="O123" s="67">
        <v>28.065725999999998</v>
      </c>
      <c r="P123" s="67">
        <v>138507.92420000001</v>
      </c>
      <c r="Q123" s="67">
        <v>4.2597177999999998</v>
      </c>
      <c r="R123" s="67">
        <v>44937.3802</v>
      </c>
      <c r="S123" s="67">
        <v>27.399289099999997</v>
      </c>
      <c r="T123" s="67">
        <v>170289.13249999992</v>
      </c>
      <c r="U123" s="67">
        <v>45.995289000000014</v>
      </c>
      <c r="V123" s="67">
        <v>244276.1912</v>
      </c>
      <c r="W123" s="67">
        <v>43.491572399999995</v>
      </c>
      <c r="X123" s="67">
        <v>220892.19380000001</v>
      </c>
      <c r="Y123" s="67">
        <v>25.106483699999998</v>
      </c>
      <c r="Z123" s="85">
        <v>134612.02299999999</v>
      </c>
      <c r="AA123" s="67">
        <f t="shared" si="14"/>
        <v>363.78522579999998</v>
      </c>
      <c r="AB123" s="86">
        <f t="shared" si="15"/>
        <v>2039609.0675000001</v>
      </c>
    </row>
    <row r="124" spans="1:28" x14ac:dyDescent="0.25">
      <c r="A124" s="6" t="s">
        <v>239</v>
      </c>
      <c r="B124" s="34" t="s">
        <v>218</v>
      </c>
      <c r="C124" s="84">
        <v>5.04427E-2</v>
      </c>
      <c r="D124" s="67">
        <v>279.47379999999998</v>
      </c>
      <c r="E124" s="67">
        <v>1.5283584000000001</v>
      </c>
      <c r="F124" s="67">
        <v>4059.1443000000004</v>
      </c>
      <c r="G124" s="67">
        <v>0.20213640000000002</v>
      </c>
      <c r="H124" s="67">
        <v>1006.4945</v>
      </c>
      <c r="I124" s="67">
        <v>1.0074395</v>
      </c>
      <c r="J124" s="67">
        <v>1659.2021999999997</v>
      </c>
      <c r="K124" s="67">
        <v>1.0145690000000001</v>
      </c>
      <c r="L124" s="67">
        <v>3154.0325999999995</v>
      </c>
      <c r="M124" s="67">
        <v>0.18888720000000001</v>
      </c>
      <c r="N124" s="67">
        <v>720.47939999999994</v>
      </c>
      <c r="O124" s="67">
        <v>7.1636400000000003E-2</v>
      </c>
      <c r="P124" s="67">
        <v>504.06729999999999</v>
      </c>
      <c r="Q124" s="67">
        <v>0.93740190000000001</v>
      </c>
      <c r="R124" s="67">
        <v>3107.0928000000004</v>
      </c>
      <c r="S124" s="67">
        <v>0.35391360000000005</v>
      </c>
      <c r="T124" s="67">
        <v>1074.5424999999998</v>
      </c>
      <c r="U124" s="67">
        <v>0.40621449999999998</v>
      </c>
      <c r="V124" s="67">
        <v>27963.917999999998</v>
      </c>
      <c r="W124" s="67">
        <v>0.63933169999999995</v>
      </c>
      <c r="X124" s="67">
        <v>2412.2315000000003</v>
      </c>
      <c r="Y124" s="67">
        <v>1.4876407999999999</v>
      </c>
      <c r="Z124" s="85">
        <v>4983.5556000000006</v>
      </c>
      <c r="AA124" s="67">
        <f t="shared" si="14"/>
        <v>7.8879721000000007</v>
      </c>
      <c r="AB124" s="86">
        <f t="shared" si="15"/>
        <v>50924.234499999999</v>
      </c>
    </row>
    <row r="125" spans="1:28" x14ac:dyDescent="0.25">
      <c r="A125" s="6" t="s">
        <v>219</v>
      </c>
      <c r="B125" s="34" t="s">
        <v>220</v>
      </c>
      <c r="C125" s="84">
        <v>730.01027000000011</v>
      </c>
      <c r="D125" s="67">
        <v>479421.83990000002</v>
      </c>
      <c r="E125" s="67">
        <v>734.25979909999978</v>
      </c>
      <c r="F125" s="67">
        <v>473675.90010000009</v>
      </c>
      <c r="G125" s="67">
        <v>1015.6694555</v>
      </c>
      <c r="H125" s="67">
        <v>620717.91040000005</v>
      </c>
      <c r="I125" s="67">
        <v>736.87086450000015</v>
      </c>
      <c r="J125" s="67">
        <v>428791.1041</v>
      </c>
      <c r="K125" s="67">
        <v>721.11903329999984</v>
      </c>
      <c r="L125" s="67">
        <v>517877.94060000009</v>
      </c>
      <c r="M125" s="67">
        <v>766.79794550000008</v>
      </c>
      <c r="N125" s="67">
        <v>483514.06930000009</v>
      </c>
      <c r="O125" s="67">
        <v>823.95031619999997</v>
      </c>
      <c r="P125" s="67">
        <v>498083.07430000009</v>
      </c>
      <c r="Q125" s="67">
        <v>471.69520890000001</v>
      </c>
      <c r="R125" s="67">
        <v>294751.78009999992</v>
      </c>
      <c r="S125" s="67">
        <v>6.7411863999999992</v>
      </c>
      <c r="T125" s="67">
        <v>21845.7644</v>
      </c>
      <c r="U125" s="67">
        <v>3.7226782000000003</v>
      </c>
      <c r="V125" s="67">
        <v>15160.448700000001</v>
      </c>
      <c r="W125" s="67">
        <v>7.644324700000003</v>
      </c>
      <c r="X125" s="67">
        <v>19633.080900000001</v>
      </c>
      <c r="Y125" s="67">
        <v>5.1785983000000009</v>
      </c>
      <c r="Z125" s="85">
        <v>17201.789100000002</v>
      </c>
      <c r="AA125" s="67">
        <f t="shared" si="14"/>
        <v>6023.6596805999989</v>
      </c>
      <c r="AB125" s="86">
        <f t="shared" si="15"/>
        <v>3870674.7019000007</v>
      </c>
    </row>
    <row r="126" spans="1:28" x14ac:dyDescent="0.25">
      <c r="A126" s="6" t="s">
        <v>221</v>
      </c>
      <c r="B126" s="34" t="s">
        <v>222</v>
      </c>
      <c r="C126" s="84">
        <v>278.67409999999995</v>
      </c>
      <c r="D126" s="67">
        <v>918401.02599999995</v>
      </c>
      <c r="E126" s="67">
        <v>263.59009999999995</v>
      </c>
      <c r="F126" s="67">
        <v>880066.1682999999</v>
      </c>
      <c r="G126" s="67">
        <v>374.15300000000002</v>
      </c>
      <c r="H126" s="67">
        <v>1082689.6814999999</v>
      </c>
      <c r="I126" s="67">
        <v>205.42177269999999</v>
      </c>
      <c r="J126" s="67">
        <v>687076.69469999976</v>
      </c>
      <c r="K126" s="67">
        <v>304.91300000000001</v>
      </c>
      <c r="L126" s="67">
        <v>732601.53449999995</v>
      </c>
      <c r="M126" s="67">
        <v>237.84784999999997</v>
      </c>
      <c r="N126" s="67">
        <v>784391.92169999995</v>
      </c>
      <c r="O126" s="67">
        <v>242.97465</v>
      </c>
      <c r="P126" s="67">
        <v>764416.14939999999</v>
      </c>
      <c r="Q126" s="67">
        <v>211.97239999999999</v>
      </c>
      <c r="R126" s="67">
        <v>715516.29740000004</v>
      </c>
      <c r="S126" s="67">
        <v>81.248500000000007</v>
      </c>
      <c r="T126" s="67">
        <v>205793.68239999999</v>
      </c>
      <c r="U126" s="67">
        <v>10.29984</v>
      </c>
      <c r="V126" s="67">
        <v>26454.9084</v>
      </c>
      <c r="W126" s="67">
        <v>8.5908600000000011</v>
      </c>
      <c r="X126" s="67">
        <v>13740.442599999998</v>
      </c>
      <c r="Y126" s="67">
        <v>5.569</v>
      </c>
      <c r="Z126" s="85">
        <v>16853.5</v>
      </c>
      <c r="AA126" s="67">
        <f t="shared" si="14"/>
        <v>2225.2550726999998</v>
      </c>
      <c r="AB126" s="86">
        <f t="shared" si="15"/>
        <v>6828002.0068999985</v>
      </c>
    </row>
    <row r="127" spans="1:28" x14ac:dyDescent="0.25">
      <c r="A127" s="18" t="s">
        <v>223</v>
      </c>
      <c r="B127" s="34" t="s">
        <v>224</v>
      </c>
      <c r="C127" s="84">
        <v>332.56418359999998</v>
      </c>
      <c r="D127" s="67">
        <v>315871.212</v>
      </c>
      <c r="E127" s="67">
        <v>296.35845</v>
      </c>
      <c r="F127" s="67">
        <v>299558.12089999998</v>
      </c>
      <c r="G127" s="67">
        <v>393.68263180000002</v>
      </c>
      <c r="H127" s="67">
        <v>395380.86690000014</v>
      </c>
      <c r="I127" s="67">
        <v>418.8782763000001</v>
      </c>
      <c r="J127" s="67">
        <v>416158.04559999995</v>
      </c>
      <c r="K127" s="67">
        <v>366.70867420000002</v>
      </c>
      <c r="L127" s="67">
        <v>345207.91720000003</v>
      </c>
      <c r="M127" s="67">
        <v>310.278909</v>
      </c>
      <c r="N127" s="67">
        <v>291380.06740000006</v>
      </c>
      <c r="O127" s="67">
        <v>93.511822699999996</v>
      </c>
      <c r="P127" s="67">
        <v>69955.560300000012</v>
      </c>
      <c r="Q127" s="67">
        <v>241.48236349999999</v>
      </c>
      <c r="R127" s="67">
        <v>229751.35949999996</v>
      </c>
      <c r="S127" s="67">
        <v>49.680984800000012</v>
      </c>
      <c r="T127" s="67">
        <v>51133.085199999994</v>
      </c>
      <c r="U127" s="67">
        <v>15.078019799999998</v>
      </c>
      <c r="V127" s="67">
        <v>15055.127199999999</v>
      </c>
      <c r="W127" s="67">
        <v>40.276346500000002</v>
      </c>
      <c r="X127" s="67">
        <v>69767.361699999979</v>
      </c>
      <c r="Y127" s="67">
        <v>10.354351900000001</v>
      </c>
      <c r="Z127" s="85">
        <v>46343.597000000002</v>
      </c>
      <c r="AA127" s="67">
        <f t="shared" si="14"/>
        <v>2568.8550140999996</v>
      </c>
      <c r="AB127" s="86">
        <f t="shared" si="15"/>
        <v>2545562.3209000002</v>
      </c>
    </row>
    <row r="128" spans="1:28" x14ac:dyDescent="0.25">
      <c r="A128" s="6" t="s">
        <v>225</v>
      </c>
      <c r="B128" s="34" t="s">
        <v>226</v>
      </c>
      <c r="C128" s="84">
        <v>141.19162039999995</v>
      </c>
      <c r="D128" s="67">
        <v>700762.78859999985</v>
      </c>
      <c r="E128" s="67">
        <v>129.35899299999997</v>
      </c>
      <c r="F128" s="67">
        <v>647406.30020000041</v>
      </c>
      <c r="G128" s="67">
        <v>269.88194319999991</v>
      </c>
      <c r="H128" s="67">
        <v>1087259.1261</v>
      </c>
      <c r="I128" s="67">
        <v>189.07966339999999</v>
      </c>
      <c r="J128" s="67">
        <v>903979.76949999947</v>
      </c>
      <c r="K128" s="67">
        <v>133.81746789999997</v>
      </c>
      <c r="L128" s="67">
        <v>650309.89300000004</v>
      </c>
      <c r="M128" s="67">
        <v>152.38232110000001</v>
      </c>
      <c r="N128" s="67">
        <v>513353.58229999995</v>
      </c>
      <c r="O128" s="67">
        <v>103.15809960000001</v>
      </c>
      <c r="P128" s="67">
        <v>580134.69719999994</v>
      </c>
      <c r="Q128" s="67">
        <v>103.91970779999996</v>
      </c>
      <c r="R128" s="67">
        <v>497354.40170000022</v>
      </c>
      <c r="S128" s="67">
        <v>119.30941470000002</v>
      </c>
      <c r="T128" s="67">
        <v>558839.89310000034</v>
      </c>
      <c r="U128" s="67">
        <v>146.59126560000007</v>
      </c>
      <c r="V128" s="67">
        <v>871933.59390000009</v>
      </c>
      <c r="W128" s="67">
        <v>146.09471910000002</v>
      </c>
      <c r="X128" s="67">
        <v>875487.06549999991</v>
      </c>
      <c r="Y128" s="67">
        <v>75.597210899999993</v>
      </c>
      <c r="Z128" s="85">
        <v>306021.09529999981</v>
      </c>
      <c r="AA128" s="67">
        <f t="shared" si="14"/>
        <v>1710.3824266999995</v>
      </c>
      <c r="AB128" s="86">
        <f t="shared" si="15"/>
        <v>8192842.2063999996</v>
      </c>
    </row>
    <row r="129" spans="1:28" x14ac:dyDescent="0.25">
      <c r="A129" s="6" t="s">
        <v>228</v>
      </c>
      <c r="B129" s="34" t="s">
        <v>229</v>
      </c>
      <c r="C129" s="84">
        <v>230.82464380000002</v>
      </c>
      <c r="D129" s="67">
        <v>1204107.6157999998</v>
      </c>
      <c r="E129" s="67">
        <v>264.41059719999998</v>
      </c>
      <c r="F129" s="67">
        <v>932623.33179999981</v>
      </c>
      <c r="G129" s="67">
        <v>397.98235180000006</v>
      </c>
      <c r="H129" s="67">
        <v>1261668.8795</v>
      </c>
      <c r="I129" s="67">
        <v>281.24553439999994</v>
      </c>
      <c r="J129" s="67">
        <v>905696.22239999927</v>
      </c>
      <c r="K129" s="67">
        <v>283.06942550000008</v>
      </c>
      <c r="L129" s="67">
        <v>966153.04369999969</v>
      </c>
      <c r="M129" s="67">
        <v>372.40359000000001</v>
      </c>
      <c r="N129" s="67">
        <v>1440190.6092000003</v>
      </c>
      <c r="O129" s="67">
        <v>336.2565795000001</v>
      </c>
      <c r="P129" s="67">
        <v>1310705.1270999999</v>
      </c>
      <c r="Q129" s="67">
        <v>359.24772969999992</v>
      </c>
      <c r="R129" s="67">
        <v>1608249.9968999985</v>
      </c>
      <c r="S129" s="67">
        <v>149.15733989999998</v>
      </c>
      <c r="T129" s="67">
        <v>629730.25310000009</v>
      </c>
      <c r="U129" s="67">
        <v>115.74478980000002</v>
      </c>
      <c r="V129" s="67">
        <v>758116.21839999955</v>
      </c>
      <c r="W129" s="67">
        <v>219.85535440000004</v>
      </c>
      <c r="X129" s="67">
        <v>1577882.4490000003</v>
      </c>
      <c r="Y129" s="67">
        <v>227.58987810000002</v>
      </c>
      <c r="Z129" s="85">
        <v>1272106.2174</v>
      </c>
      <c r="AA129" s="67">
        <f t="shared" si="14"/>
        <v>3237.7878141000001</v>
      </c>
      <c r="AB129" s="86">
        <f t="shared" si="15"/>
        <v>13867229.964299997</v>
      </c>
    </row>
    <row r="130" spans="1:28" ht="15.75" thickBot="1" x14ac:dyDescent="0.3">
      <c r="A130" s="48" t="s">
        <v>230</v>
      </c>
      <c r="B130" s="49" t="s">
        <v>231</v>
      </c>
      <c r="C130" s="116">
        <v>30.228078099999998</v>
      </c>
      <c r="D130" s="117">
        <v>76507.863900000011</v>
      </c>
      <c r="E130" s="117">
        <v>43.680693599999998</v>
      </c>
      <c r="F130" s="117">
        <v>134746.9382</v>
      </c>
      <c r="G130" s="117">
        <v>90.994350800000007</v>
      </c>
      <c r="H130" s="117">
        <v>237417.59969999999</v>
      </c>
      <c r="I130" s="117">
        <v>71.689218000000025</v>
      </c>
      <c r="J130" s="117">
        <v>235364.82669999995</v>
      </c>
      <c r="K130" s="117">
        <v>43.333817099999997</v>
      </c>
      <c r="L130" s="117">
        <v>140569.03679999997</v>
      </c>
      <c r="M130" s="117">
        <v>26.1355954</v>
      </c>
      <c r="N130" s="117">
        <v>67182.981400000004</v>
      </c>
      <c r="O130" s="117">
        <v>122.83547440000001</v>
      </c>
      <c r="P130" s="117">
        <v>310481.3113</v>
      </c>
      <c r="Q130" s="117">
        <v>75.998268200000012</v>
      </c>
      <c r="R130" s="117">
        <v>194445.6741</v>
      </c>
      <c r="S130" s="117">
        <v>21.1116709</v>
      </c>
      <c r="T130" s="117">
        <v>58895.409299999992</v>
      </c>
      <c r="U130" s="117">
        <v>42.996739099999999</v>
      </c>
      <c r="V130" s="117">
        <v>122701.35280000001</v>
      </c>
      <c r="W130" s="117">
        <v>0.89964540000000004</v>
      </c>
      <c r="X130" s="117">
        <v>10709.393599999999</v>
      </c>
      <c r="Y130" s="117">
        <v>14.676577199999999</v>
      </c>
      <c r="Z130" s="118">
        <v>42933.760699999999</v>
      </c>
      <c r="AA130" s="117">
        <f t="shared" si="14"/>
        <v>584.5801282000001</v>
      </c>
      <c r="AB130" s="375">
        <f t="shared" si="15"/>
        <v>1631956.1484999999</v>
      </c>
    </row>
    <row r="131" spans="1:28" ht="7.5" customHeight="1" x14ac:dyDescent="0.25">
      <c r="A131" s="290"/>
      <c r="B131" s="290"/>
      <c r="C131" s="290"/>
      <c r="D131" s="290"/>
      <c r="E131" s="290"/>
      <c r="F131" s="290"/>
      <c r="G131" s="290"/>
      <c r="H131" s="290"/>
      <c r="I131" s="290"/>
      <c r="J131" s="290"/>
      <c r="K131" s="290"/>
      <c r="L131" s="290"/>
      <c r="M131" s="290"/>
      <c r="N131" s="290"/>
      <c r="O131" s="290"/>
      <c r="P131" s="290"/>
      <c r="Q131" s="290"/>
      <c r="R131" s="290"/>
      <c r="S131" s="290"/>
      <c r="T131" s="290"/>
      <c r="U131" s="290"/>
      <c r="V131" s="290"/>
      <c r="W131" s="290"/>
      <c r="X131" s="290"/>
      <c r="Y131" s="290"/>
      <c r="Z131" s="290"/>
      <c r="AA131" s="290"/>
      <c r="AB131" s="290"/>
    </row>
    <row r="132" spans="1:28" x14ac:dyDescent="0.25">
      <c r="E132" s="291"/>
      <c r="G132" s="291"/>
    </row>
  </sheetData>
  <mergeCells count="19">
    <mergeCell ref="E6:F6"/>
    <mergeCell ref="A4:AB4"/>
    <mergeCell ref="A5:AB5"/>
    <mergeCell ref="A2:AB2"/>
    <mergeCell ref="A3:AB3"/>
    <mergeCell ref="G6:H6"/>
    <mergeCell ref="I6:J6"/>
    <mergeCell ref="K6:L6"/>
    <mergeCell ref="Y6:Z6"/>
    <mergeCell ref="AA6:AB6"/>
    <mergeCell ref="M6:N6"/>
    <mergeCell ref="O6:P6"/>
    <mergeCell ref="Q6:R6"/>
    <mergeCell ref="S6:T6"/>
    <mergeCell ref="U6:V6"/>
    <mergeCell ref="W6:X6"/>
    <mergeCell ref="A6:A7"/>
    <mergeCell ref="B6:B7"/>
    <mergeCell ref="C6:D6"/>
  </mergeCells>
  <pageMargins left="0.70866141732283472" right="0.66" top="0.39" bottom="0.31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33"/>
  <sheetViews>
    <sheetView workbookViewId="0">
      <selection activeCell="D1" sqref="D1"/>
    </sheetView>
  </sheetViews>
  <sheetFormatPr baseColWidth="10" defaultColWidth="11.42578125" defaultRowHeight="12.75" x14ac:dyDescent="0.2"/>
  <cols>
    <col min="1" max="1" width="7.85546875" style="2" customWidth="1"/>
    <col min="2" max="2" width="49.5703125" style="2" customWidth="1"/>
    <col min="3" max="3" width="11.42578125" style="2" customWidth="1"/>
    <col min="4" max="4" width="14.42578125" style="2" bestFit="1" customWidth="1"/>
    <col min="5" max="5" width="11.42578125" style="2" customWidth="1"/>
    <col min="6" max="6" width="14.85546875" style="2" customWidth="1"/>
    <col min="7" max="7" width="11.42578125" style="2" customWidth="1"/>
    <col min="8" max="8" width="14.42578125" style="2" bestFit="1" customWidth="1"/>
    <col min="9" max="9" width="11.42578125" style="2" customWidth="1"/>
    <col min="10" max="10" width="14.140625" style="2" customWidth="1"/>
    <col min="11" max="11" width="11.42578125" style="2" customWidth="1"/>
    <col min="12" max="12" width="14.42578125" style="2" customWidth="1"/>
    <col min="13" max="13" width="11.42578125" style="2" customWidth="1"/>
    <col min="14" max="14" width="14.42578125" style="2" customWidth="1"/>
    <col min="15" max="15" width="11.42578125" style="2" customWidth="1"/>
    <col min="16" max="16" width="15" style="2" customWidth="1"/>
    <col min="17" max="17" width="11.42578125" style="2" customWidth="1"/>
    <col min="18" max="18" width="14.140625" style="2" customWidth="1"/>
    <col min="19" max="19" width="11.42578125" style="2" customWidth="1"/>
    <col min="20" max="20" width="13.85546875" style="2" customWidth="1"/>
    <col min="21" max="21" width="11.42578125" style="2" customWidth="1"/>
    <col min="22" max="22" width="13.85546875" style="2" customWidth="1"/>
    <col min="23" max="23" width="11.5703125" style="2" bestFit="1" customWidth="1"/>
    <col min="24" max="24" width="14.42578125" style="2" bestFit="1" customWidth="1"/>
    <col min="25" max="25" width="11.5703125" style="2" bestFit="1" customWidth="1"/>
    <col min="26" max="26" width="13.85546875" style="2" customWidth="1"/>
    <col min="27" max="27" width="12" style="2" bestFit="1" customWidth="1"/>
    <col min="28" max="28" width="15.42578125" style="2" customWidth="1"/>
    <col min="29" max="29" width="11.42578125" style="2"/>
    <col min="30" max="30" width="11.5703125" style="2" bestFit="1" customWidth="1"/>
    <col min="31" max="31" width="13.42578125" style="2" bestFit="1" customWidth="1"/>
    <col min="32" max="16384" width="11.42578125" style="2"/>
  </cols>
  <sheetData>
    <row r="1" spans="1:3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8" ht="15.75" x14ac:dyDescent="0.25">
      <c r="A3" s="771" t="s">
        <v>0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771"/>
      <c r="O3" s="771"/>
      <c r="P3" s="771"/>
      <c r="Q3" s="771"/>
      <c r="R3" s="771"/>
      <c r="S3" s="771"/>
      <c r="T3" s="771"/>
      <c r="U3" s="771"/>
      <c r="V3" s="771"/>
      <c r="W3" s="771"/>
      <c r="X3" s="771"/>
      <c r="Y3" s="771"/>
      <c r="Z3" s="771"/>
      <c r="AA3" s="771"/>
      <c r="AB3" s="771"/>
      <c r="AC3" s="294"/>
      <c r="AD3" s="294"/>
      <c r="AE3" s="294"/>
      <c r="AF3" s="294"/>
      <c r="AG3" s="294"/>
      <c r="AH3" s="294"/>
      <c r="AI3" s="294"/>
      <c r="AJ3" s="294"/>
      <c r="AK3" s="294"/>
      <c r="AL3" s="294"/>
    </row>
    <row r="4" spans="1:38" ht="15.75" x14ac:dyDescent="0.25">
      <c r="A4" s="771" t="s">
        <v>1</v>
      </c>
      <c r="B4" s="771"/>
      <c r="C4" s="771"/>
      <c r="D4" s="771"/>
      <c r="E4" s="771"/>
      <c r="F4" s="771"/>
      <c r="G4" s="771"/>
      <c r="H4" s="771"/>
      <c r="I4" s="771"/>
      <c r="J4" s="771"/>
      <c r="K4" s="771"/>
      <c r="L4" s="771"/>
      <c r="M4" s="771"/>
      <c r="N4" s="771"/>
      <c r="O4" s="771"/>
      <c r="P4" s="771"/>
      <c r="Q4" s="771"/>
      <c r="R4" s="771"/>
      <c r="S4" s="771"/>
      <c r="T4" s="771"/>
      <c r="U4" s="771"/>
      <c r="V4" s="771"/>
      <c r="W4" s="771"/>
      <c r="X4" s="771"/>
      <c r="Y4" s="771"/>
      <c r="Z4" s="771"/>
      <c r="AA4" s="771"/>
      <c r="AB4" s="771"/>
    </row>
    <row r="5" spans="1:38" ht="15.75" x14ac:dyDescent="0.25">
      <c r="A5" s="763" t="s">
        <v>240</v>
      </c>
      <c r="B5" s="763"/>
      <c r="C5" s="763"/>
      <c r="D5" s="763"/>
      <c r="E5" s="763"/>
      <c r="F5" s="763"/>
      <c r="G5" s="763"/>
      <c r="H5" s="763"/>
      <c r="I5" s="763"/>
      <c r="J5" s="763"/>
      <c r="K5" s="763"/>
      <c r="L5" s="763"/>
      <c r="M5" s="763"/>
      <c r="N5" s="763"/>
      <c r="O5" s="763"/>
      <c r="P5" s="763"/>
      <c r="Q5" s="763"/>
      <c r="R5" s="763"/>
      <c r="S5" s="763"/>
      <c r="T5" s="763"/>
      <c r="U5" s="763"/>
      <c r="V5" s="763"/>
      <c r="W5" s="763"/>
      <c r="X5" s="763"/>
      <c r="Y5" s="763"/>
      <c r="Z5" s="763"/>
      <c r="AA5" s="763"/>
      <c r="AB5" s="763"/>
    </row>
    <row r="6" spans="1:38" ht="16.5" thickBot="1" x14ac:dyDescent="0.3">
      <c r="A6" s="773" t="s">
        <v>3</v>
      </c>
      <c r="B6" s="773"/>
      <c r="C6" s="773"/>
      <c r="D6" s="773"/>
      <c r="E6" s="773"/>
      <c r="F6" s="773"/>
      <c r="G6" s="773"/>
      <c r="H6" s="773"/>
      <c r="I6" s="773"/>
      <c r="J6" s="773"/>
      <c r="K6" s="773"/>
      <c r="L6" s="773"/>
      <c r="M6" s="773"/>
      <c r="N6" s="773"/>
      <c r="O6" s="773"/>
      <c r="P6" s="773"/>
      <c r="Q6" s="773"/>
      <c r="R6" s="773"/>
      <c r="S6" s="773"/>
      <c r="T6" s="773"/>
      <c r="U6" s="773"/>
      <c r="V6" s="773"/>
      <c r="W6" s="773"/>
      <c r="X6" s="773"/>
      <c r="Y6" s="773"/>
      <c r="Z6" s="773"/>
      <c r="AA6" s="773"/>
      <c r="AB6" s="773"/>
    </row>
    <row r="7" spans="1:38" ht="13.5" thickBot="1" x14ac:dyDescent="0.25">
      <c r="A7" s="774" t="s">
        <v>4</v>
      </c>
      <c r="B7" s="776" t="s">
        <v>5</v>
      </c>
      <c r="C7" s="765" t="s">
        <v>6</v>
      </c>
      <c r="D7" s="765"/>
      <c r="E7" s="765" t="s">
        <v>7</v>
      </c>
      <c r="F7" s="765"/>
      <c r="G7" s="765" t="s">
        <v>8</v>
      </c>
      <c r="H7" s="765"/>
      <c r="I7" s="765" t="s">
        <v>9</v>
      </c>
      <c r="J7" s="765"/>
      <c r="K7" s="765" t="s">
        <v>10</v>
      </c>
      <c r="L7" s="765"/>
      <c r="M7" s="765" t="s">
        <v>11</v>
      </c>
      <c r="N7" s="765"/>
      <c r="O7" s="765" t="s">
        <v>12</v>
      </c>
      <c r="P7" s="765"/>
      <c r="Q7" s="765" t="s">
        <v>13</v>
      </c>
      <c r="R7" s="765"/>
      <c r="S7" s="765" t="s">
        <v>14</v>
      </c>
      <c r="T7" s="765"/>
      <c r="U7" s="765" t="s">
        <v>15</v>
      </c>
      <c r="V7" s="765"/>
      <c r="W7" s="765" t="s">
        <v>16</v>
      </c>
      <c r="X7" s="765"/>
      <c r="Y7" s="765" t="s">
        <v>17</v>
      </c>
      <c r="Z7" s="765"/>
      <c r="AA7" s="778" t="s">
        <v>18</v>
      </c>
      <c r="AB7" s="766"/>
    </row>
    <row r="8" spans="1:38" x14ac:dyDescent="0.2">
      <c r="A8" s="775"/>
      <c r="B8" s="777"/>
      <c r="C8" s="50" t="s">
        <v>19</v>
      </c>
      <c r="D8" s="50" t="s">
        <v>20</v>
      </c>
      <c r="E8" s="50" t="s">
        <v>19</v>
      </c>
      <c r="F8" s="50" t="s">
        <v>20</v>
      </c>
      <c r="G8" s="50" t="s">
        <v>19</v>
      </c>
      <c r="H8" s="50" t="s">
        <v>20</v>
      </c>
      <c r="I8" s="50" t="s">
        <v>19</v>
      </c>
      <c r="J8" s="50" t="s">
        <v>20</v>
      </c>
      <c r="K8" s="50" t="s">
        <v>19</v>
      </c>
      <c r="L8" s="50" t="s">
        <v>20</v>
      </c>
      <c r="M8" s="50" t="s">
        <v>19</v>
      </c>
      <c r="N8" s="50" t="s">
        <v>20</v>
      </c>
      <c r="O8" s="50" t="s">
        <v>19</v>
      </c>
      <c r="P8" s="50" t="s">
        <v>20</v>
      </c>
      <c r="Q8" s="50" t="s">
        <v>19</v>
      </c>
      <c r="R8" s="50" t="s">
        <v>20</v>
      </c>
      <c r="S8" s="50" t="s">
        <v>19</v>
      </c>
      <c r="T8" s="50" t="s">
        <v>20</v>
      </c>
      <c r="U8" s="50" t="s">
        <v>19</v>
      </c>
      <c r="V8" s="50" t="s">
        <v>20</v>
      </c>
      <c r="W8" s="50" t="s">
        <v>19</v>
      </c>
      <c r="X8" s="50" t="s">
        <v>20</v>
      </c>
      <c r="Y8" s="50" t="s">
        <v>19</v>
      </c>
      <c r="Z8" s="50" t="s">
        <v>20</v>
      </c>
      <c r="AA8" s="139" t="s">
        <v>19</v>
      </c>
      <c r="AB8" s="51" t="s">
        <v>20</v>
      </c>
    </row>
    <row r="9" spans="1:38" s="1" customFormat="1" ht="6.75" customHeight="1" x14ac:dyDescent="0.2">
      <c r="A9" s="339"/>
      <c r="B9" s="340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</row>
    <row r="10" spans="1:38" ht="13.5" thickBot="1" x14ac:dyDescent="0.25">
      <c r="A10" s="52"/>
      <c r="B10" s="53" t="s">
        <v>21</v>
      </c>
      <c r="C10" s="119">
        <f>SUM(C11:C13)</f>
        <v>3445.9436440000004</v>
      </c>
      <c r="D10" s="119">
        <f t="shared" ref="D10:Z10" si="0">SUM(D11:D13)</f>
        <v>54303431.414800026</v>
      </c>
      <c r="E10" s="119">
        <f t="shared" si="0"/>
        <v>4340.1782808999978</v>
      </c>
      <c r="F10" s="119">
        <f t="shared" si="0"/>
        <v>62697350.977899976</v>
      </c>
      <c r="G10" s="119">
        <f t="shared" si="0"/>
        <v>4421.4767186999989</v>
      </c>
      <c r="H10" s="119">
        <f t="shared" si="0"/>
        <v>77156576.321400046</v>
      </c>
      <c r="I10" s="119">
        <f t="shared" si="0"/>
        <v>4046.755667500006</v>
      </c>
      <c r="J10" s="119">
        <f t="shared" si="0"/>
        <v>73034458.582400069</v>
      </c>
      <c r="K10" s="119">
        <f t="shared" si="0"/>
        <v>5125.9071328000064</v>
      </c>
      <c r="L10" s="119">
        <f t="shared" si="0"/>
        <v>86805438.748099983</v>
      </c>
      <c r="M10" s="119">
        <f t="shared" si="0"/>
        <v>4090.2795479000038</v>
      </c>
      <c r="N10" s="119">
        <f t="shared" si="0"/>
        <v>73083849.648399964</v>
      </c>
      <c r="O10" s="119">
        <f t="shared" si="0"/>
        <v>4461.2284103000038</v>
      </c>
      <c r="P10" s="119">
        <f t="shared" si="0"/>
        <v>77534502.604899943</v>
      </c>
      <c r="Q10" s="119">
        <f t="shared" si="0"/>
        <v>5209.8580546000048</v>
      </c>
      <c r="R10" s="119">
        <f t="shared" si="0"/>
        <v>91005595.790600017</v>
      </c>
      <c r="S10" s="119">
        <f t="shared" si="0"/>
        <v>4318.6522484000043</v>
      </c>
      <c r="T10" s="119">
        <f t="shared" si="0"/>
        <v>77743651.660099968</v>
      </c>
      <c r="U10" s="119">
        <f t="shared" si="0"/>
        <v>5046.7689917999942</v>
      </c>
      <c r="V10" s="119">
        <f t="shared" si="0"/>
        <v>80896444.8857999</v>
      </c>
      <c r="W10" s="119">
        <f t="shared" si="0"/>
        <v>4344.3926708000035</v>
      </c>
      <c r="X10" s="119">
        <f t="shared" si="0"/>
        <v>74680217.349099934</v>
      </c>
      <c r="Y10" s="119">
        <f t="shared" si="0"/>
        <v>3098.6958442000018</v>
      </c>
      <c r="Z10" s="119">
        <f t="shared" si="0"/>
        <v>54370910.214500017</v>
      </c>
      <c r="AA10" s="119">
        <f>SUM(AA11:AA13)</f>
        <v>51950.137211900023</v>
      </c>
      <c r="AB10" s="119">
        <f>SUM(AB11:AB13)</f>
        <v>883312428.19799972</v>
      </c>
    </row>
    <row r="11" spans="1:38" ht="27.75" customHeight="1" x14ac:dyDescent="0.2">
      <c r="A11" s="54">
        <v>2401</v>
      </c>
      <c r="B11" s="55" t="s">
        <v>22</v>
      </c>
      <c r="C11" s="120">
        <v>556.52594339999996</v>
      </c>
      <c r="D11" s="121">
        <v>6031802.5620000018</v>
      </c>
      <c r="E11" s="120">
        <v>1155.0923399999999</v>
      </c>
      <c r="F11" s="121">
        <v>8105241.9784000022</v>
      </c>
      <c r="G11" s="120">
        <v>776.75229520000016</v>
      </c>
      <c r="H11" s="121">
        <v>10159725.381400004</v>
      </c>
      <c r="I11" s="120">
        <v>320.3469687999999</v>
      </c>
      <c r="J11" s="121">
        <v>6687798.9418000011</v>
      </c>
      <c r="K11" s="120">
        <v>803.3994181999999</v>
      </c>
      <c r="L11" s="121">
        <v>10055516.0876</v>
      </c>
      <c r="M11" s="120">
        <v>382.518507</v>
      </c>
      <c r="N11" s="121">
        <v>5596973.3964000018</v>
      </c>
      <c r="O11" s="120">
        <v>287.97157709999999</v>
      </c>
      <c r="P11" s="121">
        <v>7129387.3744999971</v>
      </c>
      <c r="Q11" s="120">
        <v>423.21135969999989</v>
      </c>
      <c r="R11" s="121">
        <v>7251656.8329000026</v>
      </c>
      <c r="S11" s="120">
        <v>439.93291989999994</v>
      </c>
      <c r="T11" s="121">
        <v>9398950.9819000009</v>
      </c>
      <c r="U11" s="120">
        <v>507.13344730000011</v>
      </c>
      <c r="V11" s="121">
        <v>6952818.5976999989</v>
      </c>
      <c r="W11" s="120">
        <v>592.4700729000001</v>
      </c>
      <c r="X11" s="121">
        <v>8878792.8637000006</v>
      </c>
      <c r="Y11" s="120">
        <v>470.22891079999988</v>
      </c>
      <c r="Z11" s="122">
        <v>6561536.9861000013</v>
      </c>
      <c r="AA11" s="123">
        <f t="shared" ref="AA11:AB13" si="1">C11+E11+G11+I11+K11+M11+O11+Q11+S11+U11+W11+Y11</f>
        <v>6715.5837602999991</v>
      </c>
      <c r="AB11" s="124">
        <f t="shared" si="1"/>
        <v>92810201.984400019</v>
      </c>
    </row>
    <row r="12" spans="1:38" x14ac:dyDescent="0.2">
      <c r="A12" s="4">
        <v>2402</v>
      </c>
      <c r="B12" s="26" t="s">
        <v>23</v>
      </c>
      <c r="C12" s="84">
        <v>2557.4251750000003</v>
      </c>
      <c r="D12" s="67">
        <v>46067909.807800025</v>
      </c>
      <c r="E12" s="67">
        <v>2828.412052799998</v>
      </c>
      <c r="F12" s="67">
        <v>50923866.937499978</v>
      </c>
      <c r="G12" s="67">
        <v>3184.1221444999987</v>
      </c>
      <c r="H12" s="67">
        <v>63044089.761600047</v>
      </c>
      <c r="I12" s="67">
        <v>3324.0804857000062</v>
      </c>
      <c r="J12" s="67">
        <v>62992180.268500067</v>
      </c>
      <c r="K12" s="67">
        <v>3874.9642056000062</v>
      </c>
      <c r="L12" s="67">
        <v>70657151.464599982</v>
      </c>
      <c r="M12" s="67">
        <v>3358.445793900004</v>
      </c>
      <c r="N12" s="67">
        <v>62963203.956799954</v>
      </c>
      <c r="O12" s="67">
        <v>3772.3897442000039</v>
      </c>
      <c r="P12" s="67">
        <v>65553329.11499995</v>
      </c>
      <c r="Q12" s="67">
        <v>4376.7344179000047</v>
      </c>
      <c r="R12" s="67">
        <v>79298497.146000013</v>
      </c>
      <c r="S12" s="67">
        <v>3581.0161525000044</v>
      </c>
      <c r="T12" s="67">
        <v>64071751.964099959</v>
      </c>
      <c r="U12" s="67">
        <v>4025.8648934999947</v>
      </c>
      <c r="V12" s="67">
        <v>69305198.370599896</v>
      </c>
      <c r="W12" s="67">
        <v>3429.3448701000034</v>
      </c>
      <c r="X12" s="67">
        <v>62265541.612099931</v>
      </c>
      <c r="Y12" s="67">
        <v>2272.3755434000018</v>
      </c>
      <c r="Z12" s="85">
        <v>43995000.725200012</v>
      </c>
      <c r="AA12" s="125">
        <f t="shared" si="1"/>
        <v>40585.175479100028</v>
      </c>
      <c r="AB12" s="126">
        <f t="shared" si="1"/>
        <v>741137721.12979972</v>
      </c>
    </row>
    <row r="13" spans="1:38" ht="39.75" customHeight="1" x14ac:dyDescent="0.2">
      <c r="A13" s="4">
        <v>2403</v>
      </c>
      <c r="B13" s="26" t="s">
        <v>24</v>
      </c>
      <c r="C13" s="84">
        <v>331.99252560000002</v>
      </c>
      <c r="D13" s="67">
        <v>2203719.0449999999</v>
      </c>
      <c r="E13" s="67">
        <v>356.6738881</v>
      </c>
      <c r="F13" s="67">
        <v>3668242.0620000004</v>
      </c>
      <c r="G13" s="67">
        <v>460.6022789999999</v>
      </c>
      <c r="H13" s="67">
        <v>3952761.1783999992</v>
      </c>
      <c r="I13" s="67">
        <v>402.32821300000001</v>
      </c>
      <c r="J13" s="67">
        <v>3354479.3721000003</v>
      </c>
      <c r="K13" s="67">
        <v>447.54350900000003</v>
      </c>
      <c r="L13" s="67">
        <v>6092771.1959000006</v>
      </c>
      <c r="M13" s="67">
        <v>349.31524700000006</v>
      </c>
      <c r="N13" s="67">
        <v>4523672.2952000005</v>
      </c>
      <c r="O13" s="67">
        <v>400.86708900000002</v>
      </c>
      <c r="P13" s="67">
        <v>4851786.1154000005</v>
      </c>
      <c r="Q13" s="67">
        <v>409.91227700000002</v>
      </c>
      <c r="R13" s="67">
        <v>4455441.8117000004</v>
      </c>
      <c r="S13" s="67">
        <v>297.70317599999998</v>
      </c>
      <c r="T13" s="67">
        <v>4272948.7141000004</v>
      </c>
      <c r="U13" s="67">
        <v>513.77065100000004</v>
      </c>
      <c r="V13" s="67">
        <v>4638427.9175000004</v>
      </c>
      <c r="W13" s="67">
        <v>322.57772779999999</v>
      </c>
      <c r="X13" s="67">
        <v>3535882.873300001</v>
      </c>
      <c r="Y13" s="67">
        <v>356.09138999999993</v>
      </c>
      <c r="Z13" s="85">
        <v>3814372.5032000002</v>
      </c>
      <c r="AA13" s="125">
        <f t="shared" si="1"/>
        <v>4649.3779724999995</v>
      </c>
      <c r="AB13" s="126">
        <f t="shared" si="1"/>
        <v>49364505.08380001</v>
      </c>
    </row>
    <row r="14" spans="1:38" x14ac:dyDescent="0.2">
      <c r="A14" s="27"/>
      <c r="B14" s="25" t="s">
        <v>25</v>
      </c>
      <c r="C14" s="87">
        <f>SUM(C15:C20)</f>
        <v>5408.039912799999</v>
      </c>
      <c r="D14" s="87">
        <f t="shared" ref="D14:T14" si="2">SUM(D15:D20)</f>
        <v>13744112.992999999</v>
      </c>
      <c r="E14" s="87">
        <f t="shared" si="2"/>
        <v>5563.8012574000004</v>
      </c>
      <c r="F14" s="87">
        <f t="shared" si="2"/>
        <v>14346521.567399994</v>
      </c>
      <c r="G14" s="87">
        <f t="shared" si="2"/>
        <v>5909.6685736999998</v>
      </c>
      <c r="H14" s="87">
        <f t="shared" si="2"/>
        <v>16599886.736599995</v>
      </c>
      <c r="I14" s="87">
        <f t="shared" si="2"/>
        <v>7180.181130500001</v>
      </c>
      <c r="J14" s="87">
        <f t="shared" si="2"/>
        <v>19945110.105900001</v>
      </c>
      <c r="K14" s="87">
        <f t="shared" si="2"/>
        <v>13176.738525299999</v>
      </c>
      <c r="L14" s="87">
        <f t="shared" si="2"/>
        <v>40024319.999600008</v>
      </c>
      <c r="M14" s="87">
        <f t="shared" si="2"/>
        <v>11574.455862299999</v>
      </c>
      <c r="N14" s="87">
        <f t="shared" si="2"/>
        <v>34402213.423099987</v>
      </c>
      <c r="O14" s="87">
        <f t="shared" si="2"/>
        <v>10515.995061499998</v>
      </c>
      <c r="P14" s="87">
        <f t="shared" si="2"/>
        <v>31342935.497300006</v>
      </c>
      <c r="Q14" s="87">
        <f t="shared" si="2"/>
        <v>4006.4416623999996</v>
      </c>
      <c r="R14" s="87">
        <f t="shared" si="2"/>
        <v>11324900.543200005</v>
      </c>
      <c r="S14" s="87">
        <f t="shared" si="2"/>
        <v>3184.6177862999998</v>
      </c>
      <c r="T14" s="87">
        <f t="shared" si="2"/>
        <v>8808513.7647999991</v>
      </c>
      <c r="U14" s="87">
        <f>SUM(U15:U20)</f>
        <v>2491.1154671999998</v>
      </c>
      <c r="V14" s="87">
        <f t="shared" ref="V14" si="3">SUM(V15:V20)</f>
        <v>6542052.0011000009</v>
      </c>
      <c r="W14" s="87">
        <f t="shared" ref="W14" si="4">SUM(W15:W20)</f>
        <v>4318.5026577999997</v>
      </c>
      <c r="X14" s="87">
        <f t="shared" ref="X14" si="5">SUM(X15:X20)</f>
        <v>12180392.629899999</v>
      </c>
      <c r="Y14" s="87">
        <f t="shared" ref="Y14" si="6">SUM(Y15:Y20)</f>
        <v>3969.2947254000001</v>
      </c>
      <c r="Z14" s="87">
        <f t="shared" ref="Z14" si="7">SUM(Z15:Z20)</f>
        <v>10887463.057399999</v>
      </c>
      <c r="AA14" s="87">
        <f t="shared" ref="AA14" si="8">SUM(AA15:AA20)</f>
        <v>77298.852622599996</v>
      </c>
      <c r="AB14" s="87">
        <f t="shared" ref="AB14" si="9">SUM(AB15:AB20)</f>
        <v>220148422.3193</v>
      </c>
    </row>
    <row r="15" spans="1:38" x14ac:dyDescent="0.2">
      <c r="A15" s="3">
        <v>1801</v>
      </c>
      <c r="B15" s="28" t="s">
        <v>26</v>
      </c>
      <c r="C15" s="88">
        <v>5210.8953880999998</v>
      </c>
      <c r="D15" s="89">
        <v>12778905.804</v>
      </c>
      <c r="E15" s="89">
        <v>5358.0699620000005</v>
      </c>
      <c r="F15" s="89">
        <v>13414405.308399994</v>
      </c>
      <c r="G15" s="89">
        <v>5679.9633908999995</v>
      </c>
      <c r="H15" s="89">
        <v>14650834.330999993</v>
      </c>
      <c r="I15" s="89">
        <v>6897.1031261000007</v>
      </c>
      <c r="J15" s="89">
        <v>18777911.098399997</v>
      </c>
      <c r="K15" s="89">
        <v>12967.1211</v>
      </c>
      <c r="L15" s="89">
        <v>38967313.296900012</v>
      </c>
      <c r="M15" s="89">
        <v>11335.709146200001</v>
      </c>
      <c r="N15" s="89">
        <v>33161130.154499993</v>
      </c>
      <c r="O15" s="89">
        <v>10144.2762</v>
      </c>
      <c r="P15" s="89">
        <v>29684385.826000005</v>
      </c>
      <c r="Q15" s="89">
        <v>3791.9383099999995</v>
      </c>
      <c r="R15" s="89">
        <v>10262195.920300005</v>
      </c>
      <c r="S15" s="89">
        <v>2946.1699180000001</v>
      </c>
      <c r="T15" s="89">
        <v>7715087.9410999995</v>
      </c>
      <c r="U15" s="89">
        <v>2282.8885959999998</v>
      </c>
      <c r="V15" s="89">
        <v>5726041.6996000009</v>
      </c>
      <c r="W15" s="89">
        <v>3967.8940726999999</v>
      </c>
      <c r="X15" s="89">
        <v>10957514.1193</v>
      </c>
      <c r="Y15" s="89">
        <v>3635.5622909000003</v>
      </c>
      <c r="Z15" s="89">
        <v>9675227.3493000008</v>
      </c>
      <c r="AA15" s="125">
        <f t="shared" ref="AA15:AB20" si="10">C15+E15+G15+I15+K15+M15+O15+Q15+S15+U15+W15+Y15</f>
        <v>74217.591500900002</v>
      </c>
      <c r="AB15" s="126">
        <f t="shared" si="10"/>
        <v>205770952.8488</v>
      </c>
    </row>
    <row r="16" spans="1:38" x14ac:dyDescent="0.2">
      <c r="A16" s="3">
        <v>1802</v>
      </c>
      <c r="B16" s="28" t="s">
        <v>27</v>
      </c>
      <c r="C16" s="84">
        <v>8.0000000000000007E-5</v>
      </c>
      <c r="D16" s="67">
        <v>13.68</v>
      </c>
      <c r="E16" s="67">
        <v>0</v>
      </c>
      <c r="F16" s="67">
        <v>0</v>
      </c>
      <c r="G16" s="84">
        <v>1E-4</v>
      </c>
      <c r="H16" s="67">
        <v>20.16</v>
      </c>
      <c r="I16" s="67">
        <v>25.2</v>
      </c>
      <c r="J16" s="67">
        <v>40320</v>
      </c>
      <c r="K16" s="82"/>
      <c r="L16" s="82"/>
      <c r="M16" s="67"/>
      <c r="N16" s="67"/>
      <c r="O16" s="67">
        <v>50.4</v>
      </c>
      <c r="P16" s="67">
        <v>58968</v>
      </c>
      <c r="Q16" s="67">
        <v>50.405000000000001</v>
      </c>
      <c r="R16" s="67">
        <v>32922.1</v>
      </c>
      <c r="S16" s="67">
        <v>50.4</v>
      </c>
      <c r="T16" s="67">
        <v>32760</v>
      </c>
      <c r="U16" s="67">
        <v>1E-3</v>
      </c>
      <c r="V16" s="67">
        <v>1</v>
      </c>
      <c r="W16" s="67">
        <v>75.614999999999995</v>
      </c>
      <c r="X16" s="67">
        <v>45183.6</v>
      </c>
      <c r="Y16" s="67">
        <v>99.02</v>
      </c>
      <c r="Z16" s="85">
        <v>62070.9</v>
      </c>
      <c r="AA16" s="125">
        <f t="shared" si="10"/>
        <v>351.04118</v>
      </c>
      <c r="AB16" s="126">
        <f t="shared" si="10"/>
        <v>272259.44</v>
      </c>
    </row>
    <row r="17" spans="1:28" x14ac:dyDescent="0.2">
      <c r="A17" s="3">
        <v>1803</v>
      </c>
      <c r="B17" s="28" t="s">
        <v>28</v>
      </c>
      <c r="C17" s="84">
        <v>0</v>
      </c>
      <c r="D17" s="67">
        <v>0</v>
      </c>
      <c r="E17" s="67">
        <v>22.429080000000003</v>
      </c>
      <c r="F17" s="67">
        <v>96579.170799999993</v>
      </c>
      <c r="G17" s="67">
        <v>10.9459</v>
      </c>
      <c r="H17" s="67">
        <v>45969.127999999997</v>
      </c>
      <c r="I17" s="67">
        <v>11.688600000000001</v>
      </c>
      <c r="J17" s="67">
        <v>48436.337899999999</v>
      </c>
      <c r="K17" s="67">
        <v>3.4000000000000002E-2</v>
      </c>
      <c r="L17" s="67">
        <v>811.25</v>
      </c>
      <c r="M17" s="67">
        <v>3.3873999999999995</v>
      </c>
      <c r="N17" s="67">
        <v>12596.768900000001</v>
      </c>
      <c r="O17" s="67">
        <v>2.7883400000000003</v>
      </c>
      <c r="P17" s="67">
        <v>9469.1121000000003</v>
      </c>
      <c r="Q17" s="67">
        <v>0.34349000000000002</v>
      </c>
      <c r="R17" s="67">
        <v>1337.1768</v>
      </c>
      <c r="S17" s="67">
        <v>2.5000000000000001E-2</v>
      </c>
      <c r="T17" s="67">
        <v>30.8</v>
      </c>
      <c r="U17" s="67">
        <v>3.0445000000000002</v>
      </c>
      <c r="V17" s="67">
        <v>13690.5705</v>
      </c>
      <c r="W17" s="67">
        <v>0.10775</v>
      </c>
      <c r="X17" s="67">
        <v>141.4392</v>
      </c>
      <c r="Y17" s="67">
        <v>2.4E-2</v>
      </c>
      <c r="Z17" s="85">
        <v>84.498999999999995</v>
      </c>
      <c r="AA17" s="125">
        <f t="shared" si="10"/>
        <v>54.818060000000003</v>
      </c>
      <c r="AB17" s="126">
        <f t="shared" si="10"/>
        <v>229146.25319999995</v>
      </c>
    </row>
    <row r="18" spans="1:28" x14ac:dyDescent="0.2">
      <c r="A18" s="3">
        <v>1804</v>
      </c>
      <c r="B18" s="28" t="s">
        <v>29</v>
      </c>
      <c r="C18" s="84">
        <v>125.2205005</v>
      </c>
      <c r="D18" s="67">
        <v>635911.47270000004</v>
      </c>
      <c r="E18" s="67">
        <v>60.10463</v>
      </c>
      <c r="F18" s="67">
        <v>320149.56120000005</v>
      </c>
      <c r="G18" s="67">
        <v>138.56957269999998</v>
      </c>
      <c r="H18" s="67">
        <v>824604.16899999999</v>
      </c>
      <c r="I18" s="67">
        <v>80.461724000000018</v>
      </c>
      <c r="J18" s="67">
        <v>492240.49459999992</v>
      </c>
      <c r="K18" s="67">
        <v>118.06764699999999</v>
      </c>
      <c r="L18" s="67">
        <v>723039.59690000024</v>
      </c>
      <c r="M18" s="67">
        <v>159.29140660000004</v>
      </c>
      <c r="N18" s="67">
        <v>964402.98939999996</v>
      </c>
      <c r="O18" s="67">
        <v>138.38832500000001</v>
      </c>
      <c r="P18" s="67">
        <v>968521.39649999992</v>
      </c>
      <c r="Q18" s="67">
        <v>118.05996400000001</v>
      </c>
      <c r="R18" s="67">
        <v>764786.50979999988</v>
      </c>
      <c r="S18" s="67">
        <v>80.220711600000001</v>
      </c>
      <c r="T18" s="67">
        <v>542284.97640000004</v>
      </c>
      <c r="U18" s="67">
        <v>40.241025</v>
      </c>
      <c r="V18" s="67">
        <v>202004.1306</v>
      </c>
      <c r="W18" s="67">
        <v>118.10706500000001</v>
      </c>
      <c r="X18" s="67">
        <v>670978.77350000001</v>
      </c>
      <c r="Y18" s="67">
        <v>80.100356000000005</v>
      </c>
      <c r="Z18" s="85">
        <v>424970.52450000006</v>
      </c>
      <c r="AA18" s="125">
        <f t="shared" si="10"/>
        <v>1256.8329273999998</v>
      </c>
      <c r="AB18" s="126">
        <f t="shared" si="10"/>
        <v>7533894.5951000005</v>
      </c>
    </row>
    <row r="19" spans="1:28" x14ac:dyDescent="0.2">
      <c r="A19" s="3">
        <v>1805</v>
      </c>
      <c r="B19" s="28" t="s">
        <v>30</v>
      </c>
      <c r="C19" s="84">
        <v>5.0744634</v>
      </c>
      <c r="D19" s="67">
        <v>17905.009999999998</v>
      </c>
      <c r="E19" s="67">
        <v>8.1988000000000005E-2</v>
      </c>
      <c r="F19" s="67">
        <v>1294.4969999999998</v>
      </c>
      <c r="G19" s="67">
        <v>2.6716152000000002</v>
      </c>
      <c r="H19" s="67">
        <v>23321.921300000002</v>
      </c>
      <c r="I19" s="67">
        <v>0.8955727</v>
      </c>
      <c r="J19" s="67">
        <v>6472.7197999999989</v>
      </c>
      <c r="K19" s="67">
        <v>0.68854490000000002</v>
      </c>
      <c r="L19" s="67">
        <v>2886.0879</v>
      </c>
      <c r="M19" s="67">
        <v>2.2129321999999996</v>
      </c>
      <c r="N19" s="67">
        <v>7794.8841000000002</v>
      </c>
      <c r="O19" s="67">
        <v>5.0739799999999997</v>
      </c>
      <c r="P19" s="67">
        <v>20430.612300000001</v>
      </c>
      <c r="Q19" s="67">
        <v>3.9749242000000002</v>
      </c>
      <c r="R19" s="67">
        <v>19932.072000000004</v>
      </c>
      <c r="S19" s="67">
        <v>2.498675</v>
      </c>
      <c r="T19" s="67">
        <v>10338.3429</v>
      </c>
      <c r="U19" s="67">
        <v>5.1308500000000006</v>
      </c>
      <c r="V19" s="67">
        <v>34337.2477</v>
      </c>
      <c r="W19" s="67">
        <v>0.168349</v>
      </c>
      <c r="X19" s="67">
        <v>1831.5702999999999</v>
      </c>
      <c r="Y19" s="67">
        <v>26.221074000000002</v>
      </c>
      <c r="Z19" s="85">
        <v>64479.315999999999</v>
      </c>
      <c r="AA19" s="125">
        <f t="shared" si="10"/>
        <v>54.6929686</v>
      </c>
      <c r="AB19" s="126">
        <f t="shared" si="10"/>
        <v>211024.2813</v>
      </c>
    </row>
    <row r="20" spans="1:28" ht="24.75" customHeight="1" x14ac:dyDescent="0.2">
      <c r="A20" s="3">
        <v>1806</v>
      </c>
      <c r="B20" s="29" t="s">
        <v>31</v>
      </c>
      <c r="C20" s="84">
        <v>66.849480799999995</v>
      </c>
      <c r="D20" s="67">
        <v>311377.02630000009</v>
      </c>
      <c r="E20" s="67">
        <v>123.11559739999998</v>
      </c>
      <c r="F20" s="67">
        <v>514093.03000000014</v>
      </c>
      <c r="G20" s="67">
        <v>77.517994899999877</v>
      </c>
      <c r="H20" s="67">
        <v>1055137.0273000016</v>
      </c>
      <c r="I20" s="67">
        <v>164.83210770000014</v>
      </c>
      <c r="J20" s="67">
        <v>579729.45519999997</v>
      </c>
      <c r="K20" s="67">
        <v>90.827233399999983</v>
      </c>
      <c r="L20" s="67">
        <v>330269.76789999986</v>
      </c>
      <c r="M20" s="67">
        <v>73.854977300000002</v>
      </c>
      <c r="N20" s="67">
        <v>256288.62619999982</v>
      </c>
      <c r="O20" s="67">
        <v>175.06821650000009</v>
      </c>
      <c r="P20" s="67">
        <v>601160.55039999995</v>
      </c>
      <c r="Q20" s="67">
        <v>41.719974199999996</v>
      </c>
      <c r="R20" s="67">
        <v>243726.76430000007</v>
      </c>
      <c r="S20" s="67">
        <v>105.30348169999996</v>
      </c>
      <c r="T20" s="67">
        <v>508011.70439999975</v>
      </c>
      <c r="U20" s="67">
        <v>159.80949619999993</v>
      </c>
      <c r="V20" s="67">
        <v>565977.35270000005</v>
      </c>
      <c r="W20" s="67">
        <v>156.61042110000002</v>
      </c>
      <c r="X20" s="67">
        <v>504743.12760000012</v>
      </c>
      <c r="Y20" s="67">
        <v>128.36700449999998</v>
      </c>
      <c r="Z20" s="85">
        <v>660630.46859999991</v>
      </c>
      <c r="AA20" s="125">
        <f t="shared" si="10"/>
        <v>1363.8759856999998</v>
      </c>
      <c r="AB20" s="126">
        <f t="shared" si="10"/>
        <v>6131144.9009000016</v>
      </c>
    </row>
    <row r="21" spans="1:28" x14ac:dyDescent="0.2">
      <c r="A21" s="30"/>
      <c r="B21" s="25" t="s">
        <v>32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127"/>
      <c r="AB21" s="90"/>
    </row>
    <row r="22" spans="1:28" ht="39.75" customHeight="1" thickBot="1" x14ac:dyDescent="0.25">
      <c r="A22" s="31" t="s">
        <v>33</v>
      </c>
      <c r="B22" s="32" t="s">
        <v>34</v>
      </c>
      <c r="C22" s="91">
        <f>SUM(C23:C28)</f>
        <v>104.80201119999998</v>
      </c>
      <c r="D22" s="91">
        <f t="shared" ref="D22:AB22" si="11">SUM(D23:D28)</f>
        <v>710580.58519999997</v>
      </c>
      <c r="E22" s="91">
        <f t="shared" si="11"/>
        <v>126.2845415</v>
      </c>
      <c r="F22" s="91">
        <f t="shared" si="11"/>
        <v>822688.93070000003</v>
      </c>
      <c r="G22" s="91">
        <f t="shared" si="11"/>
        <v>121.17915120000001</v>
      </c>
      <c r="H22" s="91">
        <f t="shared" si="11"/>
        <v>714803.65289999987</v>
      </c>
      <c r="I22" s="91">
        <f t="shared" si="11"/>
        <v>66.095442999999989</v>
      </c>
      <c r="J22" s="91">
        <f t="shared" si="11"/>
        <v>583499.37769999995</v>
      </c>
      <c r="K22" s="91">
        <f t="shared" si="11"/>
        <v>124.9015163</v>
      </c>
      <c r="L22" s="91">
        <f t="shared" si="11"/>
        <v>813113.64740000013</v>
      </c>
      <c r="M22" s="91">
        <f t="shared" si="11"/>
        <v>81.208285600000011</v>
      </c>
      <c r="N22" s="91">
        <f t="shared" si="11"/>
        <v>605052.36840000004</v>
      </c>
      <c r="O22" s="91">
        <f t="shared" si="11"/>
        <v>290.96546910000001</v>
      </c>
      <c r="P22" s="91">
        <f t="shared" si="11"/>
        <v>1094459.4911000002</v>
      </c>
      <c r="Q22" s="91">
        <f t="shared" si="11"/>
        <v>689.9493498999999</v>
      </c>
      <c r="R22" s="91">
        <f t="shared" si="11"/>
        <v>2791467.3939999994</v>
      </c>
      <c r="S22" s="91">
        <f t="shared" si="11"/>
        <v>399.8531036</v>
      </c>
      <c r="T22" s="91">
        <f t="shared" si="11"/>
        <v>1388582.6466999999</v>
      </c>
      <c r="U22" s="91">
        <f t="shared" si="11"/>
        <v>250.90839310000001</v>
      </c>
      <c r="V22" s="91">
        <f t="shared" si="11"/>
        <v>979508.01820000017</v>
      </c>
      <c r="W22" s="91">
        <f t="shared" si="11"/>
        <v>73.796237100000013</v>
      </c>
      <c r="X22" s="91">
        <f t="shared" si="11"/>
        <v>477573.5039999999</v>
      </c>
      <c r="Y22" s="91">
        <f t="shared" si="11"/>
        <v>21.3387326</v>
      </c>
      <c r="Z22" s="91">
        <f t="shared" si="11"/>
        <v>159247.78269999998</v>
      </c>
      <c r="AA22" s="91">
        <f t="shared" si="11"/>
        <v>2351.2822341999999</v>
      </c>
      <c r="AB22" s="91">
        <f t="shared" si="11"/>
        <v>11140577.399</v>
      </c>
    </row>
    <row r="23" spans="1:28" x14ac:dyDescent="0.2">
      <c r="A23" s="3" t="s">
        <v>35</v>
      </c>
      <c r="B23" s="26" t="s">
        <v>36</v>
      </c>
      <c r="C23" s="93">
        <v>57.984000000000002</v>
      </c>
      <c r="D23" s="94">
        <v>287831.57760000002</v>
      </c>
      <c r="E23" s="94">
        <v>93.869799999999998</v>
      </c>
      <c r="F23" s="94">
        <v>549286.81640000001</v>
      </c>
      <c r="G23" s="94">
        <v>97.132750000000001</v>
      </c>
      <c r="H23" s="94">
        <v>514823.55559999996</v>
      </c>
      <c r="I23" s="94">
        <v>0.316</v>
      </c>
      <c r="J23" s="94">
        <v>3536.9207999999994</v>
      </c>
      <c r="K23" s="94">
        <v>57.899070000000002</v>
      </c>
      <c r="L23" s="94">
        <v>315574.87080000003</v>
      </c>
      <c r="M23" s="94">
        <v>40.137037800000002</v>
      </c>
      <c r="N23" s="94">
        <v>258941.33960000004</v>
      </c>
      <c r="O23" s="94">
        <v>80.025999999999996</v>
      </c>
      <c r="P23" s="94">
        <v>416562.80870000005</v>
      </c>
      <c r="Q23" s="94">
        <v>77.403269999999992</v>
      </c>
      <c r="R23" s="94">
        <v>1061993.2004999998</v>
      </c>
      <c r="S23" s="94">
        <v>42.509</v>
      </c>
      <c r="T23" s="94">
        <v>390937.01600000006</v>
      </c>
      <c r="U23" s="94">
        <v>22.613</v>
      </c>
      <c r="V23" s="94">
        <v>144744.4044</v>
      </c>
      <c r="W23" s="94">
        <v>12.38007</v>
      </c>
      <c r="X23" s="94">
        <v>65240.992399999996</v>
      </c>
      <c r="Y23" s="94">
        <v>0.29607</v>
      </c>
      <c r="Z23" s="94">
        <v>3289.8773999999999</v>
      </c>
      <c r="AA23" s="128">
        <f t="shared" ref="AA23:AB29" si="12">C23+E23+G23+I23+K23+M23+O23+Q23+S23+U23+W23+Y23</f>
        <v>582.56606780000016</v>
      </c>
      <c r="AB23" s="95">
        <f t="shared" si="12"/>
        <v>4012763.3801999995</v>
      </c>
    </row>
    <row r="24" spans="1:28" x14ac:dyDescent="0.2">
      <c r="A24" s="3" t="s">
        <v>37</v>
      </c>
      <c r="B24" s="26" t="s">
        <v>38</v>
      </c>
      <c r="C24" s="84">
        <v>5.0000000000000001E-3</v>
      </c>
      <c r="D24" s="67">
        <v>1142.74</v>
      </c>
      <c r="E24" s="67"/>
      <c r="F24" s="67"/>
      <c r="G24" s="67">
        <v>5.0000000000000001E-3</v>
      </c>
      <c r="H24" s="67">
        <v>987.52</v>
      </c>
      <c r="I24" s="67">
        <v>4.0000000000000001E-3</v>
      </c>
      <c r="J24" s="67">
        <v>1200.1600000000001</v>
      </c>
      <c r="K24" s="67">
        <v>2.7E-2</v>
      </c>
      <c r="L24" s="67">
        <v>1830.28</v>
      </c>
      <c r="M24" s="67">
        <v>0.435</v>
      </c>
      <c r="N24" s="67">
        <v>1194.8145</v>
      </c>
      <c r="O24" s="67"/>
      <c r="P24" s="67"/>
      <c r="Q24" s="67"/>
      <c r="R24" s="67"/>
      <c r="S24" s="67"/>
      <c r="T24" s="67"/>
      <c r="U24" s="67">
        <v>28.956</v>
      </c>
      <c r="V24" s="67">
        <v>41122.639999999999</v>
      </c>
      <c r="W24" s="67">
        <v>0</v>
      </c>
      <c r="X24" s="67">
        <v>0</v>
      </c>
      <c r="Y24" s="67"/>
      <c r="Z24" s="85"/>
      <c r="AA24" s="129">
        <f t="shared" si="12"/>
        <v>29.431999999999999</v>
      </c>
      <c r="AB24" s="86">
        <f t="shared" si="12"/>
        <v>47478.154499999997</v>
      </c>
    </row>
    <row r="25" spans="1:28" x14ac:dyDescent="0.2">
      <c r="A25" s="3" t="s">
        <v>39</v>
      </c>
      <c r="B25" s="26" t="s">
        <v>40</v>
      </c>
      <c r="C25" s="84">
        <v>11.952396</v>
      </c>
      <c r="D25" s="67">
        <v>117810.22249999999</v>
      </c>
      <c r="E25" s="67">
        <v>1.7683196000000001</v>
      </c>
      <c r="F25" s="67">
        <v>18456.006699999998</v>
      </c>
      <c r="G25" s="67">
        <v>2.8237863999999999</v>
      </c>
      <c r="H25" s="67">
        <v>30270.017699999997</v>
      </c>
      <c r="I25" s="67">
        <v>10.513530300000003</v>
      </c>
      <c r="J25" s="67">
        <v>67869.600599999991</v>
      </c>
      <c r="K25" s="67">
        <v>17.580086299999998</v>
      </c>
      <c r="L25" s="67">
        <v>123495.16310000001</v>
      </c>
      <c r="M25" s="67">
        <v>14.433793800000002</v>
      </c>
      <c r="N25" s="67">
        <v>115701.50309999997</v>
      </c>
      <c r="O25" s="67">
        <v>181.2184791</v>
      </c>
      <c r="P25" s="67">
        <v>519573.12669999996</v>
      </c>
      <c r="Q25" s="67">
        <v>374.96771929999994</v>
      </c>
      <c r="R25" s="67">
        <v>740791.00350000022</v>
      </c>
      <c r="S25" s="67">
        <v>269.5537736</v>
      </c>
      <c r="T25" s="67">
        <v>595127.90110000002</v>
      </c>
      <c r="U25" s="67">
        <v>137.50564539999999</v>
      </c>
      <c r="V25" s="67">
        <v>309318.08900000009</v>
      </c>
      <c r="W25" s="67">
        <v>30.2968118</v>
      </c>
      <c r="X25" s="67">
        <v>143188.64439999999</v>
      </c>
      <c r="Y25" s="67">
        <v>3.7606262999999993</v>
      </c>
      <c r="Z25" s="85">
        <v>25413.529100000003</v>
      </c>
      <c r="AA25" s="129">
        <f t="shared" si="12"/>
        <v>1056.3749679</v>
      </c>
      <c r="AB25" s="86">
        <f t="shared" si="12"/>
        <v>2807014.8075000001</v>
      </c>
    </row>
    <row r="26" spans="1:28" x14ac:dyDescent="0.2">
      <c r="A26" s="3" t="s">
        <v>41</v>
      </c>
      <c r="B26" s="26" t="s">
        <v>42</v>
      </c>
      <c r="C26" s="84">
        <v>34.705255199999989</v>
      </c>
      <c r="D26" s="67">
        <v>300072.31400000001</v>
      </c>
      <c r="E26" s="67">
        <v>30.5749469</v>
      </c>
      <c r="F26" s="67">
        <v>254309.56880000004</v>
      </c>
      <c r="G26" s="67">
        <v>20.389915899999998</v>
      </c>
      <c r="H26" s="67">
        <v>153424.72470000002</v>
      </c>
      <c r="I26" s="67">
        <v>54.720734499999985</v>
      </c>
      <c r="J26" s="67">
        <v>494775.98779999994</v>
      </c>
      <c r="K26" s="67">
        <v>49.14134</v>
      </c>
      <c r="L26" s="67">
        <v>370882.44919999997</v>
      </c>
      <c r="M26" s="67">
        <v>24.995936199999999</v>
      </c>
      <c r="N26" s="67">
        <v>220051.40040000004</v>
      </c>
      <c r="O26" s="67">
        <v>27.761990000000001</v>
      </c>
      <c r="P26" s="67">
        <v>142453.81369999997</v>
      </c>
      <c r="Q26" s="67">
        <v>208.12221169999998</v>
      </c>
      <c r="R26" s="67">
        <v>700983.55279999995</v>
      </c>
      <c r="S26" s="67">
        <v>87.77512000000003</v>
      </c>
      <c r="T26" s="67">
        <v>402382.97229999996</v>
      </c>
      <c r="U26" s="67">
        <v>59.801600000000001</v>
      </c>
      <c r="V26" s="67">
        <v>463265.98720000003</v>
      </c>
      <c r="W26" s="67">
        <v>26.831288700000005</v>
      </c>
      <c r="X26" s="67">
        <v>233472.24059999993</v>
      </c>
      <c r="Y26" s="67">
        <v>16.6491063</v>
      </c>
      <c r="Z26" s="85">
        <v>127539.9838</v>
      </c>
      <c r="AA26" s="129">
        <f t="shared" si="12"/>
        <v>641.46944539999993</v>
      </c>
      <c r="AB26" s="86">
        <f t="shared" si="12"/>
        <v>3863614.9953000001</v>
      </c>
    </row>
    <row r="27" spans="1:28" x14ac:dyDescent="0.2">
      <c r="A27" s="3" t="s">
        <v>43</v>
      </c>
      <c r="B27" s="26" t="s">
        <v>44</v>
      </c>
      <c r="C27" s="84">
        <v>0.14374999999999999</v>
      </c>
      <c r="D27" s="67">
        <v>3651.7311</v>
      </c>
      <c r="E27" s="67">
        <v>1.9845000000000002E-2</v>
      </c>
      <c r="F27" s="67">
        <v>265.1388</v>
      </c>
      <c r="G27" s="67">
        <v>1.7200000000000003E-2</v>
      </c>
      <c r="H27" s="67">
        <v>10311.865299999999</v>
      </c>
      <c r="I27" s="67">
        <v>0.31417820000000002</v>
      </c>
      <c r="J27" s="67">
        <v>15066.8789</v>
      </c>
      <c r="K27" s="67">
        <v>3.6020000000000003E-2</v>
      </c>
      <c r="L27" s="67">
        <v>755.32069999999999</v>
      </c>
      <c r="M27" s="67">
        <v>3.4020000000000002E-2</v>
      </c>
      <c r="N27" s="67">
        <v>450.22070000000002</v>
      </c>
      <c r="O27" s="130"/>
      <c r="P27" s="130"/>
      <c r="Q27" s="67">
        <v>28.25995</v>
      </c>
      <c r="R27" s="67">
        <v>42879.607199999999</v>
      </c>
      <c r="S27" s="67">
        <v>1.021E-2</v>
      </c>
      <c r="T27" s="67">
        <v>134.00729999999999</v>
      </c>
      <c r="U27" s="67">
        <v>0.18715000000000001</v>
      </c>
      <c r="V27" s="67">
        <v>5219.6496000000006</v>
      </c>
      <c r="W27" s="67">
        <v>7.5579999999999994E-2</v>
      </c>
      <c r="X27" s="67">
        <v>853.81780000000003</v>
      </c>
      <c r="Y27" s="67">
        <v>3.6930000000000004E-2</v>
      </c>
      <c r="Z27" s="85">
        <v>539.86560000000009</v>
      </c>
      <c r="AA27" s="129">
        <f t="shared" si="12"/>
        <v>29.134833199999999</v>
      </c>
      <c r="AB27" s="86">
        <f t="shared" si="12"/>
        <v>80128.103000000003</v>
      </c>
    </row>
    <row r="28" spans="1:28" ht="25.5" x14ac:dyDescent="0.2">
      <c r="A28" s="3" t="s">
        <v>45</v>
      </c>
      <c r="B28" s="26" t="s">
        <v>46</v>
      </c>
      <c r="C28" s="84">
        <v>1.1609999999999999E-2</v>
      </c>
      <c r="D28" s="67">
        <v>72</v>
      </c>
      <c r="E28" s="67">
        <v>5.1630000000000002E-2</v>
      </c>
      <c r="F28" s="67">
        <v>371.4</v>
      </c>
      <c r="G28" s="67">
        <v>0.81049890000000002</v>
      </c>
      <c r="H28" s="67">
        <v>4985.9696000000004</v>
      </c>
      <c r="I28" s="67">
        <v>0.22700000000000001</v>
      </c>
      <c r="J28" s="67">
        <v>1049.8296</v>
      </c>
      <c r="K28" s="67">
        <v>0.218</v>
      </c>
      <c r="L28" s="67">
        <v>575.56359999999995</v>
      </c>
      <c r="M28" s="67">
        <v>1.1724978000000001</v>
      </c>
      <c r="N28" s="67">
        <v>8713.0900999999994</v>
      </c>
      <c r="O28" s="67">
        <v>1.9590000000000001</v>
      </c>
      <c r="P28" s="67">
        <v>15869.742</v>
      </c>
      <c r="Q28" s="67">
        <v>1.1961989000000002</v>
      </c>
      <c r="R28" s="67">
        <v>244820.03</v>
      </c>
      <c r="S28" s="67">
        <v>5.0000000000000001E-3</v>
      </c>
      <c r="T28" s="67">
        <v>0.75</v>
      </c>
      <c r="U28" s="67">
        <v>1.8449977</v>
      </c>
      <c r="V28" s="67">
        <v>15837.248</v>
      </c>
      <c r="W28" s="67">
        <v>4.2124866000000001</v>
      </c>
      <c r="X28" s="67">
        <v>34817.808799999999</v>
      </c>
      <c r="Y28" s="67">
        <v>0.59599999999999997</v>
      </c>
      <c r="Z28" s="85">
        <v>2464.5268000000001</v>
      </c>
      <c r="AA28" s="129">
        <f t="shared" si="12"/>
        <v>12.3049199</v>
      </c>
      <c r="AB28" s="86">
        <f t="shared" si="12"/>
        <v>329577.95850000001</v>
      </c>
    </row>
    <row r="29" spans="1:28" x14ac:dyDescent="0.2">
      <c r="A29" s="3" t="s">
        <v>47</v>
      </c>
      <c r="B29" s="26" t="s">
        <v>48</v>
      </c>
      <c r="C29" s="84">
        <v>33.561177599999994</v>
      </c>
      <c r="D29" s="67">
        <v>59519.166299999997</v>
      </c>
      <c r="E29" s="67">
        <v>101.48245369999994</v>
      </c>
      <c r="F29" s="67">
        <v>178243.71090000001</v>
      </c>
      <c r="G29" s="67">
        <v>90.178079199999971</v>
      </c>
      <c r="H29" s="67">
        <v>101601.29110000003</v>
      </c>
      <c r="I29" s="67">
        <v>67.411279299999975</v>
      </c>
      <c r="J29" s="67">
        <v>103903.28749999996</v>
      </c>
      <c r="K29" s="67">
        <v>69.94940969999999</v>
      </c>
      <c r="L29" s="67">
        <v>87576.236900000047</v>
      </c>
      <c r="M29" s="67">
        <v>94.712862099999995</v>
      </c>
      <c r="N29" s="67">
        <v>143520.86190000005</v>
      </c>
      <c r="O29" s="67">
        <v>86.445713000000026</v>
      </c>
      <c r="P29" s="67">
        <v>144556.52579999992</v>
      </c>
      <c r="Q29" s="67">
        <v>107.0613067</v>
      </c>
      <c r="R29" s="67">
        <v>132388.25159999996</v>
      </c>
      <c r="S29" s="67">
        <v>180.92863770000002</v>
      </c>
      <c r="T29" s="67">
        <v>184892.98430000001</v>
      </c>
      <c r="U29" s="67">
        <v>89.195596700000038</v>
      </c>
      <c r="V29" s="67">
        <v>128154.1991</v>
      </c>
      <c r="W29" s="67">
        <v>99.521512900000033</v>
      </c>
      <c r="X29" s="67">
        <v>142240.13579999993</v>
      </c>
      <c r="Y29" s="67">
        <v>70.348817900000029</v>
      </c>
      <c r="Z29" s="85">
        <v>112172.22190000005</v>
      </c>
      <c r="AA29" s="129">
        <f t="shared" si="12"/>
        <v>1090.7968465000001</v>
      </c>
      <c r="AB29" s="86">
        <f t="shared" si="12"/>
        <v>1518768.8731000002</v>
      </c>
    </row>
    <row r="30" spans="1:28" x14ac:dyDescent="0.2">
      <c r="A30" s="33"/>
      <c r="B30" s="25" t="s">
        <v>49</v>
      </c>
      <c r="C30" s="96">
        <f>SUM(C31:C34)</f>
        <v>27587.135912500002</v>
      </c>
      <c r="D30" s="96">
        <f>SUM(D31:D34)</f>
        <v>3946678.7349</v>
      </c>
      <c r="E30" s="96">
        <f t="shared" ref="E30:AB30" si="13">SUM(E31:E34)</f>
        <v>39322.4368302</v>
      </c>
      <c r="F30" s="96">
        <f t="shared" si="13"/>
        <v>11021963.874700001</v>
      </c>
      <c r="G30" s="96">
        <f t="shared" si="13"/>
        <v>41222.536872200006</v>
      </c>
      <c r="H30" s="96">
        <f t="shared" si="13"/>
        <v>18964449.012700018</v>
      </c>
      <c r="I30" s="96">
        <f t="shared" si="13"/>
        <v>82530.289137800006</v>
      </c>
      <c r="J30" s="96">
        <f t="shared" si="13"/>
        <v>38239846.764200009</v>
      </c>
      <c r="K30" s="96">
        <f t="shared" si="13"/>
        <v>33695.281808699998</v>
      </c>
      <c r="L30" s="96">
        <f t="shared" si="13"/>
        <v>10826318.715499999</v>
      </c>
      <c r="M30" s="96">
        <f t="shared" si="13"/>
        <v>78456.374402199974</v>
      </c>
      <c r="N30" s="96">
        <f t="shared" si="13"/>
        <v>35319045.835699983</v>
      </c>
      <c r="O30" s="96">
        <f t="shared" si="13"/>
        <v>694.91834800000004</v>
      </c>
      <c r="P30" s="96">
        <f t="shared" si="13"/>
        <v>752881.5551</v>
      </c>
      <c r="Q30" s="96">
        <f t="shared" si="13"/>
        <v>450.06217210000011</v>
      </c>
      <c r="R30" s="96">
        <f t="shared" si="13"/>
        <v>964667.09529999993</v>
      </c>
      <c r="S30" s="96">
        <f t="shared" si="13"/>
        <v>11097.412498600001</v>
      </c>
      <c r="T30" s="96">
        <f t="shared" si="13"/>
        <v>2126049.4810000001</v>
      </c>
      <c r="U30" s="96">
        <f t="shared" si="13"/>
        <v>9833.5422591000006</v>
      </c>
      <c r="V30" s="96">
        <f t="shared" si="13"/>
        <v>1564474.3862000001</v>
      </c>
      <c r="W30" s="96">
        <f t="shared" si="13"/>
        <v>7994.2870253000001</v>
      </c>
      <c r="X30" s="96">
        <f t="shared" si="13"/>
        <v>1594998.1257000002</v>
      </c>
      <c r="Y30" s="96">
        <f t="shared" si="13"/>
        <v>17614.300656299998</v>
      </c>
      <c r="Z30" s="96">
        <f t="shared" si="13"/>
        <v>5424606.8209000016</v>
      </c>
      <c r="AA30" s="96">
        <f t="shared" si="13"/>
        <v>350498.57792299998</v>
      </c>
      <c r="AB30" s="96">
        <f t="shared" si="13"/>
        <v>130745980.40190002</v>
      </c>
    </row>
    <row r="31" spans="1:28" ht="39" customHeight="1" x14ac:dyDescent="0.2">
      <c r="A31" s="7">
        <v>17.010000000000002</v>
      </c>
      <c r="B31" s="26" t="s">
        <v>50</v>
      </c>
      <c r="C31" s="98">
        <v>44.791868100000002</v>
      </c>
      <c r="D31" s="99">
        <v>43163.557999999997</v>
      </c>
      <c r="E31" s="99">
        <v>12391.359796500003</v>
      </c>
      <c r="F31" s="99">
        <v>7105889.5071</v>
      </c>
      <c r="G31" s="99">
        <v>30718.740262100004</v>
      </c>
      <c r="H31" s="99">
        <v>17192173.098300017</v>
      </c>
      <c r="I31" s="99">
        <v>64248.016325299999</v>
      </c>
      <c r="J31" s="99">
        <v>35234194.372400008</v>
      </c>
      <c r="K31" s="99">
        <v>12699.217517999998</v>
      </c>
      <c r="L31" s="99">
        <v>7276511.2183999987</v>
      </c>
      <c r="M31" s="99">
        <v>57243.510185099971</v>
      </c>
      <c r="N31" s="99">
        <v>32029137.31329998</v>
      </c>
      <c r="O31" s="99">
        <v>593.39893489999997</v>
      </c>
      <c r="P31" s="99">
        <v>388716.56530000002</v>
      </c>
      <c r="Q31" s="99">
        <v>363.76439230000011</v>
      </c>
      <c r="R31" s="99">
        <v>830121.34050000005</v>
      </c>
      <c r="S31" s="99">
        <v>992.25330129999975</v>
      </c>
      <c r="T31" s="99">
        <v>616510.37060000014</v>
      </c>
      <c r="U31" s="99">
        <v>154.20822849999996</v>
      </c>
      <c r="V31" s="99">
        <v>141904.00890000002</v>
      </c>
      <c r="W31" s="99">
        <v>152.2230466</v>
      </c>
      <c r="X31" s="99">
        <v>133500.71059999999</v>
      </c>
      <c r="Y31" s="99">
        <v>7124.3821853999971</v>
      </c>
      <c r="Z31" s="99">
        <v>3836894.1765000015</v>
      </c>
      <c r="AA31" s="131">
        <f t="shared" ref="AA31:AB36" si="14">C31+E31+G31+I31+K31+M31+O31+Q31+S31+U31+W31+Y31</f>
        <v>186725.86604409997</v>
      </c>
      <c r="AB31" s="100">
        <f t="shared" si="14"/>
        <v>104828716.23990002</v>
      </c>
    </row>
    <row r="32" spans="1:28" ht="34.5" customHeight="1" x14ac:dyDescent="0.2">
      <c r="A32" s="7">
        <v>17.02</v>
      </c>
      <c r="B32" s="26" t="s">
        <v>51</v>
      </c>
      <c r="C32" s="84">
        <v>89.707010199999999</v>
      </c>
      <c r="D32" s="67">
        <v>89537.561300000001</v>
      </c>
      <c r="E32" s="67">
        <v>34.504450800000008</v>
      </c>
      <c r="F32" s="67">
        <v>19693.404999999995</v>
      </c>
      <c r="G32" s="67">
        <v>32.628959900000005</v>
      </c>
      <c r="H32" s="67">
        <v>60078.491899999994</v>
      </c>
      <c r="I32" s="67">
        <v>61.663951600000004</v>
      </c>
      <c r="J32" s="67">
        <v>72087.985800000009</v>
      </c>
      <c r="K32" s="67">
        <v>23.878703699999999</v>
      </c>
      <c r="L32" s="67">
        <v>24108.462200000002</v>
      </c>
      <c r="M32" s="67">
        <v>76.385123599999972</v>
      </c>
      <c r="N32" s="67">
        <v>59788.859999999979</v>
      </c>
      <c r="O32" s="67">
        <v>38.219333599999992</v>
      </c>
      <c r="P32" s="67">
        <v>32828.587</v>
      </c>
      <c r="Q32" s="67">
        <v>17.931105499999997</v>
      </c>
      <c r="R32" s="67">
        <v>11830.464999999998</v>
      </c>
      <c r="S32" s="67">
        <v>11.980491799999999</v>
      </c>
      <c r="T32" s="67">
        <v>20853.578200000004</v>
      </c>
      <c r="U32" s="67">
        <v>66.14246</v>
      </c>
      <c r="V32" s="67">
        <v>57034.684299999986</v>
      </c>
      <c r="W32" s="67">
        <v>19.357997200000003</v>
      </c>
      <c r="X32" s="67">
        <v>44127.889399999985</v>
      </c>
      <c r="Y32" s="67">
        <v>50.967465500000003</v>
      </c>
      <c r="Z32" s="85">
        <v>36598.720400000006</v>
      </c>
      <c r="AA32" s="131">
        <f t="shared" si="14"/>
        <v>523.36705339999992</v>
      </c>
      <c r="AB32" s="100">
        <f t="shared" si="14"/>
        <v>528568.69050000003</v>
      </c>
    </row>
    <row r="33" spans="1:28" ht="25.5" customHeight="1" x14ac:dyDescent="0.2">
      <c r="A33" s="7">
        <v>17.03</v>
      </c>
      <c r="B33" s="26" t="s">
        <v>52</v>
      </c>
      <c r="C33" s="84">
        <v>27389.865000000002</v>
      </c>
      <c r="D33" s="67">
        <v>3465795.3234999999</v>
      </c>
      <c r="E33" s="67">
        <v>26845.207364000002</v>
      </c>
      <c r="F33" s="67">
        <v>3624078.7278000005</v>
      </c>
      <c r="G33" s="67">
        <v>10430.4105</v>
      </c>
      <c r="H33" s="67">
        <v>1570073.2135999999</v>
      </c>
      <c r="I33" s="67">
        <v>18155.949000000001</v>
      </c>
      <c r="J33" s="67">
        <v>2629796.6937000002</v>
      </c>
      <c r="K33" s="67">
        <v>20890.047409999999</v>
      </c>
      <c r="L33" s="67">
        <v>3183763.5677000005</v>
      </c>
      <c r="M33" s="67">
        <v>21110.305329999999</v>
      </c>
      <c r="N33" s="67">
        <v>3145362.6960999998</v>
      </c>
      <c r="O33" s="67">
        <v>0.17745</v>
      </c>
      <c r="P33" s="67">
        <v>531.31659999999999</v>
      </c>
      <c r="Q33" s="67">
        <v>25.096</v>
      </c>
      <c r="R33" s="67">
        <v>4036.4043999999999</v>
      </c>
      <c r="S33" s="67">
        <v>10078.439</v>
      </c>
      <c r="T33" s="67">
        <v>1414755.6007999999</v>
      </c>
      <c r="U33" s="67">
        <v>9598.7710000000006</v>
      </c>
      <c r="V33" s="67">
        <v>1272221.6299999999</v>
      </c>
      <c r="W33" s="67">
        <v>7801.5950000000003</v>
      </c>
      <c r="X33" s="67">
        <v>1293767.6019000001</v>
      </c>
      <c r="Y33" s="67">
        <v>10401.903</v>
      </c>
      <c r="Z33" s="85">
        <v>1433028.9328000001</v>
      </c>
      <c r="AA33" s="131">
        <f t="shared" si="14"/>
        <v>162727.76605400004</v>
      </c>
      <c r="AB33" s="100">
        <f t="shared" si="14"/>
        <v>23037211.708899997</v>
      </c>
    </row>
    <row r="34" spans="1:28" ht="29.25" customHeight="1" x14ac:dyDescent="0.2">
      <c r="A34" s="7" t="s">
        <v>53</v>
      </c>
      <c r="B34" s="26" t="s">
        <v>54</v>
      </c>
      <c r="C34" s="84">
        <v>62.772034200000007</v>
      </c>
      <c r="D34" s="67">
        <v>348182.2921000002</v>
      </c>
      <c r="E34" s="67">
        <v>51.365218900000002</v>
      </c>
      <c r="F34" s="67">
        <v>272302.23480000003</v>
      </c>
      <c r="G34" s="67">
        <v>40.757150199999991</v>
      </c>
      <c r="H34" s="67">
        <v>142124.20889999997</v>
      </c>
      <c r="I34" s="67">
        <v>64.659860900000012</v>
      </c>
      <c r="J34" s="67">
        <v>303767.7122999999</v>
      </c>
      <c r="K34" s="67">
        <v>82.138177000000027</v>
      </c>
      <c r="L34" s="67">
        <v>341935.46719999984</v>
      </c>
      <c r="M34" s="67">
        <v>26.173763499999996</v>
      </c>
      <c r="N34" s="67">
        <v>84756.966300000015</v>
      </c>
      <c r="O34" s="67">
        <v>63.122629500000023</v>
      </c>
      <c r="P34" s="67">
        <v>330805.08620000002</v>
      </c>
      <c r="Q34" s="67">
        <v>43.270674299999982</v>
      </c>
      <c r="R34" s="67">
        <v>118678.88539999997</v>
      </c>
      <c r="S34" s="67">
        <v>14.739705500000001</v>
      </c>
      <c r="T34" s="67">
        <v>73929.931400000001</v>
      </c>
      <c r="U34" s="67">
        <v>14.420570600000001</v>
      </c>
      <c r="V34" s="67">
        <v>93314.063000000009</v>
      </c>
      <c r="W34" s="67">
        <v>21.110981499999998</v>
      </c>
      <c r="X34" s="67">
        <v>123601.9238</v>
      </c>
      <c r="Y34" s="67">
        <v>37.048005399999987</v>
      </c>
      <c r="Z34" s="85">
        <v>118084.99120000002</v>
      </c>
      <c r="AA34" s="131">
        <f t="shared" si="14"/>
        <v>521.57877150000002</v>
      </c>
      <c r="AB34" s="100">
        <f t="shared" si="14"/>
        <v>2351483.7626</v>
      </c>
    </row>
    <row r="35" spans="1:28" ht="25.5" x14ac:dyDescent="0.2">
      <c r="A35" s="8" t="s">
        <v>55</v>
      </c>
      <c r="B35" s="26" t="s">
        <v>56</v>
      </c>
      <c r="C35" s="84">
        <v>6950.3630000000003</v>
      </c>
      <c r="D35" s="67">
        <v>4598065.199</v>
      </c>
      <c r="E35" s="67">
        <v>6000.241</v>
      </c>
      <c r="F35" s="67">
        <v>3968559.3974000001</v>
      </c>
      <c r="G35" s="67"/>
      <c r="H35" s="67"/>
      <c r="I35" s="67">
        <v>6000.0839999999998</v>
      </c>
      <c r="J35" s="67">
        <v>3968455.5575999999</v>
      </c>
      <c r="K35" s="67">
        <v>4499.7495499999995</v>
      </c>
      <c r="L35" s="67">
        <v>2976134.3524000002</v>
      </c>
      <c r="M35" s="67"/>
      <c r="N35" s="67"/>
      <c r="O35" s="67">
        <v>2350.2489999999998</v>
      </c>
      <c r="P35" s="67">
        <v>1554689.7135000001</v>
      </c>
      <c r="Q35" s="67"/>
      <c r="R35" s="67"/>
      <c r="S35" s="67"/>
      <c r="T35" s="67"/>
      <c r="U35" s="67"/>
      <c r="V35" s="67"/>
      <c r="W35" s="67">
        <v>7100</v>
      </c>
      <c r="X35" s="67">
        <v>4705796.7236000001</v>
      </c>
      <c r="Y35" s="67"/>
      <c r="Z35" s="85"/>
      <c r="AA35" s="131">
        <f t="shared" si="14"/>
        <v>32900.686549999999</v>
      </c>
      <c r="AB35" s="100">
        <f t="shared" si="14"/>
        <v>21771700.943500001</v>
      </c>
    </row>
    <row r="36" spans="1:28" ht="27.75" customHeight="1" x14ac:dyDescent="0.2">
      <c r="A36" s="8" t="s">
        <v>57</v>
      </c>
      <c r="B36" s="26" t="s">
        <v>58</v>
      </c>
      <c r="C36" s="8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85"/>
      <c r="AA36" s="131">
        <f t="shared" si="14"/>
        <v>0</v>
      </c>
      <c r="AB36" s="100">
        <f t="shared" si="14"/>
        <v>0</v>
      </c>
    </row>
    <row r="37" spans="1:28" x14ac:dyDescent="0.2">
      <c r="A37" s="30"/>
      <c r="B37" s="25" t="s">
        <v>59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132"/>
      <c r="AB37" s="97"/>
    </row>
    <row r="38" spans="1:28" x14ac:dyDescent="0.2">
      <c r="A38" s="6" t="s">
        <v>60</v>
      </c>
      <c r="B38" s="34" t="s">
        <v>61</v>
      </c>
      <c r="C38" s="84">
        <v>963.00418529999979</v>
      </c>
      <c r="D38" s="67">
        <v>802935.00010000065</v>
      </c>
      <c r="E38" s="67">
        <v>1249.7083540000003</v>
      </c>
      <c r="F38" s="67">
        <v>1127557.9101000004</v>
      </c>
      <c r="G38" s="67">
        <v>1183.8869753000001</v>
      </c>
      <c r="H38" s="67">
        <v>778859.53589999978</v>
      </c>
      <c r="I38" s="67">
        <v>1185.5924873999998</v>
      </c>
      <c r="J38" s="67">
        <v>826423.54079999996</v>
      </c>
      <c r="K38" s="67">
        <v>896.43294560000004</v>
      </c>
      <c r="L38" s="67">
        <v>616397.94060000009</v>
      </c>
      <c r="M38" s="67">
        <v>1317.3054312000002</v>
      </c>
      <c r="N38" s="67">
        <v>938273.51500000048</v>
      </c>
      <c r="O38" s="67">
        <v>1128.1035878</v>
      </c>
      <c r="P38" s="67">
        <v>764324.2182</v>
      </c>
      <c r="Q38" s="67">
        <v>994.82950080000012</v>
      </c>
      <c r="R38" s="67">
        <v>663571.52380000008</v>
      </c>
      <c r="S38" s="67">
        <v>1052.7604213000002</v>
      </c>
      <c r="T38" s="67">
        <v>768722.25699999987</v>
      </c>
      <c r="U38" s="67">
        <v>955.38373220000005</v>
      </c>
      <c r="V38" s="67">
        <v>714303.63689999992</v>
      </c>
      <c r="W38" s="67">
        <v>860.91301670000007</v>
      </c>
      <c r="X38" s="67">
        <v>635417.43930000009</v>
      </c>
      <c r="Y38" s="67">
        <v>741.2817622</v>
      </c>
      <c r="Z38" s="85">
        <v>589037.54049999989</v>
      </c>
      <c r="AA38" s="129">
        <f t="shared" ref="AA38:AB42" si="15">C38+E38+G38+I38+K38+M38+O38+Q38+S38+U38+W38+Y38</f>
        <v>12529.2023998</v>
      </c>
      <c r="AB38" s="86">
        <f t="shared" si="15"/>
        <v>9225824.0582000017</v>
      </c>
    </row>
    <row r="39" spans="1:28" x14ac:dyDescent="0.2">
      <c r="A39" s="6" t="s">
        <v>62</v>
      </c>
      <c r="B39" s="34" t="s">
        <v>63</v>
      </c>
      <c r="C39" s="84">
        <v>13.525224500000002</v>
      </c>
      <c r="D39" s="67">
        <v>13279.710499999999</v>
      </c>
      <c r="E39" s="67">
        <v>26.954239099999999</v>
      </c>
      <c r="F39" s="67">
        <v>13589.389500000001</v>
      </c>
      <c r="G39" s="67">
        <v>19.698582799999997</v>
      </c>
      <c r="H39" s="67">
        <v>10938.422999999999</v>
      </c>
      <c r="I39" s="67">
        <v>2.0149254999999999</v>
      </c>
      <c r="J39" s="67">
        <v>1413.1759999999999</v>
      </c>
      <c r="K39" s="67">
        <v>5.1465162999999983</v>
      </c>
      <c r="L39" s="67">
        <v>2965.902</v>
      </c>
      <c r="M39" s="67">
        <v>2.2077273000000006</v>
      </c>
      <c r="N39" s="67">
        <v>1813.7919999999999</v>
      </c>
      <c r="O39" s="67">
        <v>2.8499635999999997</v>
      </c>
      <c r="P39" s="67">
        <v>3052.9266999999995</v>
      </c>
      <c r="Q39" s="67">
        <v>2.9048908999999998</v>
      </c>
      <c r="R39" s="67">
        <v>2755.9013000000004</v>
      </c>
      <c r="S39" s="67">
        <v>9.3769534999999991</v>
      </c>
      <c r="T39" s="67">
        <v>11169.1592</v>
      </c>
      <c r="U39" s="67">
        <v>11.510454600000001</v>
      </c>
      <c r="V39" s="67">
        <v>13964.139800000001</v>
      </c>
      <c r="W39" s="67">
        <v>4.3134526000000006</v>
      </c>
      <c r="X39" s="67">
        <v>3838.1868999999992</v>
      </c>
      <c r="Y39" s="67">
        <v>5.1656362999999983</v>
      </c>
      <c r="Z39" s="85">
        <v>5786.9280000000017</v>
      </c>
      <c r="AA39" s="129">
        <f t="shared" si="15"/>
        <v>105.668567</v>
      </c>
      <c r="AB39" s="86">
        <f t="shared" si="15"/>
        <v>84567.634900000005</v>
      </c>
    </row>
    <row r="40" spans="1:28" x14ac:dyDescent="0.2">
      <c r="A40" s="6">
        <v>714.5</v>
      </c>
      <c r="B40" s="34" t="s">
        <v>65</v>
      </c>
      <c r="C40" s="84">
        <v>100.77377</v>
      </c>
      <c r="D40" s="67">
        <v>113292.24980000001</v>
      </c>
      <c r="E40" s="67">
        <v>149.21806640000003</v>
      </c>
      <c r="F40" s="67">
        <v>170878.42599999995</v>
      </c>
      <c r="G40" s="67">
        <v>81.548560000000009</v>
      </c>
      <c r="H40" s="67">
        <v>103664.02619999999</v>
      </c>
      <c r="I40" s="67">
        <v>59.331426</v>
      </c>
      <c r="J40" s="67">
        <v>87755.265900000013</v>
      </c>
      <c r="K40" s="67">
        <v>80.052250399999991</v>
      </c>
      <c r="L40" s="67">
        <v>113322.1096</v>
      </c>
      <c r="M40" s="67">
        <v>211.52768800000001</v>
      </c>
      <c r="N40" s="67">
        <v>315095.81089999992</v>
      </c>
      <c r="O40" s="67">
        <v>54.853738900000003</v>
      </c>
      <c r="P40" s="67">
        <v>84688.432400000005</v>
      </c>
      <c r="Q40" s="67">
        <v>55.499462000000008</v>
      </c>
      <c r="R40" s="67">
        <v>69351.990500000014</v>
      </c>
      <c r="S40" s="67">
        <v>61.763727900000006</v>
      </c>
      <c r="T40" s="67">
        <v>81558.835199999987</v>
      </c>
      <c r="U40" s="67">
        <v>71.74098699999999</v>
      </c>
      <c r="V40" s="67">
        <v>117859.776</v>
      </c>
      <c r="W40" s="67">
        <v>68.929445000000001</v>
      </c>
      <c r="X40" s="67">
        <v>121113.62939999998</v>
      </c>
      <c r="Y40" s="67">
        <v>27.657511800000005</v>
      </c>
      <c r="Z40" s="85">
        <v>58405.209400000014</v>
      </c>
      <c r="AA40" s="129">
        <f t="shared" si="15"/>
        <v>1022.8966334000002</v>
      </c>
      <c r="AB40" s="86">
        <f t="shared" si="15"/>
        <v>1436985.7613000001</v>
      </c>
    </row>
    <row r="41" spans="1:28" x14ac:dyDescent="0.2">
      <c r="A41" s="6" t="s">
        <v>66</v>
      </c>
      <c r="B41" s="34" t="s">
        <v>67</v>
      </c>
      <c r="C41" s="130">
        <v>37.079220000000007</v>
      </c>
      <c r="D41" s="130">
        <v>54725.548899999987</v>
      </c>
      <c r="E41" s="67">
        <v>101.85242999999998</v>
      </c>
      <c r="F41" s="67">
        <v>101176.96770000002</v>
      </c>
      <c r="G41" s="67">
        <v>6.5135899999999998</v>
      </c>
      <c r="H41" s="67">
        <v>4860.7222000000002</v>
      </c>
      <c r="I41" s="67">
        <v>7.4141199999999996</v>
      </c>
      <c r="J41" s="67">
        <v>9219.9923999999992</v>
      </c>
      <c r="K41" s="67">
        <v>18.35811</v>
      </c>
      <c r="L41" s="67">
        <v>20651.125800000002</v>
      </c>
      <c r="M41" s="67">
        <v>43.915839999999996</v>
      </c>
      <c r="N41" s="67">
        <v>45540.301499999994</v>
      </c>
      <c r="O41" s="67">
        <v>64.367825400000001</v>
      </c>
      <c r="P41" s="67">
        <v>80369.376400000023</v>
      </c>
      <c r="Q41" s="67">
        <v>28.6372</v>
      </c>
      <c r="R41" s="67">
        <v>27292.391599999995</v>
      </c>
      <c r="S41" s="67">
        <v>49.54057000000001</v>
      </c>
      <c r="T41" s="67">
        <v>48178.698100000001</v>
      </c>
      <c r="U41" s="67">
        <v>87.521584999999973</v>
      </c>
      <c r="V41" s="67">
        <v>79896.867500000008</v>
      </c>
      <c r="W41" s="67">
        <v>13.73864</v>
      </c>
      <c r="X41" s="67">
        <v>13413.752899999999</v>
      </c>
      <c r="Y41" s="67">
        <v>15.857145900000003</v>
      </c>
      <c r="Z41" s="85">
        <v>12418.006099999999</v>
      </c>
      <c r="AA41" s="129">
        <f t="shared" si="15"/>
        <v>474.79627629999993</v>
      </c>
      <c r="AB41" s="86">
        <f t="shared" si="15"/>
        <v>497743.75109999999</v>
      </c>
    </row>
    <row r="42" spans="1:28" x14ac:dyDescent="0.2">
      <c r="A42" s="6" t="s">
        <v>233</v>
      </c>
      <c r="B42" s="34" t="s">
        <v>69</v>
      </c>
      <c r="C42" s="84">
        <v>189.71343280000002</v>
      </c>
      <c r="D42" s="67">
        <v>29231.725200000004</v>
      </c>
      <c r="E42" s="67">
        <v>183.19427529999999</v>
      </c>
      <c r="F42" s="67">
        <v>57828.746899999998</v>
      </c>
      <c r="G42" s="67">
        <v>17.0756774</v>
      </c>
      <c r="H42" s="67">
        <v>24508.577499999999</v>
      </c>
      <c r="I42" s="67">
        <v>21.233099900000003</v>
      </c>
      <c r="J42" s="67">
        <v>26582.644799999995</v>
      </c>
      <c r="K42" s="67">
        <v>18.1795328</v>
      </c>
      <c r="L42" s="67">
        <v>26610.376500000002</v>
      </c>
      <c r="M42" s="67">
        <v>16.992402800000001</v>
      </c>
      <c r="N42" s="67">
        <v>37520.5864</v>
      </c>
      <c r="O42" s="67">
        <v>229.96712820000002</v>
      </c>
      <c r="P42" s="67">
        <v>57775.351699999999</v>
      </c>
      <c r="Q42" s="67">
        <v>588.19470079999974</v>
      </c>
      <c r="R42" s="67">
        <v>306462.49809999979</v>
      </c>
      <c r="S42" s="67">
        <v>459.54920940000005</v>
      </c>
      <c r="T42" s="67">
        <v>135824.39520000003</v>
      </c>
      <c r="U42" s="67">
        <v>5.1915591999999995</v>
      </c>
      <c r="V42" s="67">
        <v>16552.556800000002</v>
      </c>
      <c r="W42" s="67">
        <v>216.74430179999999</v>
      </c>
      <c r="X42" s="67">
        <v>45807.638299999999</v>
      </c>
      <c r="Y42" s="67">
        <v>115.77429829999997</v>
      </c>
      <c r="Z42" s="85">
        <v>30529.413699999997</v>
      </c>
      <c r="AA42" s="129">
        <f t="shared" si="15"/>
        <v>2061.8096186999996</v>
      </c>
      <c r="AB42" s="86">
        <f t="shared" si="15"/>
        <v>795234.51109999989</v>
      </c>
    </row>
    <row r="43" spans="1:28" x14ac:dyDescent="0.2">
      <c r="A43" s="24"/>
      <c r="B43" s="25" t="s">
        <v>70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127"/>
      <c r="AB43" s="90"/>
    </row>
    <row r="44" spans="1:28" x14ac:dyDescent="0.2">
      <c r="A44" s="30"/>
      <c r="B44" s="35" t="s">
        <v>71</v>
      </c>
      <c r="C44" s="96">
        <f>SUM(C45:C48)</f>
        <v>1818.8503099999996</v>
      </c>
      <c r="D44" s="96">
        <f t="shared" ref="D44:AB44" si="16">SUM(D45:D48)</f>
        <v>768037.27500000002</v>
      </c>
      <c r="E44" s="96">
        <f t="shared" si="16"/>
        <v>1802.1785699999996</v>
      </c>
      <c r="F44" s="96">
        <f t="shared" si="16"/>
        <v>769936.47940000019</v>
      </c>
      <c r="G44" s="96">
        <f t="shared" si="16"/>
        <v>225.864</v>
      </c>
      <c r="H44" s="96">
        <f t="shared" si="16"/>
        <v>36668.448300000004</v>
      </c>
      <c r="I44" s="96">
        <f t="shared" si="16"/>
        <v>314.38679000000002</v>
      </c>
      <c r="J44" s="96">
        <f t="shared" si="16"/>
        <v>80496.070500000002</v>
      </c>
      <c r="K44" s="96">
        <f t="shared" si="16"/>
        <v>669.02212000000009</v>
      </c>
      <c r="L44" s="96">
        <f t="shared" si="16"/>
        <v>85396.133000000002</v>
      </c>
      <c r="M44" s="96">
        <f t="shared" si="16"/>
        <v>357.75600000000003</v>
      </c>
      <c r="N44" s="96">
        <f t="shared" si="16"/>
        <v>66279.302099999986</v>
      </c>
      <c r="O44" s="96">
        <f t="shared" si="16"/>
        <v>1242.4212236000001</v>
      </c>
      <c r="P44" s="96">
        <f t="shared" si="16"/>
        <v>660452.65559999994</v>
      </c>
      <c r="Q44" s="96">
        <f t="shared" si="16"/>
        <v>3458.2920700000004</v>
      </c>
      <c r="R44" s="96">
        <f t="shared" si="16"/>
        <v>2186321.2973000002</v>
      </c>
      <c r="S44" s="96">
        <f t="shared" si="16"/>
        <v>1152.2992099999994</v>
      </c>
      <c r="T44" s="96">
        <f t="shared" si="16"/>
        <v>556189.61590000009</v>
      </c>
      <c r="U44" s="96">
        <f t="shared" si="16"/>
        <v>251.1657218</v>
      </c>
      <c r="V44" s="96">
        <f t="shared" si="16"/>
        <v>81162.679100000008</v>
      </c>
      <c r="W44" s="96">
        <f t="shared" si="16"/>
        <v>891.36902000000009</v>
      </c>
      <c r="X44" s="96">
        <f t="shared" si="16"/>
        <v>573156.29780000006</v>
      </c>
      <c r="Y44" s="96">
        <f t="shared" si="16"/>
        <v>698.19972359999997</v>
      </c>
      <c r="Z44" s="96">
        <f t="shared" si="16"/>
        <v>352367.81560000009</v>
      </c>
      <c r="AA44" s="96">
        <f t="shared" si="16"/>
        <v>12881.804758999999</v>
      </c>
      <c r="AB44" s="96">
        <f t="shared" si="16"/>
        <v>6216464.069600001</v>
      </c>
    </row>
    <row r="45" spans="1:28" x14ac:dyDescent="0.2">
      <c r="A45" s="5" t="s">
        <v>72</v>
      </c>
      <c r="B45" s="28" t="s">
        <v>73</v>
      </c>
      <c r="C45" s="84">
        <v>0</v>
      </c>
      <c r="D45" s="67">
        <v>0</v>
      </c>
      <c r="E45" s="67">
        <v>4.5999999999999999E-2</v>
      </c>
      <c r="F45" s="67">
        <v>472.7</v>
      </c>
      <c r="G45" s="67">
        <v>2.5000000000000001E-2</v>
      </c>
      <c r="H45" s="67">
        <v>37.5</v>
      </c>
      <c r="I45" s="67">
        <v>4.7E-2</v>
      </c>
      <c r="J45" s="67">
        <v>842.44999999999993</v>
      </c>
      <c r="K45" s="67">
        <v>2E-3</v>
      </c>
      <c r="L45" s="67">
        <v>1106.3</v>
      </c>
      <c r="M45" s="67"/>
      <c r="N45" s="67"/>
      <c r="O45" s="67">
        <v>1E-3</v>
      </c>
      <c r="P45" s="67">
        <v>143.5</v>
      </c>
      <c r="Q45" s="67">
        <v>0.01</v>
      </c>
      <c r="R45" s="67">
        <v>535.70000000000005</v>
      </c>
      <c r="S45" s="67"/>
      <c r="T45" s="67"/>
      <c r="U45" s="67"/>
      <c r="V45" s="67"/>
      <c r="W45" s="67">
        <v>2.1000000000000001E-2</v>
      </c>
      <c r="X45" s="67">
        <v>698.35</v>
      </c>
      <c r="Y45" s="67"/>
      <c r="Z45" s="85"/>
      <c r="AA45" s="129">
        <f t="shared" ref="AA45:AB51" si="17">C45+E45+G45+I45+K45+M45+O45+Q45+S45+U45+W45+Y45</f>
        <v>0.152</v>
      </c>
      <c r="AB45" s="86">
        <f t="shared" si="17"/>
        <v>3836.4999999999995</v>
      </c>
    </row>
    <row r="46" spans="1:28" x14ac:dyDescent="0.2">
      <c r="A46" s="5" t="s">
        <v>74</v>
      </c>
      <c r="B46" s="28" t="s">
        <v>75</v>
      </c>
      <c r="C46" s="84">
        <v>0.45898</v>
      </c>
      <c r="D46" s="67">
        <v>962.27909999999997</v>
      </c>
      <c r="E46" s="67"/>
      <c r="F46" s="67"/>
      <c r="G46" s="67"/>
      <c r="H46" s="67"/>
      <c r="I46" s="82"/>
      <c r="J46" s="82"/>
      <c r="K46" s="67">
        <v>2.1999999999999999E-2</v>
      </c>
      <c r="L46" s="67">
        <v>15.1</v>
      </c>
      <c r="M46" s="67"/>
      <c r="N46" s="67"/>
      <c r="O46" s="67"/>
      <c r="P46" s="67"/>
      <c r="Q46" s="67">
        <v>8.9999999999999993E-3</v>
      </c>
      <c r="R46" s="67">
        <v>5.0999999999999996</v>
      </c>
      <c r="S46" s="67"/>
      <c r="T46" s="67"/>
      <c r="U46" s="67"/>
      <c r="V46" s="67"/>
      <c r="W46" s="67"/>
      <c r="X46" s="67"/>
      <c r="Y46" s="67"/>
      <c r="Z46" s="85"/>
      <c r="AA46" s="129">
        <f t="shared" si="17"/>
        <v>0.48998000000000003</v>
      </c>
      <c r="AB46" s="86">
        <f t="shared" si="17"/>
        <v>982.47910000000002</v>
      </c>
    </row>
    <row r="47" spans="1:28" ht="30.75" customHeight="1" x14ac:dyDescent="0.2">
      <c r="A47" s="5" t="s">
        <v>76</v>
      </c>
      <c r="B47" s="29" t="s">
        <v>77</v>
      </c>
      <c r="C47" s="84">
        <v>1.8415299999999997</v>
      </c>
      <c r="D47" s="67">
        <v>2385.4571000000001</v>
      </c>
      <c r="E47" s="67">
        <v>1.05708</v>
      </c>
      <c r="F47" s="67">
        <v>839.67930000000001</v>
      </c>
      <c r="G47" s="67">
        <v>1.135</v>
      </c>
      <c r="H47" s="67">
        <v>1194.1499999999999</v>
      </c>
      <c r="I47" s="67">
        <v>0.29499999999999998</v>
      </c>
      <c r="J47" s="67">
        <v>270.69</v>
      </c>
      <c r="K47" s="67">
        <v>1.2335999999999998</v>
      </c>
      <c r="L47" s="67">
        <v>418.19970000000001</v>
      </c>
      <c r="M47" s="67">
        <v>0.15855000000000002</v>
      </c>
      <c r="N47" s="67">
        <v>186.78360000000001</v>
      </c>
      <c r="O47" s="67">
        <v>0.23928360000000001</v>
      </c>
      <c r="P47" s="67">
        <v>308.38640000000004</v>
      </c>
      <c r="Q47" s="67">
        <v>0.80195000000000005</v>
      </c>
      <c r="R47" s="67">
        <v>1343.7024999999999</v>
      </c>
      <c r="S47" s="67">
        <v>0.40762999999999999</v>
      </c>
      <c r="T47" s="67">
        <v>457.60410000000002</v>
      </c>
      <c r="U47" s="67">
        <v>0.30208180000000001</v>
      </c>
      <c r="V47" s="67">
        <v>210.17000000000002</v>
      </c>
      <c r="W47" s="67">
        <v>9.2560000000000002</v>
      </c>
      <c r="X47" s="67">
        <v>4247.7124999999996</v>
      </c>
      <c r="Y47" s="67">
        <v>0.12136359999999999</v>
      </c>
      <c r="Z47" s="85">
        <v>258.08</v>
      </c>
      <c r="AA47" s="129">
        <f t="shared" si="17"/>
        <v>16.849068999999997</v>
      </c>
      <c r="AB47" s="86">
        <f t="shared" si="17"/>
        <v>12120.6152</v>
      </c>
    </row>
    <row r="48" spans="1:28" x14ac:dyDescent="0.2">
      <c r="A48" s="5" t="s">
        <v>78</v>
      </c>
      <c r="B48" s="28" t="s">
        <v>79</v>
      </c>
      <c r="C48" s="67">
        <v>1816.5497999999995</v>
      </c>
      <c r="D48" s="67">
        <v>764689.53879999998</v>
      </c>
      <c r="E48" s="67">
        <v>1801.0754899999995</v>
      </c>
      <c r="F48" s="67">
        <v>768624.10010000016</v>
      </c>
      <c r="G48" s="67">
        <v>224.70400000000001</v>
      </c>
      <c r="H48" s="67">
        <v>35436.798300000002</v>
      </c>
      <c r="I48" s="67">
        <v>314.04479000000003</v>
      </c>
      <c r="J48" s="67">
        <v>79382.930500000002</v>
      </c>
      <c r="K48" s="67">
        <v>667.76452000000006</v>
      </c>
      <c r="L48" s="67">
        <v>83856.533299999996</v>
      </c>
      <c r="M48" s="67">
        <v>357.59745000000004</v>
      </c>
      <c r="N48" s="67">
        <v>66092.518499999991</v>
      </c>
      <c r="O48" s="67">
        <v>1242.18094</v>
      </c>
      <c r="P48" s="67">
        <v>660000.76919999998</v>
      </c>
      <c r="Q48" s="67">
        <v>3457.4711200000006</v>
      </c>
      <c r="R48" s="67">
        <v>2184436.7948000003</v>
      </c>
      <c r="S48" s="67">
        <v>1151.8915799999995</v>
      </c>
      <c r="T48" s="67">
        <v>555732.01180000009</v>
      </c>
      <c r="U48" s="67">
        <v>250.86364</v>
      </c>
      <c r="V48" s="67">
        <v>80952.50910000001</v>
      </c>
      <c r="W48" s="67">
        <v>882.09202000000005</v>
      </c>
      <c r="X48" s="67">
        <v>568210.23530000006</v>
      </c>
      <c r="Y48" s="67">
        <v>698.07835999999998</v>
      </c>
      <c r="Z48" s="85">
        <v>352109.73560000007</v>
      </c>
      <c r="AA48" s="129">
        <f t="shared" si="17"/>
        <v>12864.313709999999</v>
      </c>
      <c r="AB48" s="86">
        <f t="shared" si="17"/>
        <v>6199524.475300001</v>
      </c>
    </row>
    <row r="49" spans="1:31" x14ac:dyDescent="0.2">
      <c r="A49" s="5" t="s">
        <v>80</v>
      </c>
      <c r="B49" s="28" t="s">
        <v>81</v>
      </c>
      <c r="C49" s="84">
        <v>34.4407</v>
      </c>
      <c r="D49" s="67">
        <v>15274.0213</v>
      </c>
      <c r="E49" s="67">
        <v>42.392909099999997</v>
      </c>
      <c r="F49" s="67">
        <v>9200.1251000000011</v>
      </c>
      <c r="G49" s="67">
        <v>11.601545400000001</v>
      </c>
      <c r="H49" s="67">
        <v>14662.903199999999</v>
      </c>
      <c r="I49" s="130"/>
      <c r="J49" s="130"/>
      <c r="K49" s="67">
        <v>27.242249999999999</v>
      </c>
      <c r="L49" s="67">
        <v>10148.84</v>
      </c>
      <c r="M49" s="67">
        <v>10.279</v>
      </c>
      <c r="N49" s="67">
        <v>11419.946</v>
      </c>
      <c r="O49" s="130">
        <v>4.4999999999999998E-2</v>
      </c>
      <c r="P49" s="130">
        <v>8</v>
      </c>
      <c r="Q49" s="67">
        <v>9.2999999999999999E-2</v>
      </c>
      <c r="R49" s="67">
        <v>93.52</v>
      </c>
      <c r="S49" s="67">
        <v>39.582899999999995</v>
      </c>
      <c r="T49" s="67">
        <v>29997.019400000001</v>
      </c>
      <c r="U49" s="67">
        <v>173.31726999999998</v>
      </c>
      <c r="V49" s="67">
        <v>91458.451399999991</v>
      </c>
      <c r="W49" s="67">
        <v>3.8639999999999999</v>
      </c>
      <c r="X49" s="67">
        <v>2662.8951000000002</v>
      </c>
      <c r="Y49" s="67">
        <v>0.21099999999999999</v>
      </c>
      <c r="Z49" s="85">
        <v>76.91</v>
      </c>
      <c r="AA49" s="129">
        <f t="shared" si="17"/>
        <v>343.06957449999999</v>
      </c>
      <c r="AB49" s="86">
        <f t="shared" si="17"/>
        <v>185002.63149999996</v>
      </c>
    </row>
    <row r="50" spans="1:31" x14ac:dyDescent="0.2">
      <c r="A50" s="5" t="s">
        <v>82</v>
      </c>
      <c r="B50" s="28" t="s">
        <v>83</v>
      </c>
      <c r="C50" s="84">
        <v>0.71648999999999996</v>
      </c>
      <c r="D50" s="67">
        <v>7484.5648000000001</v>
      </c>
      <c r="E50" s="84">
        <v>0.105</v>
      </c>
      <c r="F50" s="67">
        <v>1083.5999999999999</v>
      </c>
      <c r="G50" s="82"/>
      <c r="H50" s="82"/>
      <c r="I50" s="67"/>
      <c r="J50" s="67"/>
      <c r="K50" s="67"/>
      <c r="L50" s="67"/>
      <c r="M50" s="67">
        <v>1.2E-2</v>
      </c>
      <c r="N50" s="67">
        <v>124.44999999999999</v>
      </c>
      <c r="O50" s="82"/>
      <c r="P50" s="82"/>
      <c r="Q50" s="67">
        <v>7.95655</v>
      </c>
      <c r="R50" s="67">
        <v>10578.1199</v>
      </c>
      <c r="S50" s="67">
        <v>0.47992000000000001</v>
      </c>
      <c r="T50" s="67">
        <v>4972.0172000000002</v>
      </c>
      <c r="U50" s="67">
        <v>0.38044</v>
      </c>
      <c r="V50" s="67">
        <v>4335.0115999999998</v>
      </c>
      <c r="W50" s="67">
        <v>1.7500000000000002E-2</v>
      </c>
      <c r="X50" s="67">
        <v>38.8994</v>
      </c>
      <c r="Y50" s="67">
        <v>20.871919999999999</v>
      </c>
      <c r="Z50" s="85">
        <v>38218.403899999998</v>
      </c>
      <c r="AA50" s="129">
        <f t="shared" si="17"/>
        <v>30.539819999999999</v>
      </c>
      <c r="AB50" s="86">
        <f t="shared" si="17"/>
        <v>66835.066800000001</v>
      </c>
    </row>
    <row r="51" spans="1:31" x14ac:dyDescent="0.2">
      <c r="A51" s="5" t="s">
        <v>84</v>
      </c>
      <c r="B51" s="28" t="s">
        <v>85</v>
      </c>
      <c r="C51" s="84">
        <v>47.432139999999997</v>
      </c>
      <c r="D51" s="67">
        <v>47139.792199999996</v>
      </c>
      <c r="E51" s="67">
        <v>1.3716400000000002</v>
      </c>
      <c r="F51" s="67">
        <v>1742.1281999999999</v>
      </c>
      <c r="G51" s="67">
        <v>2.5019999999999998</v>
      </c>
      <c r="H51" s="67">
        <v>19135</v>
      </c>
      <c r="I51" s="67">
        <v>2E-3</v>
      </c>
      <c r="J51" s="67">
        <v>36</v>
      </c>
      <c r="K51" s="67">
        <v>84.792299999999997</v>
      </c>
      <c r="L51" s="67">
        <v>74332.714200000002</v>
      </c>
      <c r="M51" s="67">
        <v>103.29689999999999</v>
      </c>
      <c r="N51" s="67">
        <v>93399.804000000004</v>
      </c>
      <c r="O51" s="67">
        <v>116.50675</v>
      </c>
      <c r="P51" s="67">
        <v>62137.761400000003</v>
      </c>
      <c r="Q51" s="67">
        <v>1</v>
      </c>
      <c r="R51" s="67">
        <v>2000</v>
      </c>
      <c r="S51" s="67">
        <v>37.128269999999993</v>
      </c>
      <c r="T51" s="67">
        <v>33402.403699999995</v>
      </c>
      <c r="U51" s="67">
        <v>21.595880000000001</v>
      </c>
      <c r="V51" s="67">
        <v>14788.734400000001</v>
      </c>
      <c r="W51" s="67">
        <v>218.5984</v>
      </c>
      <c r="X51" s="67">
        <v>139398.39320000002</v>
      </c>
      <c r="Y51" s="67">
        <v>113.46326999999999</v>
      </c>
      <c r="Z51" s="85">
        <v>77452.142899999992</v>
      </c>
      <c r="AA51" s="129">
        <f t="shared" si="17"/>
        <v>747.68954999999994</v>
      </c>
      <c r="AB51" s="86">
        <f t="shared" si="17"/>
        <v>564964.87419999996</v>
      </c>
    </row>
    <row r="52" spans="1:31" x14ac:dyDescent="0.2">
      <c r="A52" s="33"/>
      <c r="B52" s="25" t="s">
        <v>86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132"/>
      <c r="AB52" s="97"/>
    </row>
    <row r="53" spans="1:31" ht="9.75" hidden="1" customHeight="1" x14ac:dyDescent="0.2">
      <c r="A53" s="9" t="s">
        <v>87</v>
      </c>
      <c r="B53" s="36" t="s">
        <v>88</v>
      </c>
      <c r="C53" s="8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85"/>
      <c r="AA53" s="129">
        <f t="shared" ref="AA53:AB58" si="18">C53+E53+G53+I53+K53+M53+O53+Q53+S53+U53+W53+Y53</f>
        <v>0</v>
      </c>
      <c r="AB53" s="86">
        <f t="shared" si="18"/>
        <v>0</v>
      </c>
    </row>
    <row r="54" spans="1:31" ht="24.75" customHeight="1" x14ac:dyDescent="0.2">
      <c r="A54" s="10" t="s">
        <v>241</v>
      </c>
      <c r="B54" s="36" t="s">
        <v>90</v>
      </c>
      <c r="C54" s="84">
        <v>266.50963999999993</v>
      </c>
      <c r="D54" s="67">
        <v>143331.94480000017</v>
      </c>
      <c r="E54" s="67">
        <v>226.22586939999994</v>
      </c>
      <c r="F54" s="67">
        <v>121124.42710000006</v>
      </c>
      <c r="G54" s="67">
        <v>311.13220360000042</v>
      </c>
      <c r="H54" s="67">
        <v>175203.66869999989</v>
      </c>
      <c r="I54" s="67">
        <v>301.13945000000024</v>
      </c>
      <c r="J54" s="67">
        <v>156105.53450000001</v>
      </c>
      <c r="K54" s="67">
        <v>276.50585000000001</v>
      </c>
      <c r="L54" s="67">
        <v>141479.52560000005</v>
      </c>
      <c r="M54" s="67">
        <v>240.06714000000014</v>
      </c>
      <c r="N54" s="67">
        <v>119705.35840000008</v>
      </c>
      <c r="O54" s="67">
        <v>271.06621999999999</v>
      </c>
      <c r="P54" s="67">
        <v>131782.42470000015</v>
      </c>
      <c r="Q54" s="67">
        <v>260.11896000000007</v>
      </c>
      <c r="R54" s="67">
        <v>131724.09270000001</v>
      </c>
      <c r="S54" s="67">
        <v>244.66937000000013</v>
      </c>
      <c r="T54" s="67">
        <v>128287.96140000006</v>
      </c>
      <c r="U54" s="67">
        <v>263.69860910000011</v>
      </c>
      <c r="V54" s="67">
        <v>152976.82709999994</v>
      </c>
      <c r="W54" s="67">
        <v>323.84424000000001</v>
      </c>
      <c r="X54" s="67">
        <v>199082.63809999987</v>
      </c>
      <c r="Y54" s="67">
        <v>344.84719000000035</v>
      </c>
      <c r="Z54" s="85">
        <v>217781.57480000021</v>
      </c>
      <c r="AA54" s="129">
        <f t="shared" si="18"/>
        <v>3329.824742100001</v>
      </c>
      <c r="AB54" s="86">
        <f t="shared" si="18"/>
        <v>1818585.9779000005</v>
      </c>
    </row>
    <row r="55" spans="1:31" ht="24.75" customHeight="1" x14ac:dyDescent="0.2">
      <c r="A55" s="11" t="s">
        <v>91</v>
      </c>
      <c r="B55" s="36" t="s">
        <v>92</v>
      </c>
      <c r="C55" s="84">
        <v>0.2272729</v>
      </c>
      <c r="D55" s="67">
        <v>420.67599999999999</v>
      </c>
      <c r="E55" s="67">
        <v>3.66364E-2</v>
      </c>
      <c r="F55" s="67">
        <v>583.2088</v>
      </c>
      <c r="G55" s="67">
        <v>3.3934891999999999</v>
      </c>
      <c r="H55" s="67">
        <v>5127.8881999999994</v>
      </c>
      <c r="I55" s="67">
        <v>2.0120336999999999</v>
      </c>
      <c r="J55" s="67">
        <v>4622.3130000000001</v>
      </c>
      <c r="K55" s="67">
        <v>0.2307273</v>
      </c>
      <c r="L55" s="67">
        <v>21847.513999999999</v>
      </c>
      <c r="M55" s="67">
        <v>0.44454570000000004</v>
      </c>
      <c r="N55" s="67">
        <v>1446.3572999999997</v>
      </c>
      <c r="O55" s="67">
        <v>2.7174467000000009</v>
      </c>
      <c r="P55" s="67">
        <v>6787.5788000000011</v>
      </c>
      <c r="Q55" s="67">
        <v>11.657473</v>
      </c>
      <c r="R55" s="67">
        <v>27471.1479</v>
      </c>
      <c r="S55" s="67">
        <v>27.968454700000002</v>
      </c>
      <c r="T55" s="67">
        <v>50907.614100000006</v>
      </c>
      <c r="U55" s="67">
        <v>37.570600200000001</v>
      </c>
      <c r="V55" s="67">
        <v>89881.828099999999</v>
      </c>
      <c r="W55" s="67">
        <v>20.602334800000001</v>
      </c>
      <c r="X55" s="67">
        <v>47599.434500000003</v>
      </c>
      <c r="Y55" s="67">
        <v>57.303743900000008</v>
      </c>
      <c r="Z55" s="85">
        <v>80554.126000000018</v>
      </c>
      <c r="AA55" s="129">
        <f t="shared" si="18"/>
        <v>164.1647585</v>
      </c>
      <c r="AB55" s="86">
        <f t="shared" si="18"/>
        <v>337249.68670000002</v>
      </c>
    </row>
    <row r="56" spans="1:31" ht="44.25" customHeight="1" x14ac:dyDescent="0.2">
      <c r="A56" s="37" t="s">
        <v>242</v>
      </c>
      <c r="B56" s="32" t="s">
        <v>94</v>
      </c>
      <c r="C56" s="91">
        <v>75.55810000000001</v>
      </c>
      <c r="D56" s="91">
        <v>108526.7352</v>
      </c>
      <c r="E56" s="91">
        <v>165.43717830000003</v>
      </c>
      <c r="F56" s="91">
        <v>247999.60129999995</v>
      </c>
      <c r="G56" s="91">
        <v>0.42000019999999993</v>
      </c>
      <c r="H56" s="91">
        <v>526.39050000000009</v>
      </c>
      <c r="I56" s="91">
        <v>5.9052918999999999</v>
      </c>
      <c r="J56" s="91">
        <v>5008.0806000000002</v>
      </c>
      <c r="K56" s="91">
        <v>10.6001618</v>
      </c>
      <c r="L56" s="91">
        <v>19302.151099999999</v>
      </c>
      <c r="M56" s="91">
        <v>0.49709090000000011</v>
      </c>
      <c r="N56" s="91">
        <v>704.27550000000008</v>
      </c>
      <c r="O56" s="91">
        <v>0.57901819999999993</v>
      </c>
      <c r="P56" s="91">
        <v>755.44849999999985</v>
      </c>
      <c r="Q56" s="91">
        <v>38.550072</v>
      </c>
      <c r="R56" s="91">
        <v>27629.965100000001</v>
      </c>
      <c r="S56" s="91">
        <v>1456.8033716000004</v>
      </c>
      <c r="T56" s="91">
        <v>1990287.1146999998</v>
      </c>
      <c r="U56" s="91">
        <v>0.33972740000000007</v>
      </c>
      <c r="V56" s="91">
        <v>377.60639999999995</v>
      </c>
      <c r="W56" s="91">
        <v>0.37481840000000005</v>
      </c>
      <c r="X56" s="91">
        <v>431.6266</v>
      </c>
      <c r="Y56" s="91">
        <v>0.52790920000000008</v>
      </c>
      <c r="Z56" s="91">
        <v>747.49750000000017</v>
      </c>
      <c r="AA56" s="133">
        <f t="shared" si="18"/>
        <v>1755.5927399000007</v>
      </c>
      <c r="AB56" s="92">
        <f t="shared" si="18"/>
        <v>2402296.4929999998</v>
      </c>
    </row>
    <row r="57" spans="1:31" x14ac:dyDescent="0.2">
      <c r="A57" s="5" t="s">
        <v>95</v>
      </c>
      <c r="B57" s="28" t="s">
        <v>96</v>
      </c>
      <c r="C57" s="84">
        <v>1.0999999999999999E-2</v>
      </c>
      <c r="D57" s="67">
        <v>32.15</v>
      </c>
      <c r="E57" s="67">
        <v>0.79800000000000004</v>
      </c>
      <c r="F57" s="67">
        <v>531.20929999999998</v>
      </c>
      <c r="G57" s="67">
        <v>2.8719999999999999E-2</v>
      </c>
      <c r="H57" s="67">
        <v>143.89959999999999</v>
      </c>
      <c r="I57" s="67"/>
      <c r="J57" s="67"/>
      <c r="K57" s="67"/>
      <c r="L57" s="67"/>
      <c r="M57" s="67">
        <v>1.6E-2</v>
      </c>
      <c r="N57" s="67">
        <v>50.8</v>
      </c>
      <c r="O57" s="67"/>
      <c r="P57" s="67"/>
      <c r="Q57" s="67">
        <v>0.77</v>
      </c>
      <c r="R57" s="67">
        <v>1386.5761535443801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85">
        <v>0</v>
      </c>
      <c r="AA57" s="129">
        <f t="shared" si="18"/>
        <v>1.6237200000000001</v>
      </c>
      <c r="AB57" s="86">
        <f t="shared" si="18"/>
        <v>2144.6350535443798</v>
      </c>
    </row>
    <row r="58" spans="1:31" ht="45.75" customHeight="1" x14ac:dyDescent="0.2">
      <c r="A58" s="12" t="s">
        <v>97</v>
      </c>
      <c r="B58" s="29" t="s">
        <v>98</v>
      </c>
      <c r="C58" s="84">
        <v>2.7873394</v>
      </c>
      <c r="D58" s="67">
        <v>638.67600000000004</v>
      </c>
      <c r="E58" s="67">
        <v>7.5999999999999998E-2</v>
      </c>
      <c r="F58" s="67">
        <v>38</v>
      </c>
      <c r="G58" s="67">
        <v>0.2717</v>
      </c>
      <c r="H58" s="67">
        <v>94.5</v>
      </c>
      <c r="I58" s="67">
        <v>1.2502200000000001</v>
      </c>
      <c r="J58" s="67">
        <v>752</v>
      </c>
      <c r="K58" s="67">
        <v>1.0845582</v>
      </c>
      <c r="L58" s="67">
        <v>240.0018</v>
      </c>
      <c r="M58" s="67">
        <v>0.23499999999999999</v>
      </c>
      <c r="N58" s="67">
        <v>132</v>
      </c>
      <c r="O58" s="67">
        <v>0.79553580000000002</v>
      </c>
      <c r="P58" s="67">
        <v>432.5</v>
      </c>
      <c r="Q58" s="67">
        <v>2.2530482000000003</v>
      </c>
      <c r="R58" s="67">
        <v>755</v>
      </c>
      <c r="S58" s="67">
        <v>2.2014999999999998</v>
      </c>
      <c r="T58" s="67">
        <v>938</v>
      </c>
      <c r="U58" s="67">
        <v>1.7234200000000002</v>
      </c>
      <c r="V58" s="67">
        <v>649.5</v>
      </c>
      <c r="W58" s="67">
        <v>2.1566999999999998</v>
      </c>
      <c r="X58" s="67">
        <v>841.5</v>
      </c>
      <c r="Y58" s="67">
        <v>4.8719599999999996</v>
      </c>
      <c r="Z58" s="85">
        <v>1869.4994999999999</v>
      </c>
      <c r="AA58" s="129">
        <f t="shared" si="18"/>
        <v>19.706981599999999</v>
      </c>
      <c r="AB58" s="86">
        <f t="shared" si="18"/>
        <v>7381.1772999999994</v>
      </c>
    </row>
    <row r="59" spans="1:31" x14ac:dyDescent="0.2">
      <c r="A59" s="38"/>
      <c r="B59" s="25" t="s">
        <v>99</v>
      </c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132"/>
      <c r="AB59" s="97"/>
    </row>
    <row r="60" spans="1:31" x14ac:dyDescent="0.2">
      <c r="A60" s="6" t="s">
        <v>100</v>
      </c>
      <c r="B60" s="34" t="s">
        <v>101</v>
      </c>
      <c r="C60" s="101">
        <v>71.329307200000017</v>
      </c>
      <c r="D60" s="101">
        <v>35651.565099999993</v>
      </c>
      <c r="E60" s="101">
        <v>34.283479099999994</v>
      </c>
      <c r="F60" s="101">
        <v>16463.356800000001</v>
      </c>
      <c r="G60" s="101">
        <v>28.130843599999995</v>
      </c>
      <c r="H60" s="101">
        <v>20682.432099999998</v>
      </c>
      <c r="I60" s="101">
        <v>4.5683634000000009</v>
      </c>
      <c r="J60" s="101">
        <v>2560.3685999999998</v>
      </c>
      <c r="K60" s="101">
        <v>6.581727400000001</v>
      </c>
      <c r="L60" s="101">
        <v>3764.4997000000003</v>
      </c>
      <c r="M60" s="101">
        <v>3.4776936000000003</v>
      </c>
      <c r="N60" s="101">
        <v>2630.4467</v>
      </c>
      <c r="O60" s="101">
        <v>21.138146199999998</v>
      </c>
      <c r="P60" s="101">
        <v>10293.813900000001</v>
      </c>
      <c r="Q60" s="101">
        <v>26.9682581</v>
      </c>
      <c r="R60" s="101">
        <v>12916.137599999998</v>
      </c>
      <c r="S60" s="101">
        <v>37.292503500000009</v>
      </c>
      <c r="T60" s="101">
        <v>31953.358500000002</v>
      </c>
      <c r="U60" s="101">
        <v>101.9206882</v>
      </c>
      <c r="V60" s="101">
        <v>42234.1345</v>
      </c>
      <c r="W60" s="101">
        <v>37.485918900000001</v>
      </c>
      <c r="X60" s="101">
        <v>19766.920999999998</v>
      </c>
      <c r="Y60" s="101">
        <v>17.376763799999996</v>
      </c>
      <c r="Z60" s="102">
        <v>13226.433399999998</v>
      </c>
      <c r="AA60" s="134">
        <f>C60+E60+G60+I60+K60+M60+O60+Q60+S60+U60+W60+Y60</f>
        <v>390.55369300000001</v>
      </c>
      <c r="AB60" s="103">
        <f>D60+F60+H60+J60+L60+N60+P60+R60+T60+V60+X60+Z60</f>
        <v>212143.46789999999</v>
      </c>
    </row>
    <row r="61" spans="1:31" x14ac:dyDescent="0.2">
      <c r="A61" s="6" t="s">
        <v>102</v>
      </c>
      <c r="B61" s="34" t="s">
        <v>103</v>
      </c>
      <c r="C61" s="104">
        <v>278.92295540000003</v>
      </c>
      <c r="D61" s="101">
        <v>111764.93549999996</v>
      </c>
      <c r="E61" s="101">
        <v>165.70460649999995</v>
      </c>
      <c r="F61" s="101">
        <v>86960.295000000027</v>
      </c>
      <c r="G61" s="101">
        <v>153.69437380000011</v>
      </c>
      <c r="H61" s="101">
        <v>71416.551100000055</v>
      </c>
      <c r="I61" s="101">
        <v>150.29999360000005</v>
      </c>
      <c r="J61" s="101">
        <v>86817.381700000013</v>
      </c>
      <c r="K61" s="101">
        <v>143.39492550000003</v>
      </c>
      <c r="L61" s="101">
        <v>99046.530699999974</v>
      </c>
      <c r="M61" s="101">
        <v>152.18683640000006</v>
      </c>
      <c r="N61" s="101">
        <v>81021.372099999979</v>
      </c>
      <c r="O61" s="101">
        <v>161.15899120000003</v>
      </c>
      <c r="P61" s="101">
        <v>86817.458100000018</v>
      </c>
      <c r="Q61" s="101">
        <v>315.07483920000016</v>
      </c>
      <c r="R61" s="101">
        <v>217941.74439999991</v>
      </c>
      <c r="S61" s="101">
        <v>142.56937979999987</v>
      </c>
      <c r="T61" s="101">
        <v>83814.918100000039</v>
      </c>
      <c r="U61" s="101">
        <v>89.945914499999972</v>
      </c>
      <c r="V61" s="101">
        <v>55986.499200000049</v>
      </c>
      <c r="W61" s="101">
        <v>97.542445600000036</v>
      </c>
      <c r="X61" s="101">
        <v>81856.399900000019</v>
      </c>
      <c r="Y61" s="101">
        <v>134.41411959999999</v>
      </c>
      <c r="Z61" s="102">
        <v>105456.10030000005</v>
      </c>
      <c r="AA61" s="134">
        <f>C61+E61+G61+I61+K61+M61+O61+Q61+S61+U61+W61+Y61</f>
        <v>1984.9093811000002</v>
      </c>
      <c r="AB61" s="103">
        <f>D61+F61+H61+J61+L61+N61+P61+R61+T61+V61+X61+Z61</f>
        <v>1168900.1861</v>
      </c>
    </row>
    <row r="62" spans="1:31" x14ac:dyDescent="0.2">
      <c r="A62" s="39"/>
      <c r="B62" s="25" t="s">
        <v>104</v>
      </c>
      <c r="C62" s="96">
        <f>SUM(C63:C64)</f>
        <v>1627.6983249000004</v>
      </c>
      <c r="D62" s="96">
        <f t="shared" ref="D62:AB62" si="19">SUM(D63:D64)</f>
        <v>1971742.4652999998</v>
      </c>
      <c r="E62" s="96">
        <f t="shared" si="19"/>
        <v>1180.7318200000007</v>
      </c>
      <c r="F62" s="96">
        <f t="shared" si="19"/>
        <v>1569494.1924000005</v>
      </c>
      <c r="G62" s="96">
        <f t="shared" si="19"/>
        <v>1070.0523636</v>
      </c>
      <c r="H62" s="96">
        <f t="shared" si="19"/>
        <v>1239771.2323000003</v>
      </c>
      <c r="I62" s="96">
        <f t="shared" si="19"/>
        <v>1359.1156432</v>
      </c>
      <c r="J62" s="96">
        <f t="shared" si="19"/>
        <v>1751485.6569999987</v>
      </c>
      <c r="K62" s="96">
        <f t="shared" si="19"/>
        <v>1209.0314761000002</v>
      </c>
      <c r="L62" s="96">
        <f t="shared" si="19"/>
        <v>1418864.5054999997</v>
      </c>
      <c r="M62" s="96">
        <f t="shared" si="19"/>
        <v>1402.5874363000003</v>
      </c>
      <c r="N62" s="96">
        <f t="shared" si="19"/>
        <v>1580116.3962999997</v>
      </c>
      <c r="O62" s="96">
        <f t="shared" si="19"/>
        <v>1125.9239321000002</v>
      </c>
      <c r="P62" s="96">
        <f t="shared" si="19"/>
        <v>1217553.8656000001</v>
      </c>
      <c r="Q62" s="96">
        <f t="shared" si="19"/>
        <v>1083.3979611000011</v>
      </c>
      <c r="R62" s="96">
        <f t="shared" si="19"/>
        <v>1174650.2578000003</v>
      </c>
      <c r="S62" s="96">
        <f t="shared" si="19"/>
        <v>1301.9410127000008</v>
      </c>
      <c r="T62" s="96">
        <f t="shared" si="19"/>
        <v>1239343.9550000005</v>
      </c>
      <c r="U62" s="96">
        <f t="shared" si="19"/>
        <v>1067.6217476000008</v>
      </c>
      <c r="V62" s="96">
        <f t="shared" si="19"/>
        <v>970209.8324999999</v>
      </c>
      <c r="W62" s="96">
        <f t="shared" si="19"/>
        <v>1693.4247561000004</v>
      </c>
      <c r="X62" s="96">
        <f t="shared" si="19"/>
        <v>1665867.0893999999</v>
      </c>
      <c r="Y62" s="96">
        <f>SUM(Y63:Y64)</f>
        <v>1677.3769576999998</v>
      </c>
      <c r="Z62" s="96">
        <f t="shared" si="19"/>
        <v>1700333.8818999992</v>
      </c>
      <c r="AA62" s="96">
        <f t="shared" si="19"/>
        <v>15798.903431400004</v>
      </c>
      <c r="AB62" s="96">
        <f t="shared" si="19"/>
        <v>17499433.331</v>
      </c>
      <c r="AD62" s="685"/>
      <c r="AE62" s="685"/>
    </row>
    <row r="63" spans="1:31" s="1" customFormat="1" x14ac:dyDescent="0.2">
      <c r="A63" s="672" t="s">
        <v>105</v>
      </c>
      <c r="B63" s="676" t="s">
        <v>106</v>
      </c>
      <c r="C63" s="499">
        <v>1002.2907671000007</v>
      </c>
      <c r="D63" s="499">
        <v>1073019.4279999998</v>
      </c>
      <c r="E63" s="499">
        <v>672.23080470000036</v>
      </c>
      <c r="F63" s="499">
        <v>727727.01670000039</v>
      </c>
      <c r="G63" s="499">
        <v>532.2127577</v>
      </c>
      <c r="H63" s="499">
        <v>491761.35289999965</v>
      </c>
      <c r="I63" s="499">
        <v>775.02613259999998</v>
      </c>
      <c r="J63" s="499">
        <v>792550.25390000001</v>
      </c>
      <c r="K63" s="499">
        <v>611.81910710000011</v>
      </c>
      <c r="L63" s="499">
        <v>595913.15260000015</v>
      </c>
      <c r="M63" s="499">
        <v>881.60362649999956</v>
      </c>
      <c r="N63" s="499">
        <v>887631.93159999989</v>
      </c>
      <c r="O63" s="499">
        <v>716.69265700000005</v>
      </c>
      <c r="P63" s="499">
        <v>684222.4915</v>
      </c>
      <c r="Q63" s="499">
        <v>705.24235910000095</v>
      </c>
      <c r="R63" s="499">
        <v>738460.55260000017</v>
      </c>
      <c r="S63" s="499">
        <v>1002.4390583000007</v>
      </c>
      <c r="T63" s="499">
        <v>885511.58900000027</v>
      </c>
      <c r="U63" s="499">
        <v>759.92683380000085</v>
      </c>
      <c r="V63" s="499">
        <v>641848.60339999991</v>
      </c>
      <c r="W63" s="499">
        <v>1214.1050201000005</v>
      </c>
      <c r="X63" s="499">
        <v>1059577.4436000008</v>
      </c>
      <c r="Y63" s="499">
        <v>1042.1369548</v>
      </c>
      <c r="Z63" s="500">
        <v>940911.68549999991</v>
      </c>
      <c r="AA63" s="678">
        <f>C63+E63+G63+I63+K63+M63+O63+Q63+S63+U63+W63+Y63</f>
        <v>9915.726078800004</v>
      </c>
      <c r="AB63" s="677">
        <f>D63+F63+H63+J63+L63+N63+P63+R63+T63+V63+X63+Z63</f>
        <v>9519135.5013000015</v>
      </c>
      <c r="AD63" s="568"/>
      <c r="AE63" s="568"/>
    </row>
    <row r="64" spans="1:31" s="1" customFormat="1" x14ac:dyDescent="0.2">
      <c r="A64" s="672" t="s">
        <v>107</v>
      </c>
      <c r="B64" s="676" t="s">
        <v>243</v>
      </c>
      <c r="C64" s="499">
        <v>625.40755779999984</v>
      </c>
      <c r="D64" s="499">
        <v>898723.03729999997</v>
      </c>
      <c r="E64" s="499">
        <v>508.50101530000023</v>
      </c>
      <c r="F64" s="499">
        <v>841767.17570000002</v>
      </c>
      <c r="G64" s="499">
        <v>537.83960590000004</v>
      </c>
      <c r="H64" s="499">
        <v>748009.87940000056</v>
      </c>
      <c r="I64" s="499">
        <v>584.08951060000004</v>
      </c>
      <c r="J64" s="499">
        <v>958935.4030999986</v>
      </c>
      <c r="K64" s="499">
        <v>597.21236900000008</v>
      </c>
      <c r="L64" s="499">
        <v>822951.35289999959</v>
      </c>
      <c r="M64" s="499">
        <v>520.98380980000059</v>
      </c>
      <c r="N64" s="499">
        <v>692484.46469999989</v>
      </c>
      <c r="O64" s="499">
        <v>409.23127510000018</v>
      </c>
      <c r="P64" s="499">
        <v>533331.37410000002</v>
      </c>
      <c r="Q64" s="499">
        <v>378.15560200000016</v>
      </c>
      <c r="R64" s="499">
        <v>436189.70519999997</v>
      </c>
      <c r="S64" s="499">
        <v>299.50195439999999</v>
      </c>
      <c r="T64" s="499">
        <v>353832.36600000015</v>
      </c>
      <c r="U64" s="499">
        <v>307.69491379999999</v>
      </c>
      <c r="V64" s="499">
        <v>328361.2291</v>
      </c>
      <c r="W64" s="499">
        <v>479.31973599999992</v>
      </c>
      <c r="X64" s="499">
        <v>606289.64579999924</v>
      </c>
      <c r="Y64" s="499">
        <v>635.24000289999992</v>
      </c>
      <c r="Z64" s="500">
        <v>759422.19639999932</v>
      </c>
      <c r="AA64" s="678">
        <f>C64+E64+G64+I64+K64+M64+O64+Q64+S64+U64+W64+Y64</f>
        <v>5883.1773525999997</v>
      </c>
      <c r="AB64" s="677">
        <f>D64+F64+H64+J64+L64+N64+P64+R64+T64+V64+X64+Z64</f>
        <v>7980297.8296999969</v>
      </c>
      <c r="AD64" s="568"/>
      <c r="AE64" s="568"/>
    </row>
    <row r="65" spans="1:28" x14ac:dyDescent="0.2">
      <c r="A65" s="33"/>
      <c r="B65" s="40" t="s">
        <v>109</v>
      </c>
      <c r="C65" s="105">
        <f>SUM(C66:C68)</f>
        <v>1412.4629819000002</v>
      </c>
      <c r="D65" s="105">
        <f t="shared" ref="D65:AB65" si="20">SUM(D66:D68)</f>
        <v>1739076.2305000001</v>
      </c>
      <c r="E65" s="105">
        <f t="shared" si="20"/>
        <v>1123.8965210000001</v>
      </c>
      <c r="F65" s="105">
        <f t="shared" si="20"/>
        <v>1321178.4382000002</v>
      </c>
      <c r="G65" s="105">
        <f t="shared" si="20"/>
        <v>783.03538779999997</v>
      </c>
      <c r="H65" s="105">
        <f t="shared" si="20"/>
        <v>1337612.8115999994</v>
      </c>
      <c r="I65" s="105">
        <f t="shared" si="20"/>
        <v>1025.0045997999998</v>
      </c>
      <c r="J65" s="105">
        <f t="shared" si="20"/>
        <v>1536855.0305999999</v>
      </c>
      <c r="K65" s="105">
        <f t="shared" si="20"/>
        <v>785.489868</v>
      </c>
      <c r="L65" s="105">
        <f t="shared" si="20"/>
        <v>1431967.2189000002</v>
      </c>
      <c r="M65" s="105">
        <f t="shared" si="20"/>
        <v>779.72186149999993</v>
      </c>
      <c r="N65" s="105">
        <f t="shared" si="20"/>
        <v>1848287.4786000003</v>
      </c>
      <c r="O65" s="105">
        <f t="shared" si="20"/>
        <v>844.78145349999988</v>
      </c>
      <c r="P65" s="105">
        <f t="shared" si="20"/>
        <v>951341.51650000014</v>
      </c>
      <c r="Q65" s="105">
        <f t="shared" si="20"/>
        <v>1425.4860977999999</v>
      </c>
      <c r="R65" s="105">
        <f t="shared" si="20"/>
        <v>1175229.0778999999</v>
      </c>
      <c r="S65" s="105">
        <f t="shared" si="20"/>
        <v>1261.9723427999995</v>
      </c>
      <c r="T65" s="105">
        <f t="shared" si="20"/>
        <v>1691541.1802999997</v>
      </c>
      <c r="U65" s="105">
        <f t="shared" si="20"/>
        <v>1299.2978763000001</v>
      </c>
      <c r="V65" s="105">
        <f t="shared" si="20"/>
        <v>1686363.2371000005</v>
      </c>
      <c r="W65" s="105">
        <f t="shared" si="20"/>
        <v>1490.5921084000004</v>
      </c>
      <c r="X65" s="105">
        <f t="shared" si="20"/>
        <v>1715740.3680999989</v>
      </c>
      <c r="Y65" s="105">
        <f t="shared" si="20"/>
        <v>1677.5487891999994</v>
      </c>
      <c r="Z65" s="106">
        <f t="shared" si="20"/>
        <v>1995018.1810999997</v>
      </c>
      <c r="AA65" s="135">
        <f t="shared" si="20"/>
        <v>13909.289887999998</v>
      </c>
      <c r="AB65" s="107">
        <f t="shared" si="20"/>
        <v>18430210.769400001</v>
      </c>
    </row>
    <row r="66" spans="1:28" ht="23.25" customHeight="1" x14ac:dyDescent="0.2">
      <c r="A66" s="33" t="s">
        <v>110</v>
      </c>
      <c r="B66" s="41" t="s">
        <v>111</v>
      </c>
      <c r="C66" s="84">
        <v>559.77137000000005</v>
      </c>
      <c r="D66" s="67">
        <v>551242.79090000002</v>
      </c>
      <c r="E66" s="67">
        <v>573.33319000000006</v>
      </c>
      <c r="F66" s="67">
        <v>475468.61989999999</v>
      </c>
      <c r="G66" s="67">
        <v>361.13249000000002</v>
      </c>
      <c r="H66" s="67">
        <v>621722.69619999977</v>
      </c>
      <c r="I66" s="67">
        <v>687.38262999999984</v>
      </c>
      <c r="J66" s="67">
        <v>1107805.8774000001</v>
      </c>
      <c r="K66" s="67">
        <v>480.78847000000002</v>
      </c>
      <c r="L66" s="67">
        <v>1017719.2803000002</v>
      </c>
      <c r="M66" s="67">
        <v>454.67827500000004</v>
      </c>
      <c r="N66" s="67">
        <v>850329.49130000034</v>
      </c>
      <c r="O66" s="67">
        <v>624.3032199999999</v>
      </c>
      <c r="P66" s="67">
        <v>680697.25360000005</v>
      </c>
      <c r="Q66" s="67">
        <v>1286.4406316</v>
      </c>
      <c r="R66" s="67">
        <v>1041746.7479999998</v>
      </c>
      <c r="S66" s="67">
        <v>1203.8289299999997</v>
      </c>
      <c r="T66" s="67">
        <v>1432978.7511999998</v>
      </c>
      <c r="U66" s="67">
        <v>1021.02737</v>
      </c>
      <c r="V66" s="67">
        <v>1311935.3878000006</v>
      </c>
      <c r="W66" s="67">
        <v>1159.7392500000003</v>
      </c>
      <c r="X66" s="67">
        <v>1258487.8998999989</v>
      </c>
      <c r="Y66" s="67">
        <v>1175.7375699999996</v>
      </c>
      <c r="Z66" s="85">
        <v>1365526.2403999998</v>
      </c>
      <c r="AA66" s="134">
        <f t="shared" ref="AA66:AA79" si="21">C66+E66+G66+I66+K66+M66+O66+Q66+S66+U66+W66+Y66</f>
        <v>9588.163396599999</v>
      </c>
      <c r="AB66" s="103">
        <f t="shared" ref="AB66:AB79" si="22">D66+F66+H66+J66+L66+N66+P66+R66+T66+V66+X66+Z66</f>
        <v>11715661.036899999</v>
      </c>
    </row>
    <row r="67" spans="1:28" x14ac:dyDescent="0.2">
      <c r="A67" s="6"/>
      <c r="B67" s="34" t="s">
        <v>112</v>
      </c>
      <c r="C67" s="84">
        <v>636.26211000000012</v>
      </c>
      <c r="D67" s="67">
        <v>970973.69200000027</v>
      </c>
      <c r="E67" s="67">
        <v>488.45710000000008</v>
      </c>
      <c r="F67" s="67">
        <v>809277.21310000017</v>
      </c>
      <c r="G67" s="67">
        <v>420.6124433999999</v>
      </c>
      <c r="H67" s="67">
        <v>714235.65769999987</v>
      </c>
      <c r="I67" s="67">
        <v>336.72096999999997</v>
      </c>
      <c r="J67" s="67">
        <v>427840.24949999992</v>
      </c>
      <c r="K67" s="67">
        <v>303.94457999999997</v>
      </c>
      <c r="L67" s="67">
        <v>413243.83119999996</v>
      </c>
      <c r="M67" s="67">
        <v>324.13994999999994</v>
      </c>
      <c r="N67" s="67">
        <v>996848.79339999997</v>
      </c>
      <c r="O67" s="67">
        <v>219.50187</v>
      </c>
      <c r="P67" s="67">
        <v>269673.3002</v>
      </c>
      <c r="Q67" s="67">
        <v>138.48183</v>
      </c>
      <c r="R67" s="67">
        <v>132880.70490000001</v>
      </c>
      <c r="S67" s="67">
        <v>52.971649999999997</v>
      </c>
      <c r="T67" s="67">
        <v>256593.4436</v>
      </c>
      <c r="U67" s="67">
        <v>277.92687000000001</v>
      </c>
      <c r="V67" s="67">
        <v>374047.92739999993</v>
      </c>
      <c r="W67" s="67">
        <v>317.17102509999989</v>
      </c>
      <c r="X67" s="67">
        <v>448524.6961</v>
      </c>
      <c r="Y67" s="67">
        <v>446.20755789999998</v>
      </c>
      <c r="Z67" s="85">
        <v>595018.75459999987</v>
      </c>
      <c r="AA67" s="134">
        <f t="shared" si="21"/>
        <v>3962.3979563999992</v>
      </c>
      <c r="AB67" s="103">
        <f t="shared" si="22"/>
        <v>6409158.2637000009</v>
      </c>
    </row>
    <row r="68" spans="1:28" x14ac:dyDescent="0.2">
      <c r="A68" s="6"/>
      <c r="B68" s="34" t="s">
        <v>113</v>
      </c>
      <c r="C68" s="84">
        <v>216.42950190000002</v>
      </c>
      <c r="D68" s="67">
        <v>216859.7476</v>
      </c>
      <c r="E68" s="67">
        <v>62.106230999999994</v>
      </c>
      <c r="F68" s="67">
        <v>36432.605199999998</v>
      </c>
      <c r="G68" s="67">
        <v>1.2904544</v>
      </c>
      <c r="H68" s="67">
        <v>1654.4576999999999</v>
      </c>
      <c r="I68" s="67">
        <v>0.90099980000000002</v>
      </c>
      <c r="J68" s="67">
        <v>1208.9037000000001</v>
      </c>
      <c r="K68" s="67">
        <v>0.7568180000000001</v>
      </c>
      <c r="L68" s="67">
        <v>1004.1073999999999</v>
      </c>
      <c r="M68" s="67">
        <v>0.90363649999999984</v>
      </c>
      <c r="N68" s="67">
        <v>1109.1939</v>
      </c>
      <c r="O68" s="67">
        <v>0.97636350000000016</v>
      </c>
      <c r="P68" s="67">
        <v>970.96270000000004</v>
      </c>
      <c r="Q68" s="67">
        <v>0.56363620000000003</v>
      </c>
      <c r="R68" s="67">
        <v>601.625</v>
      </c>
      <c r="S68" s="67">
        <v>5.1717628000000015</v>
      </c>
      <c r="T68" s="67">
        <v>1968.9854999999998</v>
      </c>
      <c r="U68" s="67">
        <v>0.34363630000000001</v>
      </c>
      <c r="V68" s="67">
        <v>379.92189999999999</v>
      </c>
      <c r="W68" s="67">
        <v>13.681833300000003</v>
      </c>
      <c r="X68" s="67">
        <v>8727.7720999999983</v>
      </c>
      <c r="Y68" s="67">
        <v>55.603661299999992</v>
      </c>
      <c r="Z68" s="85">
        <v>34473.186099999999</v>
      </c>
      <c r="AA68" s="134">
        <f t="shared" si="21"/>
        <v>358.72853500000008</v>
      </c>
      <c r="AB68" s="103">
        <f t="shared" si="22"/>
        <v>305391.46880000003</v>
      </c>
    </row>
    <row r="69" spans="1:28" x14ac:dyDescent="0.2">
      <c r="A69" s="6" t="s">
        <v>114</v>
      </c>
      <c r="B69" s="34" t="s">
        <v>115</v>
      </c>
      <c r="C69" s="84">
        <v>909.2766454999994</v>
      </c>
      <c r="D69" s="67">
        <v>761109.55359999929</v>
      </c>
      <c r="E69" s="67">
        <v>1019.1995207</v>
      </c>
      <c r="F69" s="67">
        <v>643229.41079999984</v>
      </c>
      <c r="G69" s="67">
        <v>1254.4173615999998</v>
      </c>
      <c r="H69" s="67">
        <v>833794.20189999987</v>
      </c>
      <c r="I69" s="67">
        <v>1055.9675345999997</v>
      </c>
      <c r="J69" s="67">
        <v>606095.0612</v>
      </c>
      <c r="K69" s="67">
        <v>1197.4947489999995</v>
      </c>
      <c r="L69" s="67">
        <v>640590.42329999979</v>
      </c>
      <c r="M69" s="67">
        <v>679.74534610000012</v>
      </c>
      <c r="N69" s="67">
        <v>198517.43279999995</v>
      </c>
      <c r="O69" s="67">
        <v>680.37456359999999</v>
      </c>
      <c r="P69" s="67">
        <v>327680.76799999992</v>
      </c>
      <c r="Q69" s="67">
        <v>1056.4333807999999</v>
      </c>
      <c r="R69" s="67">
        <v>502149.56499999994</v>
      </c>
      <c r="S69" s="67">
        <v>761.63238549999994</v>
      </c>
      <c r="T69" s="67">
        <v>367744.63559999998</v>
      </c>
      <c r="U69" s="67">
        <v>1121.5806094999994</v>
      </c>
      <c r="V69" s="67">
        <v>683504.56899999967</v>
      </c>
      <c r="W69" s="67">
        <v>1309.2977638999994</v>
      </c>
      <c r="X69" s="67">
        <v>823311.02749999997</v>
      </c>
      <c r="Y69" s="67">
        <v>978.90360749999968</v>
      </c>
      <c r="Z69" s="85">
        <v>684740.82659999991</v>
      </c>
      <c r="AA69" s="134">
        <f t="shared" si="21"/>
        <v>12024.323468299997</v>
      </c>
      <c r="AB69" s="103">
        <f t="shared" si="22"/>
        <v>7072467.4752999973</v>
      </c>
    </row>
    <row r="70" spans="1:28" x14ac:dyDescent="0.2">
      <c r="A70" s="6" t="s">
        <v>116</v>
      </c>
      <c r="B70" s="34" t="s">
        <v>117</v>
      </c>
      <c r="C70" s="84">
        <v>251.15086550000001</v>
      </c>
      <c r="D70" s="67">
        <v>109997.66740000002</v>
      </c>
      <c r="E70" s="67">
        <v>230.29146</v>
      </c>
      <c r="F70" s="67">
        <v>122951.1203</v>
      </c>
      <c r="G70" s="67">
        <v>0.4162727</v>
      </c>
      <c r="H70" s="67">
        <v>404.99400000000003</v>
      </c>
      <c r="I70" s="67">
        <v>5.8000000000000003E-2</v>
      </c>
      <c r="J70" s="67">
        <v>31.815999999999999</v>
      </c>
      <c r="K70" s="67">
        <v>0.24</v>
      </c>
      <c r="L70" s="67">
        <v>156.845</v>
      </c>
      <c r="M70" s="67">
        <v>0.14499999999999999</v>
      </c>
      <c r="N70" s="67">
        <v>85.248999999999995</v>
      </c>
      <c r="O70" s="67">
        <v>252.31200000000001</v>
      </c>
      <c r="P70" s="67">
        <v>113478.53259999999</v>
      </c>
      <c r="Q70" s="67">
        <v>816.69545999999991</v>
      </c>
      <c r="R70" s="67">
        <v>331952.68719999993</v>
      </c>
      <c r="S70" s="67">
        <v>401.10940999999997</v>
      </c>
      <c r="T70" s="67">
        <v>181085.15390000003</v>
      </c>
      <c r="U70" s="67">
        <v>0.11</v>
      </c>
      <c r="V70" s="67">
        <v>33.024999999999999</v>
      </c>
      <c r="W70" s="67">
        <v>235.41836360000002</v>
      </c>
      <c r="X70" s="67">
        <v>96902.575899999996</v>
      </c>
      <c r="Y70" s="67">
        <v>175.60463630000001</v>
      </c>
      <c r="Z70" s="85">
        <v>72363.862999999998</v>
      </c>
      <c r="AA70" s="134">
        <f t="shared" si="21"/>
        <v>2363.5514681</v>
      </c>
      <c r="AB70" s="103">
        <f t="shared" si="22"/>
        <v>1029443.5292999999</v>
      </c>
    </row>
    <row r="71" spans="1:28" x14ac:dyDescent="0.2">
      <c r="A71" s="6" t="s">
        <v>244</v>
      </c>
      <c r="B71" s="34" t="s">
        <v>245</v>
      </c>
      <c r="C71" s="84">
        <v>11.71255</v>
      </c>
      <c r="D71" s="67">
        <v>12522.1963</v>
      </c>
      <c r="E71" s="67">
        <v>18.766439999999999</v>
      </c>
      <c r="F71" s="67">
        <v>16482.573700000001</v>
      </c>
      <c r="G71" s="67">
        <v>4.2470100000000004</v>
      </c>
      <c r="H71" s="67">
        <v>12244.926000000001</v>
      </c>
      <c r="I71" s="67">
        <v>7.0757700000000003</v>
      </c>
      <c r="J71" s="67">
        <v>7525.7189999999991</v>
      </c>
      <c r="K71" s="67">
        <v>0.41536000000000001</v>
      </c>
      <c r="L71" s="67">
        <v>1378.0774999999999</v>
      </c>
      <c r="M71" s="67">
        <v>0.22055000000000002</v>
      </c>
      <c r="N71" s="67">
        <v>1204.5860000000002</v>
      </c>
      <c r="O71" s="67">
        <v>0.70155000000000001</v>
      </c>
      <c r="P71" s="67">
        <v>1210.1998999999998</v>
      </c>
      <c r="Q71" s="67">
        <v>6.0919999999999996</v>
      </c>
      <c r="R71" s="67">
        <v>35822.544900000008</v>
      </c>
      <c r="S71" s="67">
        <v>69.431809999999999</v>
      </c>
      <c r="T71" s="67">
        <v>75376.063300000023</v>
      </c>
      <c r="U71" s="67">
        <v>14.38748</v>
      </c>
      <c r="V71" s="67">
        <v>8788.650999999998</v>
      </c>
      <c r="W71" s="67">
        <v>5.367</v>
      </c>
      <c r="X71" s="67">
        <v>4316.1589999999997</v>
      </c>
      <c r="Y71" s="67">
        <v>5.3680000000000003</v>
      </c>
      <c r="Z71" s="85">
        <v>8540.1200000000008</v>
      </c>
      <c r="AA71" s="134">
        <f t="shared" si="21"/>
        <v>143.78551999999999</v>
      </c>
      <c r="AB71" s="103">
        <f t="shared" si="22"/>
        <v>185411.81660000002</v>
      </c>
    </row>
    <row r="72" spans="1:28" x14ac:dyDescent="0.2">
      <c r="A72" s="6" t="s">
        <v>120</v>
      </c>
      <c r="B72" s="34" t="s">
        <v>121</v>
      </c>
      <c r="C72" s="84">
        <v>17.883927400000001</v>
      </c>
      <c r="D72" s="67">
        <v>10637.286900000001</v>
      </c>
      <c r="E72" s="67">
        <v>111.87303939999997</v>
      </c>
      <c r="F72" s="67">
        <v>33746.299999999996</v>
      </c>
      <c r="G72" s="67">
        <v>39.796336700000005</v>
      </c>
      <c r="H72" s="67">
        <v>25636.317100000007</v>
      </c>
      <c r="I72" s="67">
        <v>23.1492848</v>
      </c>
      <c r="J72" s="67">
        <v>17860.652699999999</v>
      </c>
      <c r="K72" s="67">
        <v>34.073087400000006</v>
      </c>
      <c r="L72" s="67">
        <v>20116.433299999997</v>
      </c>
      <c r="M72" s="67">
        <v>8.4427583000000013</v>
      </c>
      <c r="N72" s="67">
        <v>6749.0083000000013</v>
      </c>
      <c r="O72" s="67">
        <v>8.9265185000000002</v>
      </c>
      <c r="P72" s="67">
        <v>7061.5334000000021</v>
      </c>
      <c r="Q72" s="67">
        <v>52.911411900000004</v>
      </c>
      <c r="R72" s="67">
        <v>60514.455900000001</v>
      </c>
      <c r="S72" s="67">
        <v>356.90761090000012</v>
      </c>
      <c r="T72" s="67">
        <v>107769.82949999998</v>
      </c>
      <c r="U72" s="67">
        <v>14.294172699999999</v>
      </c>
      <c r="V72" s="67">
        <v>39627.453100000006</v>
      </c>
      <c r="W72" s="67">
        <v>27.447458699999999</v>
      </c>
      <c r="X72" s="67">
        <v>17814.6145</v>
      </c>
      <c r="Y72" s="67">
        <v>16.307192000000001</v>
      </c>
      <c r="Z72" s="85">
        <v>9308.7981</v>
      </c>
      <c r="AA72" s="134">
        <f t="shared" si="21"/>
        <v>712.01279870000008</v>
      </c>
      <c r="AB72" s="103">
        <f t="shared" si="22"/>
        <v>356842.68280000001</v>
      </c>
    </row>
    <row r="73" spans="1:28" x14ac:dyDescent="0.2">
      <c r="A73" s="6" t="s">
        <v>122</v>
      </c>
      <c r="B73" s="34" t="s">
        <v>123</v>
      </c>
      <c r="C73" s="84">
        <v>25.719931599999992</v>
      </c>
      <c r="D73" s="67">
        <v>24873.907999999992</v>
      </c>
      <c r="E73" s="67">
        <v>72.322916099999972</v>
      </c>
      <c r="F73" s="67">
        <v>63468.666400000016</v>
      </c>
      <c r="G73" s="67">
        <v>46.251725100000009</v>
      </c>
      <c r="H73" s="67">
        <v>50500.252999999982</v>
      </c>
      <c r="I73" s="67">
        <v>33.502032200000002</v>
      </c>
      <c r="J73" s="67">
        <v>27636.944500000005</v>
      </c>
      <c r="K73" s="67">
        <v>54.69728769999999</v>
      </c>
      <c r="L73" s="67">
        <v>50859.686799999996</v>
      </c>
      <c r="M73" s="67">
        <v>43.509482800000001</v>
      </c>
      <c r="N73" s="67">
        <v>48692.156299999995</v>
      </c>
      <c r="O73" s="67">
        <v>39.974522400000012</v>
      </c>
      <c r="P73" s="67">
        <v>44128.034699999997</v>
      </c>
      <c r="Q73" s="67">
        <v>35.4319433</v>
      </c>
      <c r="R73" s="67">
        <v>41806.937999999995</v>
      </c>
      <c r="S73" s="67">
        <v>35.268024900000015</v>
      </c>
      <c r="T73" s="67">
        <v>38812.012000000002</v>
      </c>
      <c r="U73" s="67">
        <v>31.503536599999997</v>
      </c>
      <c r="V73" s="67">
        <v>28263.7523</v>
      </c>
      <c r="W73" s="67">
        <v>38.212821599999991</v>
      </c>
      <c r="X73" s="67">
        <v>51635.561300000008</v>
      </c>
      <c r="Y73" s="67">
        <v>28.94869679999999</v>
      </c>
      <c r="Z73" s="85">
        <v>29836.436800000003</v>
      </c>
      <c r="AA73" s="134">
        <f t="shared" si="21"/>
        <v>485.34292109999996</v>
      </c>
      <c r="AB73" s="103">
        <f t="shared" si="22"/>
        <v>500514.35010000004</v>
      </c>
    </row>
    <row r="74" spans="1:28" x14ac:dyDescent="0.2">
      <c r="A74" s="6" t="s">
        <v>122</v>
      </c>
      <c r="B74" s="34" t="s">
        <v>124</v>
      </c>
      <c r="C74" s="84">
        <v>30.428000000000001</v>
      </c>
      <c r="D74" s="67">
        <v>21993.680699999997</v>
      </c>
      <c r="E74" s="67">
        <v>17.30255</v>
      </c>
      <c r="F74" s="67">
        <v>12931.030200000001</v>
      </c>
      <c r="G74" s="67">
        <v>40.311999999999998</v>
      </c>
      <c r="H74" s="67">
        <v>37178.353099999993</v>
      </c>
      <c r="I74" s="67">
        <v>25.601676099999999</v>
      </c>
      <c r="J74" s="67">
        <v>28390.937700000002</v>
      </c>
      <c r="K74" s="67">
        <v>26.742000000000001</v>
      </c>
      <c r="L74" s="67">
        <v>35097.314000000006</v>
      </c>
      <c r="M74" s="67">
        <v>63.826589999999996</v>
      </c>
      <c r="N74" s="67">
        <v>81058.593600000007</v>
      </c>
      <c r="O74" s="67">
        <v>50.563000000000002</v>
      </c>
      <c r="P74" s="67">
        <v>52714.725199999993</v>
      </c>
      <c r="Q74" s="67">
        <v>32.042474599999998</v>
      </c>
      <c r="R74" s="67">
        <v>23611.547999999999</v>
      </c>
      <c r="S74" s="67">
        <v>45.664000000000001</v>
      </c>
      <c r="T74" s="67">
        <v>33499.249499999998</v>
      </c>
      <c r="U74" s="67">
        <v>3.6450800000000001</v>
      </c>
      <c r="V74" s="67">
        <v>2244.7759999999998</v>
      </c>
      <c r="W74" s="67">
        <v>14.99053</v>
      </c>
      <c r="X74" s="67">
        <v>12896.001899999999</v>
      </c>
      <c r="Y74" s="67">
        <v>7.0880000000000001</v>
      </c>
      <c r="Z74" s="85">
        <v>4099.8514999999998</v>
      </c>
      <c r="AA74" s="134">
        <f t="shared" si="21"/>
        <v>358.20590069999997</v>
      </c>
      <c r="AB74" s="103">
        <f t="shared" si="22"/>
        <v>345716.06139999995</v>
      </c>
    </row>
    <row r="75" spans="1:28" x14ac:dyDescent="0.2">
      <c r="A75" s="6" t="s">
        <v>125</v>
      </c>
      <c r="B75" s="34" t="s">
        <v>126</v>
      </c>
      <c r="C75" s="84">
        <v>20.261200000000002</v>
      </c>
      <c r="D75" s="67">
        <v>36511.798400000007</v>
      </c>
      <c r="E75" s="67">
        <v>19.234090000000002</v>
      </c>
      <c r="F75" s="67">
        <v>31621.284100000001</v>
      </c>
      <c r="G75" s="67">
        <v>19.360019999999999</v>
      </c>
      <c r="H75" s="67">
        <v>28505.674300000002</v>
      </c>
      <c r="I75" s="67">
        <v>15.360239999999999</v>
      </c>
      <c r="J75" s="67">
        <v>26186.197799999994</v>
      </c>
      <c r="K75" s="67">
        <v>14.289950000000001</v>
      </c>
      <c r="L75" s="67">
        <v>30237.465099999994</v>
      </c>
      <c r="M75" s="67">
        <v>13.39297</v>
      </c>
      <c r="N75" s="67">
        <v>26700.476899999998</v>
      </c>
      <c r="O75" s="67">
        <v>10.968360000000001</v>
      </c>
      <c r="P75" s="67">
        <v>24221.435400000002</v>
      </c>
      <c r="Q75" s="67">
        <v>9.5693899999999967</v>
      </c>
      <c r="R75" s="67">
        <v>21324.123</v>
      </c>
      <c r="S75" s="67">
        <v>9.5386099999999985</v>
      </c>
      <c r="T75" s="67">
        <v>20221.428599999999</v>
      </c>
      <c r="U75" s="67">
        <v>11.866789999999998</v>
      </c>
      <c r="V75" s="67">
        <v>26392.702300000004</v>
      </c>
      <c r="W75" s="67">
        <v>16.482007100000004</v>
      </c>
      <c r="X75" s="67">
        <v>36710.887800000011</v>
      </c>
      <c r="Y75" s="67">
        <v>16.225922999999998</v>
      </c>
      <c r="Z75" s="85">
        <v>33294.281900000002</v>
      </c>
      <c r="AA75" s="134">
        <f t="shared" si="21"/>
        <v>176.54955010000003</v>
      </c>
      <c r="AB75" s="103">
        <f t="shared" si="22"/>
        <v>341927.75560000003</v>
      </c>
    </row>
    <row r="76" spans="1:28" x14ac:dyDescent="0.2">
      <c r="A76" s="6" t="s">
        <v>127</v>
      </c>
      <c r="B76" s="34" t="s">
        <v>128</v>
      </c>
      <c r="C76" s="84">
        <v>0.33915449999999997</v>
      </c>
      <c r="D76" s="67">
        <v>892.92330000000004</v>
      </c>
      <c r="E76" s="67">
        <v>4.1125635999999997</v>
      </c>
      <c r="F76" s="67">
        <v>2959.7750000000005</v>
      </c>
      <c r="G76" s="67">
        <v>3.8248063000000001</v>
      </c>
      <c r="H76" s="67">
        <v>2353.4893000000002</v>
      </c>
      <c r="I76" s="67">
        <v>1.2621789999999999</v>
      </c>
      <c r="J76" s="67">
        <v>1725.2867000000001</v>
      </c>
      <c r="K76" s="67">
        <v>4.2187427</v>
      </c>
      <c r="L76" s="67">
        <v>2510.0423000000001</v>
      </c>
      <c r="M76" s="67">
        <v>3.4665862999999999</v>
      </c>
      <c r="N76" s="67">
        <v>3677.0842000000002</v>
      </c>
      <c r="O76" s="67">
        <v>3.2263134999999998</v>
      </c>
      <c r="P76" s="67">
        <v>5257.9816999999994</v>
      </c>
      <c r="Q76" s="67">
        <v>10.2076882</v>
      </c>
      <c r="R76" s="67">
        <v>3878.7413000000001</v>
      </c>
      <c r="S76" s="67">
        <v>226.91726810000003</v>
      </c>
      <c r="T76" s="67">
        <v>53677.786200000002</v>
      </c>
      <c r="U76" s="67">
        <v>11.401285399999999</v>
      </c>
      <c r="V76" s="67">
        <v>6319.2433999999994</v>
      </c>
      <c r="W76" s="67">
        <v>1.3040908</v>
      </c>
      <c r="X76" s="67">
        <v>1125.2506000000003</v>
      </c>
      <c r="Y76" s="67"/>
      <c r="Z76" s="85"/>
      <c r="AA76" s="134">
        <f t="shared" si="21"/>
        <v>270.2806784</v>
      </c>
      <c r="AB76" s="103">
        <f t="shared" si="22"/>
        <v>84377.604000000021</v>
      </c>
    </row>
    <row r="77" spans="1:28" x14ac:dyDescent="0.2">
      <c r="A77" s="6" t="s">
        <v>246</v>
      </c>
      <c r="B77" s="42" t="s">
        <v>130</v>
      </c>
      <c r="C77" s="84">
        <v>413.75685720000007</v>
      </c>
      <c r="D77" s="67">
        <v>78770.044200000004</v>
      </c>
      <c r="E77" s="67">
        <v>386.37992180000003</v>
      </c>
      <c r="F77" s="67">
        <v>105320.36799999996</v>
      </c>
      <c r="G77" s="67">
        <v>11.660353800000003</v>
      </c>
      <c r="H77" s="67">
        <v>10071.3297</v>
      </c>
      <c r="I77" s="67">
        <v>10.534456200000005</v>
      </c>
      <c r="J77" s="67">
        <v>9861.8713000000025</v>
      </c>
      <c r="K77" s="67">
        <v>1.6015200000000003</v>
      </c>
      <c r="L77" s="67">
        <v>1210.4431000000002</v>
      </c>
      <c r="M77" s="67">
        <v>0.27943180000000001</v>
      </c>
      <c r="N77" s="67">
        <v>256.23630000000003</v>
      </c>
      <c r="O77" s="67">
        <v>375.34334179999996</v>
      </c>
      <c r="P77" s="67">
        <v>67046.497799999997</v>
      </c>
      <c r="Q77" s="67">
        <v>983.47158089999982</v>
      </c>
      <c r="R77" s="67">
        <v>159085.73090000002</v>
      </c>
      <c r="S77" s="67">
        <v>2479.632093499999</v>
      </c>
      <c r="T77" s="67">
        <v>536494.73850000021</v>
      </c>
      <c r="U77" s="67">
        <v>105.71723739999999</v>
      </c>
      <c r="V77" s="67">
        <v>124660.86209999998</v>
      </c>
      <c r="W77" s="67">
        <v>246.62426250000001</v>
      </c>
      <c r="X77" s="67">
        <v>49505.448399999979</v>
      </c>
      <c r="Y77" s="67"/>
      <c r="Z77" s="85"/>
      <c r="AA77" s="134">
        <f t="shared" si="21"/>
        <v>5015.0010568999996</v>
      </c>
      <c r="AB77" s="103">
        <f t="shared" si="22"/>
        <v>1142283.5703</v>
      </c>
    </row>
    <row r="78" spans="1:28" x14ac:dyDescent="0.2">
      <c r="A78" s="6" t="s">
        <v>131</v>
      </c>
      <c r="B78" s="34" t="s">
        <v>132</v>
      </c>
      <c r="C78" s="84">
        <v>139.59014000000002</v>
      </c>
      <c r="D78" s="67">
        <v>337448.33479999995</v>
      </c>
      <c r="E78" s="67">
        <v>142.18510999999998</v>
      </c>
      <c r="F78" s="67">
        <v>240966.50520000001</v>
      </c>
      <c r="G78" s="67">
        <v>153.86703</v>
      </c>
      <c r="H78" s="67">
        <v>254414.40020000003</v>
      </c>
      <c r="I78" s="67">
        <v>103.62711</v>
      </c>
      <c r="J78" s="67">
        <v>222428.66519999999</v>
      </c>
      <c r="K78" s="67">
        <v>110.008</v>
      </c>
      <c r="L78" s="67">
        <v>204727.03000000003</v>
      </c>
      <c r="M78" s="67">
        <v>31.29185</v>
      </c>
      <c r="N78" s="67">
        <v>59104.283000000003</v>
      </c>
      <c r="O78" s="67">
        <v>20.361900000000002</v>
      </c>
      <c r="P78" s="67">
        <v>36023.247499999998</v>
      </c>
      <c r="Q78" s="67">
        <v>8.3780000000000001</v>
      </c>
      <c r="R78" s="67">
        <v>11438.499999999998</v>
      </c>
      <c r="S78" s="67">
        <v>0.72299999999999998</v>
      </c>
      <c r="T78" s="67">
        <v>118.35</v>
      </c>
      <c r="U78" s="67">
        <v>19.042639999999999</v>
      </c>
      <c r="V78" s="67">
        <v>39188.453999999998</v>
      </c>
      <c r="W78" s="67">
        <v>35.176000000000002</v>
      </c>
      <c r="X78" s="67">
        <v>66338.262799999997</v>
      </c>
      <c r="Y78" s="67">
        <v>243.26900000000001</v>
      </c>
      <c r="Z78" s="85">
        <v>351487.46999999991</v>
      </c>
      <c r="AA78" s="134">
        <f t="shared" si="21"/>
        <v>1007.5197800000001</v>
      </c>
      <c r="AB78" s="103">
        <f t="shared" si="22"/>
        <v>1823683.5027000001</v>
      </c>
    </row>
    <row r="79" spans="1:28" x14ac:dyDescent="0.2">
      <c r="A79" s="6" t="s">
        <v>133</v>
      </c>
      <c r="B79" s="34" t="s">
        <v>247</v>
      </c>
      <c r="C79" s="84">
        <v>0.44500000000000001</v>
      </c>
      <c r="D79" s="67">
        <v>534.38599999999997</v>
      </c>
      <c r="E79" s="67">
        <v>0.26600000000000001</v>
      </c>
      <c r="F79" s="67">
        <v>351.72340000000003</v>
      </c>
      <c r="G79" s="67">
        <v>0.43145</v>
      </c>
      <c r="H79" s="67">
        <v>868.26920000000007</v>
      </c>
      <c r="I79" s="67">
        <v>0.124</v>
      </c>
      <c r="J79" s="67">
        <v>235.58</v>
      </c>
      <c r="K79" s="67">
        <v>0.26500000000000001</v>
      </c>
      <c r="L79" s="67">
        <v>462.08800000000002</v>
      </c>
      <c r="M79" s="67">
        <v>0.17211000000000001</v>
      </c>
      <c r="N79" s="67">
        <v>260.19419999999997</v>
      </c>
      <c r="O79" s="67">
        <v>0.21</v>
      </c>
      <c r="P79" s="67">
        <v>289.64460000000003</v>
      </c>
      <c r="Q79" s="67">
        <v>0.66300000000000003</v>
      </c>
      <c r="R79" s="67">
        <v>2041.3905</v>
      </c>
      <c r="S79" s="67">
        <v>0.15</v>
      </c>
      <c r="T79" s="67">
        <v>218.92100000000002</v>
      </c>
      <c r="U79" s="67">
        <v>0.154</v>
      </c>
      <c r="V79" s="67">
        <v>339.46800000000002</v>
      </c>
      <c r="W79" s="67">
        <v>1.1962158000000001</v>
      </c>
      <c r="X79" s="67">
        <v>3734.2770999999998</v>
      </c>
      <c r="Y79" s="67">
        <v>0.23975170000000001</v>
      </c>
      <c r="Z79" s="85">
        <v>186.434</v>
      </c>
      <c r="AA79" s="134">
        <f t="shared" si="21"/>
        <v>4.3165275000000003</v>
      </c>
      <c r="AB79" s="103">
        <f t="shared" si="22"/>
        <v>9522.3760000000002</v>
      </c>
    </row>
    <row r="80" spans="1:28" x14ac:dyDescent="0.2">
      <c r="A80" s="6" t="s">
        <v>135</v>
      </c>
      <c r="B80" s="34" t="s">
        <v>136</v>
      </c>
      <c r="C80" s="84">
        <v>3.8807200000000002</v>
      </c>
      <c r="D80" s="67">
        <v>7716.9255999999987</v>
      </c>
      <c r="E80" s="84">
        <v>2.8454999999999999</v>
      </c>
      <c r="F80" s="67">
        <v>5364.1480000000001</v>
      </c>
      <c r="G80" s="84">
        <v>3.5894499999999998</v>
      </c>
      <c r="H80" s="67">
        <v>7557.7246999999988</v>
      </c>
      <c r="I80" s="84">
        <v>1.2399699999999998</v>
      </c>
      <c r="J80" s="67">
        <v>2527.1152999999995</v>
      </c>
      <c r="K80" s="84">
        <v>9.5000000000000001E-2</v>
      </c>
      <c r="L80" s="67">
        <v>166.124</v>
      </c>
      <c r="M80" s="84">
        <v>0.22563</v>
      </c>
      <c r="N80" s="67">
        <v>203.97869999999998</v>
      </c>
      <c r="O80" s="84">
        <v>3.4279999999999998E-2</v>
      </c>
      <c r="P80" s="67">
        <v>115.01019999999998</v>
      </c>
      <c r="Q80" s="84">
        <v>0.24965000000000001</v>
      </c>
      <c r="R80" s="67">
        <v>324.06819999999999</v>
      </c>
      <c r="S80" s="84">
        <v>3.0299999999999997E-2</v>
      </c>
      <c r="T80" s="67">
        <v>119.88739999999999</v>
      </c>
      <c r="U80" s="84">
        <v>4.9599999999999991E-2</v>
      </c>
      <c r="V80" s="67">
        <v>218.89720000000005</v>
      </c>
      <c r="W80" s="67">
        <v>4.4539499999999999</v>
      </c>
      <c r="X80" s="67">
        <v>7011.8511999999992</v>
      </c>
      <c r="Y80" s="67">
        <v>6.6702999999999992</v>
      </c>
      <c r="Z80" s="85">
        <v>12997.546</v>
      </c>
      <c r="AA80" s="134">
        <f>C79+E79+G80+I80+K80+M80+O80+Q80+S80+U80+W80+Y80</f>
        <v>17.349129999999995</v>
      </c>
      <c r="AB80" s="103">
        <f>D79+F79+H80+J80+L80+N80+P80+R80+T80+V80+X80+Z80</f>
        <v>32128.312299999998</v>
      </c>
    </row>
    <row r="81" spans="1:28" x14ac:dyDescent="0.2">
      <c r="A81" s="6" t="s">
        <v>137</v>
      </c>
      <c r="B81" s="34" t="s">
        <v>138</v>
      </c>
      <c r="C81" s="84">
        <v>0.87564999999999993</v>
      </c>
      <c r="D81" s="67">
        <v>1468.2525000000001</v>
      </c>
      <c r="E81" s="67">
        <v>1.06456</v>
      </c>
      <c r="F81" s="67">
        <v>1792.1224</v>
      </c>
      <c r="G81" s="67">
        <v>1.6240400000000002</v>
      </c>
      <c r="H81" s="67">
        <v>2752.4474000000005</v>
      </c>
      <c r="I81" s="67">
        <v>1.32318</v>
      </c>
      <c r="J81" s="67">
        <v>1706.7262000000001</v>
      </c>
      <c r="K81" s="67">
        <v>1.0999999999999999E-2</v>
      </c>
      <c r="L81" s="67">
        <v>243.38799999999998</v>
      </c>
      <c r="M81" s="67">
        <v>4.1000000000000002E-2</v>
      </c>
      <c r="N81" s="67">
        <v>262.23299999999995</v>
      </c>
      <c r="O81" s="67">
        <v>8.9999999999999993E-3</v>
      </c>
      <c r="P81" s="67">
        <v>268</v>
      </c>
      <c r="Q81" s="67">
        <v>3.7999999999999999E-2</v>
      </c>
      <c r="R81" s="67">
        <v>264.75</v>
      </c>
      <c r="S81" s="67">
        <v>2E-3</v>
      </c>
      <c r="T81" s="67">
        <v>128</v>
      </c>
      <c r="U81" s="67">
        <v>0.01</v>
      </c>
      <c r="V81" s="67">
        <v>197.2</v>
      </c>
      <c r="W81" s="67">
        <v>0.28799999999999998</v>
      </c>
      <c r="X81" s="67">
        <v>622.75000000000011</v>
      </c>
      <c r="Y81" s="67">
        <v>1.2050000000000001</v>
      </c>
      <c r="Z81" s="85">
        <v>1739.3000000000002</v>
      </c>
      <c r="AA81" s="134">
        <f t="shared" ref="AA81:AB84" si="23">C81+E81+G81+I81+K81+M81+O81+Q81+S81+U81+W81+Y81</f>
        <v>6.4914300000000011</v>
      </c>
      <c r="AB81" s="103">
        <f t="shared" si="23"/>
        <v>11445.1695</v>
      </c>
    </row>
    <row r="82" spans="1:28" x14ac:dyDescent="0.2">
      <c r="A82" s="6" t="s">
        <v>139</v>
      </c>
      <c r="B82" s="34" t="s">
        <v>140</v>
      </c>
      <c r="C82" s="84">
        <v>2.6306800000000004</v>
      </c>
      <c r="D82" s="67">
        <v>6415.7734</v>
      </c>
      <c r="E82" s="67">
        <v>2.4932700000000003</v>
      </c>
      <c r="F82" s="67">
        <v>5499.6253999999999</v>
      </c>
      <c r="G82" s="67">
        <v>0.80638350000000003</v>
      </c>
      <c r="H82" s="67">
        <v>2916.9667999999997</v>
      </c>
      <c r="I82" s="67">
        <v>0.81557909999999989</v>
      </c>
      <c r="J82" s="67">
        <v>1471.5696000000003</v>
      </c>
      <c r="K82" s="67">
        <v>3.1049345000000002</v>
      </c>
      <c r="L82" s="67">
        <v>6317.8283000000001</v>
      </c>
      <c r="M82" s="67">
        <v>0.87318450000000003</v>
      </c>
      <c r="N82" s="67">
        <v>1257.7017000000001</v>
      </c>
      <c r="O82" s="67">
        <v>0.45930899999999997</v>
      </c>
      <c r="P82" s="67">
        <v>1072.7799</v>
      </c>
      <c r="Q82" s="67">
        <v>0.49230000000000002</v>
      </c>
      <c r="R82" s="67">
        <v>1127.384</v>
      </c>
      <c r="S82" s="67">
        <v>0.41208449999999996</v>
      </c>
      <c r="T82" s="67">
        <v>813.50680000000011</v>
      </c>
      <c r="U82" s="67">
        <v>0.62932999999999995</v>
      </c>
      <c r="V82" s="67">
        <v>922.27299999999991</v>
      </c>
      <c r="W82" s="67">
        <v>2.0047999999999999</v>
      </c>
      <c r="X82" s="67">
        <v>3856.79</v>
      </c>
      <c r="Y82" s="67">
        <v>2.59558</v>
      </c>
      <c r="Z82" s="85">
        <v>6306.1760000000004</v>
      </c>
      <c r="AA82" s="134">
        <f t="shared" si="23"/>
        <v>17.317435100000001</v>
      </c>
      <c r="AB82" s="103">
        <f t="shared" si="23"/>
        <v>37978.37490000001</v>
      </c>
    </row>
    <row r="83" spans="1:28" x14ac:dyDescent="0.2">
      <c r="A83" s="6" t="s">
        <v>141</v>
      </c>
      <c r="B83" s="34" t="s">
        <v>142</v>
      </c>
      <c r="C83" s="84">
        <v>0.33726999999999996</v>
      </c>
      <c r="D83" s="67">
        <v>1994.0295000000001</v>
      </c>
      <c r="E83" s="67">
        <v>0.16</v>
      </c>
      <c r="F83" s="67">
        <v>952</v>
      </c>
      <c r="G83" s="67">
        <v>0.22</v>
      </c>
      <c r="H83" s="67">
        <v>1309</v>
      </c>
      <c r="I83" s="67">
        <v>0.1</v>
      </c>
      <c r="J83" s="67">
        <v>595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0.33200000000000002</v>
      </c>
      <c r="X83" s="67">
        <v>1676.55</v>
      </c>
      <c r="Y83" s="67">
        <v>0.22900000000000001</v>
      </c>
      <c r="Z83" s="85">
        <v>1367.45</v>
      </c>
      <c r="AA83" s="134">
        <f t="shared" si="23"/>
        <v>1.3782700000000001</v>
      </c>
      <c r="AB83" s="103">
        <f t="shared" si="23"/>
        <v>7894.0295000000006</v>
      </c>
    </row>
    <row r="84" spans="1:28" hidden="1" x14ac:dyDescent="0.2">
      <c r="A84" s="6" t="s">
        <v>143</v>
      </c>
      <c r="B84" s="34" t="s">
        <v>144</v>
      </c>
      <c r="C84" s="84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85"/>
      <c r="AA84" s="134">
        <f t="shared" si="23"/>
        <v>0</v>
      </c>
      <c r="AB84" s="103">
        <f t="shared" si="23"/>
        <v>0</v>
      </c>
    </row>
    <row r="85" spans="1:28" x14ac:dyDescent="0.2">
      <c r="A85" s="43"/>
      <c r="B85" s="25" t="s">
        <v>145</v>
      </c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9"/>
      <c r="AA85" s="109"/>
      <c r="AB85" s="110"/>
    </row>
    <row r="86" spans="1:28" x14ac:dyDescent="0.2">
      <c r="A86" s="14" t="s">
        <v>146</v>
      </c>
      <c r="B86" s="34" t="s">
        <v>147</v>
      </c>
      <c r="C86" s="84">
        <v>126.33490000000002</v>
      </c>
      <c r="D86" s="67">
        <v>124995.31539999995</v>
      </c>
      <c r="E86" s="67">
        <v>114.46669000000001</v>
      </c>
      <c r="F86" s="67">
        <v>102367.51089999994</v>
      </c>
      <c r="G86" s="67">
        <v>96.913930000000022</v>
      </c>
      <c r="H86" s="67">
        <v>88915.856199999893</v>
      </c>
      <c r="I86" s="67">
        <v>104.12817500000006</v>
      </c>
      <c r="J86" s="67">
        <v>97414.068399999975</v>
      </c>
      <c r="K86" s="67">
        <v>132.20257000000001</v>
      </c>
      <c r="L86" s="67">
        <v>145556.85400000005</v>
      </c>
      <c r="M86" s="67">
        <v>99.610040000000026</v>
      </c>
      <c r="N86" s="67">
        <v>85319.355199999962</v>
      </c>
      <c r="O86" s="67">
        <v>73.939390000000031</v>
      </c>
      <c r="P86" s="67">
        <v>47414.141999999963</v>
      </c>
      <c r="Q86" s="67">
        <v>69.749008100000083</v>
      </c>
      <c r="R86" s="67">
        <v>39196.086100000044</v>
      </c>
      <c r="S86" s="67">
        <v>67.167750000000012</v>
      </c>
      <c r="T86" s="67">
        <v>43935.677499999998</v>
      </c>
      <c r="U86" s="67">
        <v>85.26027999999998</v>
      </c>
      <c r="V86" s="67">
        <v>63874.478800000026</v>
      </c>
      <c r="W86" s="67">
        <v>106.70040999999999</v>
      </c>
      <c r="X86" s="67">
        <v>105340.89910000002</v>
      </c>
      <c r="Y86" s="67">
        <v>113.78977999999994</v>
      </c>
      <c r="Z86" s="85">
        <v>83404.026999999958</v>
      </c>
      <c r="AA86" s="134">
        <f t="shared" ref="AA86:AB93" si="24">C86+E86+G86+I86+K86+M86+O86+Q86+S86+U86+W86+Y86</f>
        <v>1190.2629231000001</v>
      </c>
      <c r="AB86" s="103">
        <f t="shared" si="24"/>
        <v>1027734.2705999999</v>
      </c>
    </row>
    <row r="87" spans="1:28" x14ac:dyDescent="0.2">
      <c r="A87" s="14" t="s">
        <v>102</v>
      </c>
      <c r="B87" s="34" t="s">
        <v>148</v>
      </c>
      <c r="C87" s="84">
        <v>530.01511000000005</v>
      </c>
      <c r="D87" s="67">
        <v>336237.79820000008</v>
      </c>
      <c r="E87" s="67">
        <v>377.48161000000005</v>
      </c>
      <c r="F87" s="67">
        <v>258539.77059999993</v>
      </c>
      <c r="G87" s="67">
        <v>309.80517999999978</v>
      </c>
      <c r="H87" s="67">
        <v>200827.48379999999</v>
      </c>
      <c r="I87" s="67">
        <v>244.26405</v>
      </c>
      <c r="J87" s="67">
        <v>151473.56929999997</v>
      </c>
      <c r="K87" s="67">
        <v>242.08883000000014</v>
      </c>
      <c r="L87" s="67">
        <v>140426.55399999995</v>
      </c>
      <c r="M87" s="67">
        <v>289.47737000000012</v>
      </c>
      <c r="N87" s="67">
        <v>180909.15829999995</v>
      </c>
      <c r="O87" s="67">
        <v>307.58008000000024</v>
      </c>
      <c r="P87" s="67">
        <v>174589.10219999996</v>
      </c>
      <c r="Q87" s="67">
        <v>251.43342900000025</v>
      </c>
      <c r="R87" s="67">
        <v>135244.23670000004</v>
      </c>
      <c r="S87" s="67">
        <v>272.18250240000015</v>
      </c>
      <c r="T87" s="67">
        <v>169151.43930000009</v>
      </c>
      <c r="U87" s="67">
        <v>280.0105099999999</v>
      </c>
      <c r="V87" s="67">
        <v>168711.45320000002</v>
      </c>
      <c r="W87" s="67">
        <v>347.53049999999996</v>
      </c>
      <c r="X87" s="67">
        <v>203594.09720000011</v>
      </c>
      <c r="Y87" s="67">
        <v>401.78406000000007</v>
      </c>
      <c r="Z87" s="85">
        <v>197273.38369999986</v>
      </c>
      <c r="AA87" s="134">
        <f t="shared" si="24"/>
        <v>3853.6532314000005</v>
      </c>
      <c r="AB87" s="103">
        <f t="shared" si="24"/>
        <v>2316978.0464999997</v>
      </c>
    </row>
    <row r="88" spans="1:28" x14ac:dyDescent="0.2">
      <c r="A88" s="56" t="s">
        <v>248</v>
      </c>
      <c r="B88" s="34" t="s">
        <v>149</v>
      </c>
      <c r="C88" s="84">
        <v>295.24158910000023</v>
      </c>
      <c r="D88" s="67">
        <v>200539.80650000009</v>
      </c>
      <c r="E88" s="67">
        <v>263.69362929999994</v>
      </c>
      <c r="F88" s="67">
        <v>196155.78670000003</v>
      </c>
      <c r="G88" s="67">
        <v>431.24784000000011</v>
      </c>
      <c r="H88" s="67">
        <v>282815.69920000015</v>
      </c>
      <c r="I88" s="67">
        <v>410.90173049999987</v>
      </c>
      <c r="J88" s="67">
        <v>271783.00800000003</v>
      </c>
      <c r="K88" s="67">
        <v>387.21732979999996</v>
      </c>
      <c r="L88" s="67">
        <v>222334.21950000006</v>
      </c>
      <c r="M88" s="67">
        <v>440.84849000000003</v>
      </c>
      <c r="N88" s="67">
        <v>261584.69009999998</v>
      </c>
      <c r="O88" s="67">
        <v>429.7041456999998</v>
      </c>
      <c r="P88" s="67">
        <v>272620.1568</v>
      </c>
      <c r="Q88" s="67">
        <v>418.58959829999958</v>
      </c>
      <c r="R88" s="67">
        <v>223050.57750000019</v>
      </c>
      <c r="S88" s="67">
        <v>451.19708200000025</v>
      </c>
      <c r="T88" s="67">
        <v>223164.25100000022</v>
      </c>
      <c r="U88" s="67">
        <v>485.9587474999999</v>
      </c>
      <c r="V88" s="67">
        <v>267176.81730000005</v>
      </c>
      <c r="W88" s="67">
        <v>419.12835189999998</v>
      </c>
      <c r="X88" s="67">
        <v>232305.11840000027</v>
      </c>
      <c r="Y88" s="67">
        <v>398.25414599999982</v>
      </c>
      <c r="Z88" s="85">
        <v>235197.61249999999</v>
      </c>
      <c r="AA88" s="134">
        <f t="shared" si="24"/>
        <v>4831.9826800999999</v>
      </c>
      <c r="AB88" s="103">
        <f t="shared" si="24"/>
        <v>2888727.7435000008</v>
      </c>
    </row>
    <row r="89" spans="1:28" ht="27.75" customHeight="1" x14ac:dyDescent="0.2">
      <c r="A89" s="15" t="s">
        <v>249</v>
      </c>
      <c r="B89" s="44" t="s">
        <v>151</v>
      </c>
      <c r="C89" s="84">
        <v>1.4696500000000001</v>
      </c>
      <c r="D89" s="67">
        <v>440.23110000000003</v>
      </c>
      <c r="E89" s="67">
        <v>0.50246999999999997</v>
      </c>
      <c r="F89" s="67">
        <v>321.2296</v>
      </c>
      <c r="G89" s="67">
        <v>0.45548</v>
      </c>
      <c r="H89" s="67">
        <v>224.12790000000001</v>
      </c>
      <c r="I89" s="67">
        <v>1.4681999999999999</v>
      </c>
      <c r="J89" s="67">
        <v>1405.4619999999998</v>
      </c>
      <c r="K89" s="67">
        <v>1.6569400000000001</v>
      </c>
      <c r="L89" s="67">
        <v>767.24650000000008</v>
      </c>
      <c r="M89" s="84">
        <v>2.6196599999999997</v>
      </c>
      <c r="N89" s="67">
        <v>1276.2064</v>
      </c>
      <c r="O89" s="67">
        <v>1.5159200000000004</v>
      </c>
      <c r="P89" s="67">
        <v>600.94819999999993</v>
      </c>
      <c r="Q89" s="67">
        <v>0.19091</v>
      </c>
      <c r="R89" s="67">
        <v>82.587699999999998</v>
      </c>
      <c r="S89" s="67"/>
      <c r="T89" s="67"/>
      <c r="U89" s="67">
        <v>0.19091</v>
      </c>
      <c r="V89" s="67">
        <v>65.983599999999996</v>
      </c>
      <c r="W89" s="84">
        <v>6.3640000000000002E-2</v>
      </c>
      <c r="X89" s="67">
        <v>27.995200000000001</v>
      </c>
      <c r="Y89" s="67"/>
      <c r="Z89" s="85"/>
      <c r="AA89" s="134">
        <f t="shared" si="24"/>
        <v>10.133780000000002</v>
      </c>
      <c r="AB89" s="103">
        <f t="shared" si="24"/>
        <v>5212.0181999999995</v>
      </c>
    </row>
    <row r="90" spans="1:28" x14ac:dyDescent="0.2">
      <c r="A90" s="14" t="s">
        <v>100</v>
      </c>
      <c r="B90" s="34" t="s">
        <v>152</v>
      </c>
      <c r="C90" s="84">
        <v>240.2250999999998</v>
      </c>
      <c r="D90" s="67">
        <v>127777.98670000007</v>
      </c>
      <c r="E90" s="67">
        <v>180.61610200000004</v>
      </c>
      <c r="F90" s="67">
        <v>101555.13479999999</v>
      </c>
      <c r="G90" s="67">
        <v>252.33572000000038</v>
      </c>
      <c r="H90" s="67">
        <v>116041.17470000011</v>
      </c>
      <c r="I90" s="67">
        <v>250.63672999999977</v>
      </c>
      <c r="J90" s="67">
        <v>129935.29000000004</v>
      </c>
      <c r="K90" s="67">
        <v>244.29411899999988</v>
      </c>
      <c r="L90" s="67">
        <v>107426.32220000001</v>
      </c>
      <c r="M90" s="84">
        <v>320.80472999999995</v>
      </c>
      <c r="N90" s="67">
        <v>141110.91479999988</v>
      </c>
      <c r="O90" s="67">
        <v>276.69371999999981</v>
      </c>
      <c r="P90" s="67">
        <v>121450.69719999991</v>
      </c>
      <c r="Q90" s="67">
        <v>245.97339999999997</v>
      </c>
      <c r="R90" s="67">
        <v>122650.01779999987</v>
      </c>
      <c r="S90" s="67">
        <v>216.33982000000003</v>
      </c>
      <c r="T90" s="67">
        <v>110758.06169999996</v>
      </c>
      <c r="U90" s="67">
        <v>235.71824999999978</v>
      </c>
      <c r="V90" s="67">
        <v>120266.75820000007</v>
      </c>
      <c r="W90" s="84">
        <v>327.24124</v>
      </c>
      <c r="X90" s="67">
        <v>152998.66059999997</v>
      </c>
      <c r="Y90" s="67">
        <v>339.07350999999966</v>
      </c>
      <c r="Z90" s="85">
        <v>150969.23039999988</v>
      </c>
      <c r="AA90" s="134">
        <f t="shared" si="24"/>
        <v>3129.952440999999</v>
      </c>
      <c r="AB90" s="103">
        <f t="shared" si="24"/>
        <v>1502940.2490999997</v>
      </c>
    </row>
    <row r="91" spans="1:28" ht="36" customHeight="1" x14ac:dyDescent="0.2">
      <c r="A91" s="15" t="s">
        <v>250</v>
      </c>
      <c r="B91" s="44" t="s">
        <v>154</v>
      </c>
      <c r="C91" s="84">
        <v>166.89502120000006</v>
      </c>
      <c r="D91" s="67">
        <v>83800.136600000056</v>
      </c>
      <c r="E91" s="67">
        <v>121.92109589999995</v>
      </c>
      <c r="F91" s="67">
        <v>70665.429400000008</v>
      </c>
      <c r="G91" s="67">
        <v>177.53752999999983</v>
      </c>
      <c r="H91" s="67">
        <v>95879.418599999946</v>
      </c>
      <c r="I91" s="67">
        <v>192.88512419999998</v>
      </c>
      <c r="J91" s="67">
        <v>92504.755499999999</v>
      </c>
      <c r="K91" s="67">
        <v>187.21627880000005</v>
      </c>
      <c r="L91" s="67">
        <v>84751.579900000055</v>
      </c>
      <c r="M91" s="84">
        <v>160.07727000000003</v>
      </c>
      <c r="N91" s="67">
        <v>71354.856400000092</v>
      </c>
      <c r="O91" s="67">
        <v>132.70936000000003</v>
      </c>
      <c r="P91" s="67">
        <v>57422.763700000032</v>
      </c>
      <c r="Q91" s="67">
        <v>159.28652280000006</v>
      </c>
      <c r="R91" s="67">
        <v>64158.513100000018</v>
      </c>
      <c r="S91" s="67">
        <v>148.53661299999993</v>
      </c>
      <c r="T91" s="67">
        <v>69997.627300000022</v>
      </c>
      <c r="U91" s="67">
        <v>199.51156000000009</v>
      </c>
      <c r="V91" s="67">
        <v>102253.3535</v>
      </c>
      <c r="W91" s="84">
        <v>186.20975999999996</v>
      </c>
      <c r="X91" s="67">
        <v>96420.525699999969</v>
      </c>
      <c r="Y91" s="67">
        <v>188.25651999999988</v>
      </c>
      <c r="Z91" s="85">
        <v>91194.579400000075</v>
      </c>
      <c r="AA91" s="134">
        <f t="shared" si="24"/>
        <v>2021.0426559</v>
      </c>
      <c r="AB91" s="103">
        <f t="shared" si="24"/>
        <v>980403.53910000029</v>
      </c>
    </row>
    <row r="92" spans="1:28" x14ac:dyDescent="0.2">
      <c r="A92" s="14" t="s">
        <v>155</v>
      </c>
      <c r="B92" s="34" t="s">
        <v>156</v>
      </c>
      <c r="C92" s="84">
        <v>0.25</v>
      </c>
      <c r="D92" s="67">
        <v>1018.5</v>
      </c>
      <c r="E92" s="67">
        <v>0.32500000000000001</v>
      </c>
      <c r="F92" s="67">
        <v>1324.05</v>
      </c>
      <c r="G92" s="67">
        <v>0.7</v>
      </c>
      <c r="H92" s="67">
        <v>2851.8</v>
      </c>
      <c r="I92" s="67">
        <v>1.6</v>
      </c>
      <c r="J92" s="67">
        <v>6518.4</v>
      </c>
      <c r="K92" s="67">
        <v>2.15</v>
      </c>
      <c r="L92" s="67">
        <v>8759.1</v>
      </c>
      <c r="M92" s="84">
        <v>1.0269999999999999</v>
      </c>
      <c r="N92" s="67">
        <v>4285.2299999999996</v>
      </c>
      <c r="O92" s="67">
        <v>2.7250000000000001</v>
      </c>
      <c r="P92" s="67">
        <v>8753.5499999999993</v>
      </c>
      <c r="Q92" s="67">
        <v>1.99</v>
      </c>
      <c r="R92" s="67">
        <v>8533.2019999999993</v>
      </c>
      <c r="S92" s="67">
        <v>1.825</v>
      </c>
      <c r="T92" s="67">
        <v>7435.05</v>
      </c>
      <c r="U92" s="67">
        <v>3.39</v>
      </c>
      <c r="V92" s="67">
        <v>14184.592000000001</v>
      </c>
      <c r="W92" s="84">
        <v>1.5249999999999999</v>
      </c>
      <c r="X92" s="67">
        <v>6212.85</v>
      </c>
      <c r="Y92" s="67">
        <v>1.75</v>
      </c>
      <c r="Z92" s="85">
        <v>7129.5</v>
      </c>
      <c r="AA92" s="134">
        <f t="shared" si="24"/>
        <v>19.257000000000001</v>
      </c>
      <c r="AB92" s="103">
        <f t="shared" si="24"/>
        <v>77005.824000000008</v>
      </c>
    </row>
    <row r="93" spans="1:28" ht="31.5" customHeight="1" x14ac:dyDescent="0.2">
      <c r="A93" s="15" t="s">
        <v>157</v>
      </c>
      <c r="B93" s="34" t="s">
        <v>158</v>
      </c>
      <c r="C93" s="84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85"/>
      <c r="AA93" s="134">
        <f t="shared" si="24"/>
        <v>0</v>
      </c>
      <c r="AB93" s="103">
        <f t="shared" si="24"/>
        <v>0</v>
      </c>
    </row>
    <row r="94" spans="1:28" x14ac:dyDescent="0.2">
      <c r="A94" s="6" t="s">
        <v>161</v>
      </c>
      <c r="B94" s="25" t="s">
        <v>162</v>
      </c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132"/>
      <c r="AB94" s="97"/>
    </row>
    <row r="95" spans="1:28" x14ac:dyDescent="0.2">
      <c r="A95" s="6"/>
      <c r="B95" s="45" t="s">
        <v>163</v>
      </c>
      <c r="C95" s="84">
        <v>69.322630000000004</v>
      </c>
      <c r="D95" s="67">
        <v>63638.076000000001</v>
      </c>
      <c r="E95" s="67">
        <v>55.402340000000002</v>
      </c>
      <c r="F95" s="67">
        <v>50562.603600000002</v>
      </c>
      <c r="G95" s="67">
        <v>68.674220000000034</v>
      </c>
      <c r="H95" s="67">
        <v>80438.1008</v>
      </c>
      <c r="I95" s="67">
        <v>48.966249999999995</v>
      </c>
      <c r="J95" s="67">
        <v>61431.006999999991</v>
      </c>
      <c r="K95" s="67">
        <v>54.725209999999997</v>
      </c>
      <c r="L95" s="67">
        <v>58031.051699999996</v>
      </c>
      <c r="M95" s="67">
        <v>40.536300000000004</v>
      </c>
      <c r="N95" s="67">
        <v>50455.800699999993</v>
      </c>
      <c r="O95" s="67">
        <v>29.632910000000003</v>
      </c>
      <c r="P95" s="67">
        <v>40553.115899999997</v>
      </c>
      <c r="Q95" s="67">
        <v>30.32246</v>
      </c>
      <c r="R95" s="67">
        <v>39233.814299999991</v>
      </c>
      <c r="S95" s="67">
        <v>47.267240000000015</v>
      </c>
      <c r="T95" s="67">
        <v>50830.388699999996</v>
      </c>
      <c r="U95" s="67">
        <v>40.316900000000004</v>
      </c>
      <c r="V95" s="67">
        <v>53548.557099999998</v>
      </c>
      <c r="W95" s="67">
        <v>46.327619999999996</v>
      </c>
      <c r="X95" s="67">
        <v>61751.617300000005</v>
      </c>
      <c r="Y95" s="67">
        <v>19.639969900000001</v>
      </c>
      <c r="Z95" s="85">
        <v>38872.919300000001</v>
      </c>
      <c r="AA95" s="134">
        <f>C95+E95+G95+I95+K95+M95+O95+Q95+S95+U95+W95+Y95</f>
        <v>551.13404990000004</v>
      </c>
      <c r="AB95" s="103">
        <f>D95+F95+H95+J95+L95+N95+P95+R95+T95+V95+X95+Z95</f>
        <v>649347.05239999993</v>
      </c>
    </row>
    <row r="96" spans="1:28" x14ac:dyDescent="0.2">
      <c r="A96" s="16"/>
      <c r="B96" s="25" t="s">
        <v>164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132"/>
      <c r="AB96" s="97"/>
    </row>
    <row r="97" spans="1:28" x14ac:dyDescent="0.2">
      <c r="A97" s="16"/>
      <c r="B97" s="46" t="s">
        <v>165</v>
      </c>
      <c r="C97" s="111">
        <f>SUM(C98:C99)</f>
        <v>25337.75400049999</v>
      </c>
      <c r="D97" s="111">
        <f t="shared" ref="D97:AB97" si="25">SUM(D98:D99)</f>
        <v>15721686.207399994</v>
      </c>
      <c r="E97" s="111">
        <f t="shared" si="25"/>
        <v>26283.250704899991</v>
      </c>
      <c r="F97" s="111">
        <f t="shared" si="25"/>
        <v>16066375.22570001</v>
      </c>
      <c r="G97" s="111">
        <f t="shared" si="25"/>
        <v>27380.637259199997</v>
      </c>
      <c r="H97" s="111">
        <f t="shared" si="25"/>
        <v>17822755.312900007</v>
      </c>
      <c r="I97" s="111">
        <f t="shared" si="25"/>
        <v>26055.777092599994</v>
      </c>
      <c r="J97" s="111">
        <f t="shared" si="25"/>
        <v>16271453.526800016</v>
      </c>
      <c r="K97" s="111">
        <f t="shared" si="25"/>
        <v>31445.510793399983</v>
      </c>
      <c r="L97" s="111">
        <f t="shared" si="25"/>
        <v>19662725.459300011</v>
      </c>
      <c r="M97" s="111">
        <f t="shared" si="25"/>
        <v>25544.537327399987</v>
      </c>
      <c r="N97" s="111">
        <f t="shared" si="25"/>
        <v>15857600.099500002</v>
      </c>
      <c r="O97" s="111">
        <f t="shared" si="25"/>
        <v>25311.387393699988</v>
      </c>
      <c r="P97" s="111">
        <f t="shared" si="25"/>
        <v>15541392.243299996</v>
      </c>
      <c r="Q97" s="111">
        <f t="shared" si="25"/>
        <v>29481.209997299971</v>
      </c>
      <c r="R97" s="111">
        <f t="shared" si="25"/>
        <v>17142072.315599985</v>
      </c>
      <c r="S97" s="111">
        <f t="shared" si="25"/>
        <v>27951.335447199999</v>
      </c>
      <c r="T97" s="111">
        <f t="shared" si="25"/>
        <v>15930338.065600008</v>
      </c>
      <c r="U97" s="111">
        <f t="shared" si="25"/>
        <v>33866.524270099966</v>
      </c>
      <c r="V97" s="111">
        <f t="shared" si="25"/>
        <v>21229378.165099986</v>
      </c>
      <c r="W97" s="111">
        <f t="shared" si="25"/>
        <v>29658.909447699989</v>
      </c>
      <c r="X97" s="111">
        <f t="shared" si="25"/>
        <v>17765215.388099998</v>
      </c>
      <c r="Y97" s="111">
        <f t="shared" si="25"/>
        <v>25482.988401699989</v>
      </c>
      <c r="Z97" s="111">
        <f t="shared" si="25"/>
        <v>15428403.196499983</v>
      </c>
      <c r="AA97" s="136">
        <f t="shared" si="25"/>
        <v>333799.82213569985</v>
      </c>
      <c r="AB97" s="112">
        <f t="shared" si="25"/>
        <v>204439395.2058</v>
      </c>
    </row>
    <row r="98" spans="1:28" x14ac:dyDescent="0.2">
      <c r="A98" s="17" t="s">
        <v>235</v>
      </c>
      <c r="B98" s="34" t="s">
        <v>167</v>
      </c>
      <c r="C98" s="84">
        <v>7980.8013204999997</v>
      </c>
      <c r="D98" s="67">
        <v>5106628.4712000024</v>
      </c>
      <c r="E98" s="67">
        <v>8510.3183049000017</v>
      </c>
      <c r="F98" s="67">
        <v>4935147.0839999998</v>
      </c>
      <c r="G98" s="67">
        <v>8773.9299392000012</v>
      </c>
      <c r="H98" s="67">
        <v>5694505.0270000035</v>
      </c>
      <c r="I98" s="67">
        <v>9123.4766925999993</v>
      </c>
      <c r="J98" s="67">
        <v>5521622.231200004</v>
      </c>
      <c r="K98" s="67">
        <v>10551.234053400001</v>
      </c>
      <c r="L98" s="67">
        <v>6378431.5381000005</v>
      </c>
      <c r="M98" s="67">
        <v>7693.9224674000016</v>
      </c>
      <c r="N98" s="67">
        <v>4695621.7595999986</v>
      </c>
      <c r="O98" s="67">
        <v>8210.1492037000007</v>
      </c>
      <c r="P98" s="67">
        <v>4932488.3617999982</v>
      </c>
      <c r="Q98" s="67">
        <v>9112.7883373000022</v>
      </c>
      <c r="R98" s="67">
        <v>4929491.9001000021</v>
      </c>
      <c r="S98" s="67">
        <v>11396.174987200004</v>
      </c>
      <c r="T98" s="67">
        <v>5835139.4215000039</v>
      </c>
      <c r="U98" s="67">
        <v>9556.5705901000001</v>
      </c>
      <c r="V98" s="67">
        <v>6200105.2218000013</v>
      </c>
      <c r="W98" s="67">
        <v>10010.042139999998</v>
      </c>
      <c r="X98" s="67">
        <v>5492215.2418999979</v>
      </c>
      <c r="Y98" s="67">
        <v>7922.5978316999999</v>
      </c>
      <c r="Z98" s="85">
        <v>4670753.4834999982</v>
      </c>
      <c r="AA98" s="134">
        <f t="shared" ref="AA98:AB101" si="26">C98+E98+G98+I98+K98+M98+O98+Q98+S98+U98+W98+Y98</f>
        <v>108842.00586800001</v>
      </c>
      <c r="AB98" s="103">
        <f t="shared" si="26"/>
        <v>64392149.741700001</v>
      </c>
    </row>
    <row r="99" spans="1:28" x14ac:dyDescent="0.2">
      <c r="A99" s="17" t="s">
        <v>235</v>
      </c>
      <c r="B99" s="34" t="s">
        <v>169</v>
      </c>
      <c r="C99" s="84">
        <v>17356.952679999991</v>
      </c>
      <c r="D99" s="67">
        <v>10615057.736199992</v>
      </c>
      <c r="E99" s="67">
        <v>17772.932399999991</v>
      </c>
      <c r="F99" s="67">
        <v>11131228.141700009</v>
      </c>
      <c r="G99" s="67">
        <v>18606.707319999994</v>
      </c>
      <c r="H99" s="67">
        <v>12128250.285900002</v>
      </c>
      <c r="I99" s="67">
        <v>16932.300399999996</v>
      </c>
      <c r="J99" s="67">
        <v>10749831.295600012</v>
      </c>
      <c r="K99" s="67">
        <v>20894.276739999983</v>
      </c>
      <c r="L99" s="67">
        <v>13284293.921200011</v>
      </c>
      <c r="M99" s="67">
        <v>17850.614859999983</v>
      </c>
      <c r="N99" s="67">
        <v>11161978.339900004</v>
      </c>
      <c r="O99" s="67">
        <v>17101.238189999989</v>
      </c>
      <c r="P99" s="67">
        <v>10608903.881499998</v>
      </c>
      <c r="Q99" s="67">
        <v>20368.421659999971</v>
      </c>
      <c r="R99" s="67">
        <v>12212580.415499985</v>
      </c>
      <c r="S99" s="67">
        <v>16555.160459999996</v>
      </c>
      <c r="T99" s="67">
        <v>10095198.644100003</v>
      </c>
      <c r="U99" s="67">
        <v>24309.953679999966</v>
      </c>
      <c r="V99" s="67">
        <v>15029272.943299983</v>
      </c>
      <c r="W99" s="67">
        <v>19648.867307699991</v>
      </c>
      <c r="X99" s="67">
        <v>12273000.146200001</v>
      </c>
      <c r="Y99" s="67">
        <v>17560.390569999989</v>
      </c>
      <c r="Z99" s="85">
        <v>10757649.712999985</v>
      </c>
      <c r="AA99" s="134">
        <f t="shared" si="26"/>
        <v>224957.81626769985</v>
      </c>
      <c r="AB99" s="103">
        <f t="shared" si="26"/>
        <v>140047245.4641</v>
      </c>
    </row>
    <row r="100" spans="1:28" x14ac:dyDescent="0.2">
      <c r="A100" s="17" t="s">
        <v>235</v>
      </c>
      <c r="B100" s="34" t="s">
        <v>171</v>
      </c>
      <c r="C100" s="84">
        <v>840.15876909999997</v>
      </c>
      <c r="D100" s="67">
        <v>746443.22919999983</v>
      </c>
      <c r="E100" s="67">
        <v>1373.9552834000001</v>
      </c>
      <c r="F100" s="67">
        <v>753210.33140000014</v>
      </c>
      <c r="G100" s="67">
        <v>175.88686629999995</v>
      </c>
      <c r="H100" s="67">
        <v>142944.47929999995</v>
      </c>
      <c r="I100" s="67">
        <v>444.15081359999999</v>
      </c>
      <c r="J100" s="67">
        <v>314204.98790000001</v>
      </c>
      <c r="K100" s="67">
        <v>285.60698809999997</v>
      </c>
      <c r="L100" s="67">
        <v>210552.07979999995</v>
      </c>
      <c r="M100" s="67">
        <v>274.40546559999996</v>
      </c>
      <c r="N100" s="67">
        <v>153570.44569999998</v>
      </c>
      <c r="O100" s="67">
        <v>546.11615449999999</v>
      </c>
      <c r="P100" s="67">
        <v>362662.08170000016</v>
      </c>
      <c r="Q100" s="67">
        <v>1262.7611716999995</v>
      </c>
      <c r="R100" s="67">
        <v>820735.53390000027</v>
      </c>
      <c r="S100" s="67">
        <v>2834.5327917999998</v>
      </c>
      <c r="T100" s="67">
        <v>1453378.9668000008</v>
      </c>
      <c r="U100" s="67">
        <v>284.36559370000003</v>
      </c>
      <c r="V100" s="67">
        <v>313956.22570000007</v>
      </c>
      <c r="W100" s="67">
        <v>1024.7385197000003</v>
      </c>
      <c r="X100" s="67">
        <v>539263.65760000004</v>
      </c>
      <c r="Y100" s="67">
        <v>585.39838709999992</v>
      </c>
      <c r="Z100" s="85">
        <v>356865.58459999994</v>
      </c>
      <c r="AA100" s="134">
        <f t="shared" si="26"/>
        <v>9932.0768045999994</v>
      </c>
      <c r="AB100" s="103">
        <f t="shared" si="26"/>
        <v>6167787.603600001</v>
      </c>
    </row>
    <row r="101" spans="1:28" x14ac:dyDescent="0.2">
      <c r="A101" s="17" t="s">
        <v>235</v>
      </c>
      <c r="B101" s="34" t="s">
        <v>173</v>
      </c>
      <c r="C101" s="84">
        <v>69.654229999999998</v>
      </c>
      <c r="D101" s="67">
        <v>55709.303400000004</v>
      </c>
      <c r="E101" s="67">
        <v>272.64669000000009</v>
      </c>
      <c r="F101" s="67">
        <v>91472.614200000011</v>
      </c>
      <c r="G101" s="67">
        <v>43.573420000000027</v>
      </c>
      <c r="H101" s="67">
        <v>18566.974199999997</v>
      </c>
      <c r="I101" s="67">
        <v>52.606270000000009</v>
      </c>
      <c r="J101" s="67">
        <v>25606.874700000022</v>
      </c>
      <c r="K101" s="67">
        <v>68.41273000000001</v>
      </c>
      <c r="L101" s="67">
        <v>30252.788899999985</v>
      </c>
      <c r="M101" s="67">
        <v>34.176309999999994</v>
      </c>
      <c r="N101" s="67">
        <v>15698.579999999998</v>
      </c>
      <c r="O101" s="67">
        <v>35.076630799999982</v>
      </c>
      <c r="P101" s="67">
        <v>18139.645999999997</v>
      </c>
      <c r="Q101" s="67">
        <v>39.310012400000005</v>
      </c>
      <c r="R101" s="67">
        <v>22687.898499999985</v>
      </c>
      <c r="S101" s="67">
        <v>193.50579000000005</v>
      </c>
      <c r="T101" s="67">
        <v>71034.059099999984</v>
      </c>
      <c r="U101" s="67">
        <v>33.042439999999999</v>
      </c>
      <c r="V101" s="67">
        <v>39833.110500000017</v>
      </c>
      <c r="W101" s="67">
        <v>31.36552</v>
      </c>
      <c r="X101" s="67">
        <v>13130.0427</v>
      </c>
      <c r="Y101" s="67">
        <v>29.711260000000003</v>
      </c>
      <c r="Z101" s="85">
        <v>13673.389300000004</v>
      </c>
      <c r="AA101" s="134">
        <f t="shared" si="26"/>
        <v>903.08130319999998</v>
      </c>
      <c r="AB101" s="103">
        <f t="shared" si="26"/>
        <v>415805.28149999992</v>
      </c>
    </row>
    <row r="102" spans="1:28" x14ac:dyDescent="0.2">
      <c r="A102" s="38"/>
      <c r="B102" s="25" t="s">
        <v>174</v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132"/>
      <c r="AB102" s="97"/>
    </row>
    <row r="103" spans="1:28" x14ac:dyDescent="0.2">
      <c r="A103" s="6" t="s">
        <v>175</v>
      </c>
      <c r="B103" s="34" t="s">
        <v>176</v>
      </c>
      <c r="C103" s="84">
        <v>305.00121729999995</v>
      </c>
      <c r="D103" s="67">
        <v>259974.31170000014</v>
      </c>
      <c r="E103" s="67">
        <v>269.1086823</v>
      </c>
      <c r="F103" s="67">
        <v>240018.62000000005</v>
      </c>
      <c r="G103" s="67">
        <v>312.02100050000001</v>
      </c>
      <c r="H103" s="67">
        <v>265502.4595</v>
      </c>
      <c r="I103" s="67">
        <v>265.67842220000006</v>
      </c>
      <c r="J103" s="67">
        <v>288312.48030000011</v>
      </c>
      <c r="K103" s="67">
        <v>349.08646670000007</v>
      </c>
      <c r="L103" s="67">
        <v>283392.42639999994</v>
      </c>
      <c r="M103" s="67">
        <v>176.08593569999999</v>
      </c>
      <c r="N103" s="67">
        <v>145367.16739999998</v>
      </c>
      <c r="O103" s="67">
        <v>116.16631209999997</v>
      </c>
      <c r="P103" s="67">
        <v>134591.26360000003</v>
      </c>
      <c r="Q103" s="67">
        <v>79.136884300000006</v>
      </c>
      <c r="R103" s="67">
        <v>94046.572400000048</v>
      </c>
      <c r="S103" s="67">
        <v>397.45034199999998</v>
      </c>
      <c r="T103" s="67">
        <v>236490.46360000008</v>
      </c>
      <c r="U103" s="67">
        <v>109.03371540000001</v>
      </c>
      <c r="V103" s="67">
        <v>133437.98790000007</v>
      </c>
      <c r="W103" s="67">
        <v>247.74821910000003</v>
      </c>
      <c r="X103" s="67">
        <v>177063.12580000001</v>
      </c>
      <c r="Y103" s="67">
        <v>192.75841649999995</v>
      </c>
      <c r="Z103" s="85">
        <v>124723.47990000001</v>
      </c>
      <c r="AA103" s="134">
        <f t="shared" ref="AA103:AA122" si="27">C103+E103+G103+I103+K103+M103+O103+Q103+S103+U103+W103+Y103</f>
        <v>2819.2756140999995</v>
      </c>
      <c r="AB103" s="103">
        <f t="shared" ref="AB103:AB122" si="28">D103+F103+H103+J103+L103+N103+P103+R103+T103+V103+X103+Z103</f>
        <v>2382920.3585000006</v>
      </c>
    </row>
    <row r="104" spans="1:28" x14ac:dyDescent="0.2">
      <c r="A104" s="6" t="s">
        <v>177</v>
      </c>
      <c r="B104" s="34" t="s">
        <v>178</v>
      </c>
      <c r="C104" s="84">
        <v>5242.2790073999959</v>
      </c>
      <c r="D104" s="67">
        <v>7127335.5782999955</v>
      </c>
      <c r="E104" s="67">
        <v>3601.9352806999991</v>
      </c>
      <c r="F104" s="67">
        <v>5110280.9086000007</v>
      </c>
      <c r="G104" s="67">
        <v>2737.8464682999975</v>
      </c>
      <c r="H104" s="67">
        <v>5322852.5194000034</v>
      </c>
      <c r="I104" s="67">
        <v>1284.0316866999999</v>
      </c>
      <c r="J104" s="67">
        <v>2837933.7007999984</v>
      </c>
      <c r="K104" s="67">
        <v>1225.5673271999999</v>
      </c>
      <c r="L104" s="67">
        <v>2380507.0655999999</v>
      </c>
      <c r="M104" s="67">
        <v>862.28845590000003</v>
      </c>
      <c r="N104" s="67">
        <v>1490247.2846000006</v>
      </c>
      <c r="O104" s="67">
        <v>1252.5836289999995</v>
      </c>
      <c r="P104" s="67">
        <v>2098202.9986999989</v>
      </c>
      <c r="Q104" s="67">
        <v>1716.8301938000002</v>
      </c>
      <c r="R104" s="67">
        <v>2724233.621199999</v>
      </c>
      <c r="S104" s="67">
        <v>1764.7872053999993</v>
      </c>
      <c r="T104" s="67">
        <v>2317557.7674000012</v>
      </c>
      <c r="U104" s="67">
        <v>4482.6797972000004</v>
      </c>
      <c r="V104" s="67">
        <v>5933568.129900001</v>
      </c>
      <c r="W104" s="67">
        <v>7032.2916528000014</v>
      </c>
      <c r="X104" s="67">
        <v>8174037.3433999894</v>
      </c>
      <c r="Y104" s="67">
        <v>5166.092373999998</v>
      </c>
      <c r="Z104" s="85">
        <v>5629064.4231000058</v>
      </c>
      <c r="AA104" s="134">
        <f t="shared" si="27"/>
        <v>36369.213078399989</v>
      </c>
      <c r="AB104" s="103">
        <f t="shared" si="28"/>
        <v>51145821.340999991</v>
      </c>
    </row>
    <row r="105" spans="1:28" x14ac:dyDescent="0.2">
      <c r="A105" s="6" t="s">
        <v>179</v>
      </c>
      <c r="B105" s="34" t="s">
        <v>180</v>
      </c>
      <c r="C105" s="130">
        <v>315.3784</v>
      </c>
      <c r="D105" s="130">
        <v>305755.3749</v>
      </c>
      <c r="E105" s="67">
        <v>332.98899999999998</v>
      </c>
      <c r="F105" s="67">
        <v>325779.16439999989</v>
      </c>
      <c r="G105" s="67">
        <v>560.77146360000006</v>
      </c>
      <c r="H105" s="67">
        <v>493654.56629999995</v>
      </c>
      <c r="I105" s="67">
        <v>468.00121000000001</v>
      </c>
      <c r="J105" s="67">
        <v>451214.80979999993</v>
      </c>
      <c r="K105" s="67">
        <v>703.01644999999985</v>
      </c>
      <c r="L105" s="67">
        <v>606714.69419999991</v>
      </c>
      <c r="M105" s="67">
        <v>449.62375999999995</v>
      </c>
      <c r="N105" s="67">
        <v>410376.50359999982</v>
      </c>
      <c r="O105" s="67">
        <v>340.88919999999996</v>
      </c>
      <c r="P105" s="67">
        <v>269324.7084</v>
      </c>
      <c r="Q105" s="67">
        <v>311.27891239999997</v>
      </c>
      <c r="R105" s="67">
        <v>235215.93470000001</v>
      </c>
      <c r="S105" s="67">
        <v>397.53386000000006</v>
      </c>
      <c r="T105" s="67">
        <v>354072.85320000001</v>
      </c>
      <c r="U105" s="67">
        <v>239.47326999999996</v>
      </c>
      <c r="V105" s="67">
        <v>186406.75659999996</v>
      </c>
      <c r="W105" s="67">
        <v>272.13515000000001</v>
      </c>
      <c r="X105" s="67">
        <v>213361.13610000003</v>
      </c>
      <c r="Y105" s="67">
        <v>305.78250000000003</v>
      </c>
      <c r="Z105" s="85">
        <v>261761.07790000003</v>
      </c>
      <c r="AA105" s="134">
        <f t="shared" si="27"/>
        <v>4696.8731760000001</v>
      </c>
      <c r="AB105" s="103">
        <f t="shared" si="28"/>
        <v>4113637.5800999994</v>
      </c>
    </row>
    <row r="106" spans="1:28" x14ac:dyDescent="0.2">
      <c r="A106" s="6" t="s">
        <v>181</v>
      </c>
      <c r="B106" s="34" t="s">
        <v>182</v>
      </c>
      <c r="C106" s="84">
        <v>67.98932090000001</v>
      </c>
      <c r="D106" s="67">
        <v>197696.66190000001</v>
      </c>
      <c r="E106" s="67">
        <v>75.173433599999996</v>
      </c>
      <c r="F106" s="67">
        <v>209910.12799999997</v>
      </c>
      <c r="G106" s="67">
        <v>88.452496400000001</v>
      </c>
      <c r="H106" s="67">
        <v>262684.09360000002</v>
      </c>
      <c r="I106" s="67">
        <v>103.26116640000002</v>
      </c>
      <c r="J106" s="67">
        <v>376466.11510000011</v>
      </c>
      <c r="K106" s="67">
        <v>68.388476399999988</v>
      </c>
      <c r="L106" s="67">
        <v>234324.31600000005</v>
      </c>
      <c r="M106" s="67">
        <v>8.6492609000000016</v>
      </c>
      <c r="N106" s="67">
        <v>20142.869799999997</v>
      </c>
      <c r="O106" s="67">
        <v>6.9409625999999989</v>
      </c>
      <c r="P106" s="67">
        <v>15148.323400000003</v>
      </c>
      <c r="Q106" s="67">
        <v>8.4119500000000009</v>
      </c>
      <c r="R106" s="67">
        <v>16305.07</v>
      </c>
      <c r="S106" s="67">
        <v>76.783317299999979</v>
      </c>
      <c r="T106" s="67">
        <v>70112.552699999986</v>
      </c>
      <c r="U106" s="67">
        <v>28.271988200000006</v>
      </c>
      <c r="V106" s="67">
        <v>47013.802300000003</v>
      </c>
      <c r="W106" s="67">
        <v>66.369539099999997</v>
      </c>
      <c r="X106" s="67">
        <v>135671.8835</v>
      </c>
      <c r="Y106" s="67">
        <v>113.80441</v>
      </c>
      <c r="Z106" s="85">
        <v>302051.19579999993</v>
      </c>
      <c r="AA106" s="134">
        <f t="shared" si="27"/>
        <v>712.49632179999992</v>
      </c>
      <c r="AB106" s="103">
        <f t="shared" si="28"/>
        <v>1887527.0121000002</v>
      </c>
    </row>
    <row r="107" spans="1:28" ht="30.75" customHeight="1" x14ac:dyDescent="0.2">
      <c r="A107" s="8" t="s">
        <v>251</v>
      </c>
      <c r="B107" s="34" t="s">
        <v>184</v>
      </c>
      <c r="C107" s="84">
        <v>108.67019639999998</v>
      </c>
      <c r="D107" s="67">
        <v>68203.927499999976</v>
      </c>
      <c r="E107" s="67">
        <v>141.18371100000005</v>
      </c>
      <c r="F107" s="67">
        <v>130512.75980000012</v>
      </c>
      <c r="G107" s="67">
        <v>644.9639590999999</v>
      </c>
      <c r="H107" s="67">
        <v>717414.77439999999</v>
      </c>
      <c r="I107" s="67">
        <v>517.49669000000006</v>
      </c>
      <c r="J107" s="67">
        <v>514511.87629999983</v>
      </c>
      <c r="K107" s="67">
        <v>2088.1874880999976</v>
      </c>
      <c r="L107" s="67">
        <v>2333295.9301999998</v>
      </c>
      <c r="M107" s="67">
        <v>3034.1095318999992</v>
      </c>
      <c r="N107" s="67">
        <v>3517000.3871999965</v>
      </c>
      <c r="O107" s="67">
        <v>3463.9188277999956</v>
      </c>
      <c r="P107" s="67">
        <v>3935601.2390000047</v>
      </c>
      <c r="Q107" s="67">
        <v>2468.155356199999</v>
      </c>
      <c r="R107" s="67">
        <v>2721969.1896999986</v>
      </c>
      <c r="S107" s="67">
        <v>1437.0993099000002</v>
      </c>
      <c r="T107" s="67">
        <v>1680771.0736999998</v>
      </c>
      <c r="U107" s="67">
        <v>275.3046427999999</v>
      </c>
      <c r="V107" s="67">
        <v>249825.27379999991</v>
      </c>
      <c r="W107" s="67">
        <v>229.37445809999974</v>
      </c>
      <c r="X107" s="67">
        <v>217765.08240000001</v>
      </c>
      <c r="Y107" s="67">
        <v>327.76618709999985</v>
      </c>
      <c r="Z107" s="85">
        <v>389936.61340000009</v>
      </c>
      <c r="AA107" s="125">
        <f t="shared" si="27"/>
        <v>14736.230358399991</v>
      </c>
      <c r="AB107" s="83">
        <f t="shared" si="28"/>
        <v>16476808.127399998</v>
      </c>
    </row>
    <row r="108" spans="1:28" x14ac:dyDescent="0.2">
      <c r="A108" s="17" t="s">
        <v>237</v>
      </c>
      <c r="B108" s="47" t="s">
        <v>186</v>
      </c>
      <c r="C108" s="84">
        <v>272.50300880000003</v>
      </c>
      <c r="D108" s="67">
        <v>167243.1699999999</v>
      </c>
      <c r="E108" s="67">
        <v>323.71579259999993</v>
      </c>
      <c r="F108" s="67">
        <v>237401.00390000007</v>
      </c>
      <c r="G108" s="67">
        <v>322.60478729999994</v>
      </c>
      <c r="H108" s="67">
        <v>247543.56119999997</v>
      </c>
      <c r="I108" s="67">
        <v>201.50163560000001</v>
      </c>
      <c r="J108" s="67">
        <v>129635.60800000002</v>
      </c>
      <c r="K108" s="67">
        <v>181.6690285</v>
      </c>
      <c r="L108" s="67">
        <v>143764.72839999999</v>
      </c>
      <c r="M108" s="67">
        <v>187.31895660000001</v>
      </c>
      <c r="N108" s="67">
        <v>154426.20509999999</v>
      </c>
      <c r="O108" s="67">
        <v>71.261520900000008</v>
      </c>
      <c r="P108" s="67">
        <v>48287.851799999997</v>
      </c>
      <c r="Q108" s="67">
        <v>94.4132362</v>
      </c>
      <c r="R108" s="67">
        <v>93782.707200000019</v>
      </c>
      <c r="S108" s="67">
        <v>320.14046689999998</v>
      </c>
      <c r="T108" s="67">
        <v>192295.83049999998</v>
      </c>
      <c r="U108" s="67">
        <v>296.15962450000001</v>
      </c>
      <c r="V108" s="67">
        <v>198606.90319999994</v>
      </c>
      <c r="W108" s="67">
        <v>270.2258061</v>
      </c>
      <c r="X108" s="67">
        <v>182780.86139999997</v>
      </c>
      <c r="Y108" s="67">
        <v>218.67692819999996</v>
      </c>
      <c r="Z108" s="85">
        <v>134744.12349999999</v>
      </c>
      <c r="AA108" s="134">
        <f t="shared" si="27"/>
        <v>2760.1907922000005</v>
      </c>
      <c r="AB108" s="103">
        <f t="shared" si="28"/>
        <v>1930512.5542000001</v>
      </c>
    </row>
    <row r="109" spans="1:28" x14ac:dyDescent="0.2">
      <c r="A109" s="6" t="s">
        <v>238</v>
      </c>
      <c r="B109" s="34" t="s">
        <v>188</v>
      </c>
      <c r="C109" s="84">
        <v>1.7466782000000003</v>
      </c>
      <c r="D109" s="67">
        <v>2462.8548000000001</v>
      </c>
      <c r="E109" s="67">
        <v>3.7879991</v>
      </c>
      <c r="F109" s="67">
        <v>4776.4597000000003</v>
      </c>
      <c r="G109" s="67">
        <v>0.71426470000000009</v>
      </c>
      <c r="H109" s="67">
        <v>1511.6874</v>
      </c>
      <c r="I109" s="67">
        <v>0.4586364</v>
      </c>
      <c r="J109" s="67">
        <v>1260.221</v>
      </c>
      <c r="K109" s="67">
        <v>0.183</v>
      </c>
      <c r="L109" s="67">
        <v>16.8</v>
      </c>
      <c r="M109" s="67">
        <v>2.1600000000000001E-2</v>
      </c>
      <c r="N109" s="67">
        <v>26.94</v>
      </c>
      <c r="O109" s="67">
        <v>0.15018909999999999</v>
      </c>
      <c r="P109" s="67">
        <v>170.08369999999999</v>
      </c>
      <c r="Q109" s="67">
        <v>0.27660000000000001</v>
      </c>
      <c r="R109" s="67">
        <v>477.54</v>
      </c>
      <c r="S109" s="67">
        <v>0.84110000000000007</v>
      </c>
      <c r="T109" s="67">
        <v>1100.3572000000001</v>
      </c>
      <c r="U109" s="67">
        <v>0.22478999999999996</v>
      </c>
      <c r="V109" s="67">
        <v>229.09559999999999</v>
      </c>
      <c r="W109" s="67">
        <v>8.8834</v>
      </c>
      <c r="X109" s="67">
        <v>11823.898300000001</v>
      </c>
      <c r="Y109" s="67">
        <v>3.2707599999999997</v>
      </c>
      <c r="Z109" s="85">
        <v>5598.6855999999998</v>
      </c>
      <c r="AA109" s="134">
        <f t="shared" si="27"/>
        <v>20.5590175</v>
      </c>
      <c r="AB109" s="103">
        <f t="shared" si="28"/>
        <v>29454.623300000003</v>
      </c>
    </row>
    <row r="110" spans="1:28" x14ac:dyDescent="0.2">
      <c r="A110" s="6" t="s">
        <v>189</v>
      </c>
      <c r="B110" s="34" t="s">
        <v>190</v>
      </c>
      <c r="C110" s="84">
        <v>0</v>
      </c>
      <c r="D110" s="84">
        <v>0</v>
      </c>
      <c r="E110" s="84">
        <v>0</v>
      </c>
      <c r="F110" s="84">
        <v>0</v>
      </c>
      <c r="G110" s="67">
        <v>5.0000000000000001E-3</v>
      </c>
      <c r="H110" s="67">
        <v>4</v>
      </c>
      <c r="I110" s="67">
        <v>0</v>
      </c>
      <c r="J110" s="67">
        <v>0</v>
      </c>
      <c r="K110" s="67">
        <v>2.7E-2</v>
      </c>
      <c r="L110" s="67">
        <v>5.9427000000000003</v>
      </c>
      <c r="M110" s="67">
        <v>0</v>
      </c>
      <c r="N110" s="67">
        <v>0</v>
      </c>
      <c r="O110" s="67">
        <v>5.45E-2</v>
      </c>
      <c r="P110" s="67">
        <v>38.15</v>
      </c>
      <c r="Q110" s="67">
        <v>4.5450000000000004E-2</v>
      </c>
      <c r="R110" s="67">
        <v>11.362500000000001</v>
      </c>
      <c r="S110" s="67"/>
      <c r="T110" s="67"/>
      <c r="U110" s="67"/>
      <c r="V110" s="67"/>
      <c r="W110" s="67">
        <v>0.315</v>
      </c>
      <c r="X110" s="67">
        <v>364.4</v>
      </c>
      <c r="Y110" s="67">
        <v>0.73499999999999999</v>
      </c>
      <c r="Z110" s="85">
        <v>955.19999999999993</v>
      </c>
      <c r="AA110" s="134">
        <f t="shared" si="27"/>
        <v>1.1819500000000001</v>
      </c>
      <c r="AB110" s="103">
        <f t="shared" si="28"/>
        <v>1379.0551999999998</v>
      </c>
    </row>
    <row r="111" spans="1:28" x14ac:dyDescent="0.2">
      <c r="A111" s="17" t="s">
        <v>237</v>
      </c>
      <c r="B111" s="34" t="s">
        <v>192</v>
      </c>
      <c r="C111" s="84">
        <v>146.0133338</v>
      </c>
      <c r="D111" s="67">
        <v>167512.62209999995</v>
      </c>
      <c r="E111" s="67">
        <v>375.71455809999998</v>
      </c>
      <c r="F111" s="67">
        <v>294848.4252</v>
      </c>
      <c r="G111" s="67">
        <v>23.97510389999999</v>
      </c>
      <c r="H111" s="67">
        <v>37595.333000000006</v>
      </c>
      <c r="I111" s="67">
        <v>23.731222700000004</v>
      </c>
      <c r="J111" s="67">
        <v>42644.787299999996</v>
      </c>
      <c r="K111" s="67">
        <v>49.473461700000001</v>
      </c>
      <c r="L111" s="67">
        <v>47426.254700000005</v>
      </c>
      <c r="M111" s="67">
        <v>86.181934499999997</v>
      </c>
      <c r="N111" s="67">
        <v>54215.441400000003</v>
      </c>
      <c r="O111" s="67">
        <v>293.6286725999999</v>
      </c>
      <c r="P111" s="67">
        <v>170227.79609999998</v>
      </c>
      <c r="Q111" s="67">
        <v>460.69933489999994</v>
      </c>
      <c r="R111" s="67">
        <v>213250.41420000003</v>
      </c>
      <c r="S111" s="67">
        <v>3875.3445819000008</v>
      </c>
      <c r="T111" s="67">
        <v>3527572.7223000005</v>
      </c>
      <c r="U111" s="67">
        <v>289.51686779999994</v>
      </c>
      <c r="V111" s="67">
        <v>265100.56970000011</v>
      </c>
      <c r="W111" s="67">
        <v>565.29441249999979</v>
      </c>
      <c r="X111" s="67">
        <v>564422.49739999988</v>
      </c>
      <c r="Y111" s="67">
        <v>204.8551368</v>
      </c>
      <c r="Z111" s="85">
        <v>211408.62800000003</v>
      </c>
      <c r="AA111" s="134">
        <f t="shared" si="27"/>
        <v>6394.4286211999997</v>
      </c>
      <c r="AB111" s="103">
        <f t="shared" si="28"/>
        <v>5596225.4913999997</v>
      </c>
    </row>
    <row r="112" spans="1:28" x14ac:dyDescent="0.2">
      <c r="A112" s="6" t="s">
        <v>193</v>
      </c>
      <c r="B112" s="34" t="s">
        <v>194</v>
      </c>
      <c r="C112" s="84">
        <v>19.114370000000001</v>
      </c>
      <c r="D112" s="67">
        <v>26483.133600000001</v>
      </c>
      <c r="E112" s="67">
        <v>12.610340000000003</v>
      </c>
      <c r="F112" s="67">
        <v>15037.307100000002</v>
      </c>
      <c r="G112" s="67">
        <v>26.88147</v>
      </c>
      <c r="H112" s="67">
        <v>34066.611000000012</v>
      </c>
      <c r="I112" s="67">
        <v>34.084980000000009</v>
      </c>
      <c r="J112" s="67">
        <v>44229.350599999991</v>
      </c>
      <c r="K112" s="67">
        <v>21.663530000000005</v>
      </c>
      <c r="L112" s="67">
        <v>27391.980900000002</v>
      </c>
      <c r="M112" s="67">
        <v>15.48277</v>
      </c>
      <c r="N112" s="67">
        <v>15553.471900000002</v>
      </c>
      <c r="O112" s="67">
        <v>24.126279999999998</v>
      </c>
      <c r="P112" s="67">
        <v>30163.059599999993</v>
      </c>
      <c r="Q112" s="67">
        <v>15.369940000000001</v>
      </c>
      <c r="R112" s="67">
        <v>15083.9349</v>
      </c>
      <c r="S112" s="67">
        <v>30.332690000000003</v>
      </c>
      <c r="T112" s="67">
        <v>37676.285199999998</v>
      </c>
      <c r="U112" s="67">
        <v>15.537210000000004</v>
      </c>
      <c r="V112" s="67">
        <v>21706.785799999998</v>
      </c>
      <c r="W112" s="67">
        <v>7.9255399999999998</v>
      </c>
      <c r="X112" s="67">
        <v>9446.7196000000022</v>
      </c>
      <c r="Y112" s="67">
        <v>6.8238900000000005</v>
      </c>
      <c r="Z112" s="85">
        <v>11968.441800000001</v>
      </c>
      <c r="AA112" s="134">
        <f t="shared" si="27"/>
        <v>229.95301000000009</v>
      </c>
      <c r="AB112" s="103">
        <f t="shared" si="28"/>
        <v>288807.08200000005</v>
      </c>
    </row>
    <row r="113" spans="1:28" x14ac:dyDescent="0.2">
      <c r="A113" s="6" t="s">
        <v>195</v>
      </c>
      <c r="B113" s="34" t="s">
        <v>196</v>
      </c>
      <c r="C113" s="84">
        <v>2.1602700000000001</v>
      </c>
      <c r="D113" s="67">
        <v>1223.0603000000001</v>
      </c>
      <c r="E113" s="67">
        <v>2.7419000000000002</v>
      </c>
      <c r="F113" s="67">
        <v>4136.9836999999989</v>
      </c>
      <c r="G113" s="67">
        <v>1.9059899999999996</v>
      </c>
      <c r="H113" s="67">
        <v>2187.3101999999994</v>
      </c>
      <c r="I113" s="67">
        <v>1.35527</v>
      </c>
      <c r="J113" s="67">
        <v>988.50159999999983</v>
      </c>
      <c r="K113" s="67">
        <v>1.8430800000000001</v>
      </c>
      <c r="L113" s="67">
        <v>863.62659999999994</v>
      </c>
      <c r="M113" s="67">
        <v>1.1263599999999998</v>
      </c>
      <c r="N113" s="67">
        <v>686.77929999999992</v>
      </c>
      <c r="O113" s="67">
        <v>0.64361000000000002</v>
      </c>
      <c r="P113" s="67">
        <v>651.01649999999995</v>
      </c>
      <c r="Q113" s="67">
        <v>0.35258</v>
      </c>
      <c r="R113" s="67">
        <v>439.98180000000002</v>
      </c>
      <c r="S113" s="67">
        <v>1.0164499999999999</v>
      </c>
      <c r="T113" s="67">
        <v>569.81869999999992</v>
      </c>
      <c r="U113" s="67">
        <v>2.4556300000000002</v>
      </c>
      <c r="V113" s="67">
        <v>1556.2691999999995</v>
      </c>
      <c r="W113" s="67">
        <v>2.3616200000000003</v>
      </c>
      <c r="X113" s="67">
        <v>3476.2181999999993</v>
      </c>
      <c r="Y113" s="67">
        <v>2.4546499999999996</v>
      </c>
      <c r="Z113" s="85">
        <v>2760.4554999999996</v>
      </c>
      <c r="AA113" s="134">
        <f t="shared" si="27"/>
        <v>20.417409999999997</v>
      </c>
      <c r="AB113" s="103">
        <f t="shared" si="28"/>
        <v>19540.021599999996</v>
      </c>
    </row>
    <row r="114" spans="1:28" x14ac:dyDescent="0.2">
      <c r="A114" s="6" t="s">
        <v>197</v>
      </c>
      <c r="B114" s="34" t="s">
        <v>198</v>
      </c>
      <c r="C114" s="84">
        <v>0.15454000000000001</v>
      </c>
      <c r="D114" s="67">
        <v>265.5</v>
      </c>
      <c r="E114" s="67">
        <v>0.32527</v>
      </c>
      <c r="F114" s="67">
        <v>433.74</v>
      </c>
      <c r="G114" s="67">
        <v>0.77781999999999996</v>
      </c>
      <c r="H114" s="67">
        <v>978.66</v>
      </c>
      <c r="I114" s="67">
        <v>0.54</v>
      </c>
      <c r="J114" s="67">
        <v>401.77800000000002</v>
      </c>
      <c r="K114" s="67">
        <v>0.15</v>
      </c>
      <c r="L114" s="67">
        <v>150</v>
      </c>
      <c r="M114" s="67">
        <v>0.95599999999999996</v>
      </c>
      <c r="N114" s="67">
        <v>575.54250000000002</v>
      </c>
      <c r="O114" s="67">
        <v>0.39600000000000002</v>
      </c>
      <c r="P114" s="67">
        <v>222.64920000000001</v>
      </c>
      <c r="Q114" s="67">
        <v>0.22700000000000001</v>
      </c>
      <c r="R114" s="67">
        <v>189.999</v>
      </c>
      <c r="S114" s="67">
        <v>0.36</v>
      </c>
      <c r="T114" s="67">
        <v>202.392</v>
      </c>
      <c r="U114" s="67">
        <v>0</v>
      </c>
      <c r="V114" s="67">
        <v>0</v>
      </c>
      <c r="W114" s="67">
        <v>0</v>
      </c>
      <c r="X114" s="67">
        <v>0</v>
      </c>
      <c r="Y114" s="67">
        <v>0</v>
      </c>
      <c r="Z114" s="85">
        <v>0</v>
      </c>
      <c r="AA114" s="134">
        <f t="shared" si="27"/>
        <v>3.8866299999999994</v>
      </c>
      <c r="AB114" s="103">
        <f t="shared" si="28"/>
        <v>3420.2606999999994</v>
      </c>
    </row>
    <row r="115" spans="1:28" x14ac:dyDescent="0.2">
      <c r="A115" s="6" t="s">
        <v>199</v>
      </c>
      <c r="B115" s="34" t="s">
        <v>200</v>
      </c>
      <c r="C115" s="84">
        <v>48.7654</v>
      </c>
      <c r="D115" s="67">
        <v>44478.648800000003</v>
      </c>
      <c r="E115" s="67">
        <v>42.322499999999998</v>
      </c>
      <c r="F115" s="67">
        <v>36066.241900000001</v>
      </c>
      <c r="G115" s="67">
        <v>39.568539999999999</v>
      </c>
      <c r="H115" s="67">
        <v>42684.584500000004</v>
      </c>
      <c r="I115" s="67">
        <v>12.883981799999999</v>
      </c>
      <c r="J115" s="67">
        <v>12656.1453</v>
      </c>
      <c r="K115" s="67">
        <v>1.1371818</v>
      </c>
      <c r="L115" s="67">
        <v>741.35099999999989</v>
      </c>
      <c r="M115" s="67">
        <v>5.3642118999999999</v>
      </c>
      <c r="N115" s="67">
        <v>2711.9198000000001</v>
      </c>
      <c r="O115" s="67">
        <v>7.0125991000000001</v>
      </c>
      <c r="P115" s="67">
        <v>2895.6868000000004</v>
      </c>
      <c r="Q115" s="67">
        <v>0.56200000000000006</v>
      </c>
      <c r="R115" s="67">
        <v>727.47080000000005</v>
      </c>
      <c r="S115" s="67">
        <v>307.93945450000001</v>
      </c>
      <c r="T115" s="67">
        <v>218862.97499999998</v>
      </c>
      <c r="U115" s="67">
        <v>23.583018200000001</v>
      </c>
      <c r="V115" s="67">
        <v>22820.463</v>
      </c>
      <c r="W115" s="67">
        <v>81.835727300000002</v>
      </c>
      <c r="X115" s="67">
        <v>58921.796800000004</v>
      </c>
      <c r="Y115" s="67">
        <v>96.715000000000003</v>
      </c>
      <c r="Z115" s="85">
        <v>72864.345000000001</v>
      </c>
      <c r="AA115" s="134">
        <f t="shared" si="27"/>
        <v>667.68961460000003</v>
      </c>
      <c r="AB115" s="103">
        <f t="shared" si="28"/>
        <v>516431.6287</v>
      </c>
    </row>
    <row r="116" spans="1:28" x14ac:dyDescent="0.2">
      <c r="A116" s="6" t="s">
        <v>252</v>
      </c>
      <c r="B116" s="34" t="s">
        <v>202</v>
      </c>
      <c r="C116" s="84">
        <v>0.65</v>
      </c>
      <c r="D116" s="67">
        <v>4447.5</v>
      </c>
      <c r="E116" s="67">
        <v>0.95</v>
      </c>
      <c r="F116" s="67">
        <v>6595.1</v>
      </c>
      <c r="G116" s="67">
        <v>0.86799999999999999</v>
      </c>
      <c r="H116" s="67">
        <v>6138.05</v>
      </c>
      <c r="I116" s="67">
        <v>0.17</v>
      </c>
      <c r="J116" s="67">
        <v>1181.5</v>
      </c>
      <c r="K116" s="67">
        <v>4.9000000000000002E-2</v>
      </c>
      <c r="L116" s="67">
        <v>8.67</v>
      </c>
      <c r="M116" s="67">
        <v>7.0000000000000007E-2</v>
      </c>
      <c r="N116" s="67">
        <v>198.29599999999999</v>
      </c>
      <c r="O116" s="67">
        <v>3.3999999999999998E-3</v>
      </c>
      <c r="P116" s="67">
        <v>3.4</v>
      </c>
      <c r="Q116" s="67">
        <v>4.0000000000000001E-3</v>
      </c>
      <c r="R116" s="67">
        <v>67.599999999999994</v>
      </c>
      <c r="S116" s="130"/>
      <c r="T116" s="130"/>
      <c r="U116" s="130"/>
      <c r="V116" s="130"/>
      <c r="W116" s="67">
        <v>0.27500000000000002</v>
      </c>
      <c r="X116" s="67">
        <v>2186.25</v>
      </c>
      <c r="Y116" s="67">
        <v>1.45</v>
      </c>
      <c r="Z116" s="85">
        <v>11911</v>
      </c>
      <c r="AA116" s="134">
        <f t="shared" si="27"/>
        <v>4.4893999999999998</v>
      </c>
      <c r="AB116" s="103">
        <f t="shared" si="28"/>
        <v>32737.365999999998</v>
      </c>
    </row>
    <row r="117" spans="1:28" x14ac:dyDescent="0.2">
      <c r="A117" s="6" t="s">
        <v>203</v>
      </c>
      <c r="B117" s="34" t="s">
        <v>204</v>
      </c>
      <c r="C117" s="84">
        <v>1.8365499999999999</v>
      </c>
      <c r="D117" s="67">
        <v>7574.0618999999997</v>
      </c>
      <c r="E117" s="67">
        <v>14.65532</v>
      </c>
      <c r="F117" s="67">
        <v>8687.61</v>
      </c>
      <c r="G117" s="67">
        <v>9.4586600000000001</v>
      </c>
      <c r="H117" s="67">
        <v>6843.6948000000002</v>
      </c>
      <c r="I117" s="67">
        <v>2.1231</v>
      </c>
      <c r="J117" s="67">
        <v>2777.97</v>
      </c>
      <c r="K117" s="67">
        <v>2.4620000000000002</v>
      </c>
      <c r="L117" s="67">
        <v>4098.8822</v>
      </c>
      <c r="M117" s="67">
        <v>12.969720000000001</v>
      </c>
      <c r="N117" s="67">
        <v>7823.2549999999992</v>
      </c>
      <c r="O117" s="67">
        <v>1.6397090000000001</v>
      </c>
      <c r="P117" s="67">
        <v>1246.4621000000002</v>
      </c>
      <c r="Q117" s="67">
        <v>1.2629999999999999</v>
      </c>
      <c r="R117" s="67">
        <v>873.01160000000004</v>
      </c>
      <c r="S117" s="67">
        <v>2.6779999999999999</v>
      </c>
      <c r="T117" s="67">
        <v>1747.2416000000001</v>
      </c>
      <c r="U117" s="67">
        <v>1.2789999999999999</v>
      </c>
      <c r="V117" s="67">
        <v>778.08369999999991</v>
      </c>
      <c r="W117" s="67">
        <v>2.391</v>
      </c>
      <c r="X117" s="67">
        <v>1818.5509999999999</v>
      </c>
      <c r="Y117" s="67">
        <v>1.008</v>
      </c>
      <c r="Z117" s="85">
        <v>1070.0972000000002</v>
      </c>
      <c r="AA117" s="134">
        <f t="shared" si="27"/>
        <v>53.764059000000003</v>
      </c>
      <c r="AB117" s="103">
        <f t="shared" si="28"/>
        <v>45338.921100000007</v>
      </c>
    </row>
    <row r="118" spans="1:28" x14ac:dyDescent="0.2">
      <c r="A118" s="6" t="s">
        <v>205</v>
      </c>
      <c r="B118" s="34" t="s">
        <v>206</v>
      </c>
      <c r="C118" s="84">
        <v>16.027539000000001</v>
      </c>
      <c r="D118" s="67">
        <v>20705.950400000002</v>
      </c>
      <c r="E118" s="67">
        <v>13.987539</v>
      </c>
      <c r="F118" s="67">
        <v>19860.469100000002</v>
      </c>
      <c r="G118" s="67">
        <v>20.814506000000002</v>
      </c>
      <c r="H118" s="67">
        <v>25783.162700000001</v>
      </c>
      <c r="I118" s="67">
        <v>15.6239092</v>
      </c>
      <c r="J118" s="67">
        <v>23535.328899999997</v>
      </c>
      <c r="K118" s="67">
        <v>10.1572227</v>
      </c>
      <c r="L118" s="67">
        <v>10894.673099999998</v>
      </c>
      <c r="M118" s="67">
        <v>13.449850899999999</v>
      </c>
      <c r="N118" s="67">
        <v>13068.2574</v>
      </c>
      <c r="O118" s="67">
        <v>14.772133600000002</v>
      </c>
      <c r="P118" s="67">
        <v>14254.206699999999</v>
      </c>
      <c r="Q118" s="67">
        <v>9.432257200000004</v>
      </c>
      <c r="R118" s="67">
        <v>9383.1650999999983</v>
      </c>
      <c r="S118" s="67">
        <v>26.835686299999999</v>
      </c>
      <c r="T118" s="67">
        <v>24452.233500000002</v>
      </c>
      <c r="U118" s="67">
        <v>12.8680073</v>
      </c>
      <c r="V118" s="67">
        <v>16568.8344</v>
      </c>
      <c r="W118" s="67">
        <v>14.746145300000002</v>
      </c>
      <c r="X118" s="67">
        <v>17259.959400000003</v>
      </c>
      <c r="Y118" s="67">
        <v>17.833268199999999</v>
      </c>
      <c r="Z118" s="85">
        <v>22428.179</v>
      </c>
      <c r="AA118" s="134">
        <f t="shared" si="27"/>
        <v>186.5480647</v>
      </c>
      <c r="AB118" s="103">
        <f t="shared" si="28"/>
        <v>218194.4197</v>
      </c>
    </row>
    <row r="119" spans="1:28" x14ac:dyDescent="0.2">
      <c r="A119" s="6" t="s">
        <v>205</v>
      </c>
      <c r="B119" s="34" t="s">
        <v>208</v>
      </c>
      <c r="C119" s="84">
        <v>0.11026999999999999</v>
      </c>
      <c r="D119" s="67">
        <v>263.60000000000002</v>
      </c>
      <c r="E119" s="82">
        <v>0.59463999999999995</v>
      </c>
      <c r="F119" s="82">
        <v>1338.5</v>
      </c>
      <c r="G119" s="67">
        <v>0.4955</v>
      </c>
      <c r="H119" s="67">
        <v>1030.4843000000001</v>
      </c>
      <c r="I119" s="67">
        <v>0.22</v>
      </c>
      <c r="J119" s="67">
        <v>650</v>
      </c>
      <c r="K119" s="67">
        <v>0.27400000000000002</v>
      </c>
      <c r="L119" s="67">
        <v>272.57</v>
      </c>
      <c r="M119" s="67">
        <v>0.82643000000000011</v>
      </c>
      <c r="N119" s="67">
        <v>702.46550000000002</v>
      </c>
      <c r="O119" s="67"/>
      <c r="P119" s="67"/>
      <c r="Q119" s="67"/>
      <c r="R119" s="67"/>
      <c r="S119" s="67">
        <v>0.23699999999999999</v>
      </c>
      <c r="T119" s="67">
        <v>329.99639999999999</v>
      </c>
      <c r="U119" s="67">
        <v>0.109</v>
      </c>
      <c r="V119" s="67">
        <v>71.994500000000002</v>
      </c>
      <c r="W119" s="67">
        <v>1.70455</v>
      </c>
      <c r="X119" s="67">
        <v>5785.91</v>
      </c>
      <c r="Y119" s="67">
        <v>1.95</v>
      </c>
      <c r="Z119" s="85">
        <v>6868.5</v>
      </c>
      <c r="AA119" s="134">
        <f t="shared" si="27"/>
        <v>6.5213900000000002</v>
      </c>
      <c r="AB119" s="103">
        <f t="shared" si="28"/>
        <v>17314.020700000001</v>
      </c>
    </row>
    <row r="120" spans="1:28" x14ac:dyDescent="0.2">
      <c r="A120" s="6" t="s">
        <v>209</v>
      </c>
      <c r="B120" s="34" t="s">
        <v>210</v>
      </c>
      <c r="C120" s="84">
        <v>46.424179999999993</v>
      </c>
      <c r="D120" s="67">
        <v>23061.713800000005</v>
      </c>
      <c r="E120" s="67">
        <v>10.402200000000001</v>
      </c>
      <c r="F120" s="67">
        <v>5808.6619000000001</v>
      </c>
      <c r="G120" s="67">
        <v>19.316079999999999</v>
      </c>
      <c r="H120" s="67">
        <v>9559.1548000000021</v>
      </c>
      <c r="I120" s="67">
        <v>9.4807100000000002</v>
      </c>
      <c r="J120" s="67">
        <v>5710.0080000000007</v>
      </c>
      <c r="K120" s="67">
        <v>9.5693000000000019</v>
      </c>
      <c r="L120" s="67">
        <v>5527.5679</v>
      </c>
      <c r="M120" s="67">
        <v>0.90348000000000006</v>
      </c>
      <c r="N120" s="67">
        <v>1304.3073999999999</v>
      </c>
      <c r="O120" s="67">
        <v>9.8085629999999977</v>
      </c>
      <c r="P120" s="67">
        <v>9471.3220000000038</v>
      </c>
      <c r="Q120" s="67">
        <v>0.23599999999999999</v>
      </c>
      <c r="R120" s="67">
        <v>496.49080000000004</v>
      </c>
      <c r="S120" s="67">
        <v>0.15464</v>
      </c>
      <c r="T120" s="67">
        <v>107.44539999999999</v>
      </c>
      <c r="U120" s="67">
        <v>0.5444</v>
      </c>
      <c r="V120" s="67">
        <v>241.27720000000002</v>
      </c>
      <c r="W120" s="67">
        <v>0.82799999999999996</v>
      </c>
      <c r="X120" s="67">
        <v>1530.4928</v>
      </c>
      <c r="Y120" s="67">
        <v>1.1625399999999999</v>
      </c>
      <c r="Z120" s="85">
        <v>1450.7728999999999</v>
      </c>
      <c r="AA120" s="134">
        <f t="shared" si="27"/>
        <v>108.83009300000001</v>
      </c>
      <c r="AB120" s="103">
        <f t="shared" si="28"/>
        <v>64269.214900000006</v>
      </c>
    </row>
    <row r="121" spans="1:28" x14ac:dyDescent="0.2">
      <c r="A121" s="6" t="s">
        <v>253</v>
      </c>
      <c r="B121" s="34" t="s">
        <v>212</v>
      </c>
      <c r="C121" s="84">
        <v>9.2800000000000001E-3</v>
      </c>
      <c r="D121" s="67">
        <v>43.152000000000001</v>
      </c>
      <c r="E121" s="67"/>
      <c r="F121" s="67"/>
      <c r="G121" s="67">
        <v>0.02</v>
      </c>
      <c r="H121" s="67">
        <v>199</v>
      </c>
      <c r="I121" s="67">
        <v>4.64E-3</v>
      </c>
      <c r="J121" s="67">
        <v>21.1584</v>
      </c>
      <c r="K121" s="67">
        <v>0.15464</v>
      </c>
      <c r="L121" s="67">
        <v>171.1584</v>
      </c>
      <c r="M121" s="67"/>
      <c r="N121" s="67"/>
      <c r="O121" s="67">
        <v>0.17272999999999999</v>
      </c>
      <c r="P121" s="67">
        <v>849.83159999999998</v>
      </c>
      <c r="Q121" s="67"/>
      <c r="R121" s="67"/>
      <c r="S121" s="67"/>
      <c r="T121" s="67"/>
      <c r="U121" s="67"/>
      <c r="V121" s="67"/>
      <c r="W121" s="67">
        <v>2E-3</v>
      </c>
      <c r="X121" s="67">
        <v>3.7</v>
      </c>
      <c r="Y121" s="67"/>
      <c r="Z121" s="85"/>
      <c r="AA121" s="134">
        <f t="shared" si="27"/>
        <v>0.36329</v>
      </c>
      <c r="AB121" s="103">
        <f t="shared" si="28"/>
        <v>1288.0004000000001</v>
      </c>
    </row>
    <row r="122" spans="1:28" x14ac:dyDescent="0.2">
      <c r="A122" s="15">
        <v>603</v>
      </c>
      <c r="B122" s="25" t="s">
        <v>213</v>
      </c>
      <c r="C122" s="113">
        <v>11.724590000000003</v>
      </c>
      <c r="D122" s="114">
        <v>30400.3148</v>
      </c>
      <c r="E122" s="114">
        <v>6.4856600000000002</v>
      </c>
      <c r="F122" s="114">
        <v>17513.443499999998</v>
      </c>
      <c r="G122" s="114">
        <v>8.19008</v>
      </c>
      <c r="H122" s="114">
        <v>22634.283299999999</v>
      </c>
      <c r="I122" s="114">
        <v>18.972510000000003</v>
      </c>
      <c r="J122" s="114">
        <v>45593.019300000007</v>
      </c>
      <c r="K122" s="114">
        <v>13.567860000000001</v>
      </c>
      <c r="L122" s="114">
        <v>30666.195700000004</v>
      </c>
      <c r="M122" s="114">
        <v>18.769500000000001</v>
      </c>
      <c r="N122" s="114">
        <v>31951.452000000001</v>
      </c>
      <c r="O122" s="114">
        <v>15.171759999999999</v>
      </c>
      <c r="P122" s="114">
        <v>33982.355900000002</v>
      </c>
      <c r="Q122" s="114">
        <v>15.885320000000002</v>
      </c>
      <c r="R122" s="114">
        <v>40578.782400000004</v>
      </c>
      <c r="S122" s="114">
        <v>11.894879999999999</v>
      </c>
      <c r="T122" s="114">
        <v>26162.481900000002</v>
      </c>
      <c r="U122" s="114">
        <v>8.0434300000000007</v>
      </c>
      <c r="V122" s="114">
        <v>19618.6836</v>
      </c>
      <c r="W122" s="114">
        <v>9.1653199999999995</v>
      </c>
      <c r="X122" s="114">
        <v>27450.839700000004</v>
      </c>
      <c r="Y122" s="114">
        <v>6.9748900000000003</v>
      </c>
      <c r="Z122" s="115">
        <v>25507.770499999999</v>
      </c>
      <c r="AA122" s="134">
        <f t="shared" si="27"/>
        <v>144.84580000000003</v>
      </c>
      <c r="AB122" s="103">
        <f t="shared" si="28"/>
        <v>352059.6226</v>
      </c>
    </row>
    <row r="123" spans="1:28" x14ac:dyDescent="0.2">
      <c r="A123" s="13"/>
      <c r="B123" s="25" t="s">
        <v>214</v>
      </c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132"/>
      <c r="AB123" s="97"/>
    </row>
    <row r="124" spans="1:28" x14ac:dyDescent="0.2">
      <c r="A124" s="6" t="s">
        <v>254</v>
      </c>
      <c r="B124" s="34" t="s">
        <v>216</v>
      </c>
      <c r="C124" s="84">
        <v>3.3793535000000001</v>
      </c>
      <c r="D124" s="67">
        <v>47013.4879</v>
      </c>
      <c r="E124" s="67">
        <v>1.8809236999999996</v>
      </c>
      <c r="F124" s="67">
        <v>15802.5425</v>
      </c>
      <c r="G124" s="67">
        <v>6.3161037000000011</v>
      </c>
      <c r="H124" s="67">
        <v>90779.842999999993</v>
      </c>
      <c r="I124" s="67">
        <v>2.0004447999999999</v>
      </c>
      <c r="J124" s="67">
        <v>21803.165000000001</v>
      </c>
      <c r="K124" s="67">
        <v>37.266319500000002</v>
      </c>
      <c r="L124" s="67">
        <v>169990.31120000003</v>
      </c>
      <c r="M124" s="67">
        <v>57.029581900000004</v>
      </c>
      <c r="N124" s="67">
        <v>318385.17619999999</v>
      </c>
      <c r="O124" s="67">
        <v>46.441605799999998</v>
      </c>
      <c r="P124" s="67">
        <v>203886.61040000001</v>
      </c>
      <c r="Q124" s="67">
        <v>44.352404300000003</v>
      </c>
      <c r="R124" s="67">
        <v>226724.6972</v>
      </c>
      <c r="S124" s="67">
        <v>27.885271600000006</v>
      </c>
      <c r="T124" s="67">
        <v>89061.16740000002</v>
      </c>
      <c r="U124" s="67">
        <v>48.50576079999999</v>
      </c>
      <c r="V124" s="67">
        <v>212827.38879999999</v>
      </c>
      <c r="W124" s="67">
        <v>47.644196899999997</v>
      </c>
      <c r="X124" s="67">
        <v>191550.45430000004</v>
      </c>
      <c r="Y124" s="67">
        <v>1.4744137000000004</v>
      </c>
      <c r="Z124" s="85">
        <v>10107.416800000001</v>
      </c>
      <c r="AA124" s="134">
        <f t="shared" ref="AA124:AB131" si="29">C124+E124+G124+I124+K124+M124+O124+Q124+S124+U124+W124+Y124</f>
        <v>324.17638020000004</v>
      </c>
      <c r="AB124" s="103">
        <f t="shared" si="29"/>
        <v>1597932.2607</v>
      </c>
    </row>
    <row r="125" spans="1:28" x14ac:dyDescent="0.2">
      <c r="A125" s="6">
        <v>203</v>
      </c>
      <c r="B125" s="34" t="s">
        <v>218</v>
      </c>
      <c r="C125" s="84">
        <v>0.16456369999999998</v>
      </c>
      <c r="D125" s="67">
        <v>1184.7872</v>
      </c>
      <c r="E125" s="67">
        <v>0.31799989999999995</v>
      </c>
      <c r="F125" s="67">
        <v>1091.8359</v>
      </c>
      <c r="G125" s="67">
        <v>0.50572720000000004</v>
      </c>
      <c r="H125" s="67">
        <v>1637.2976999999998</v>
      </c>
      <c r="I125" s="67">
        <v>0.43919999999999992</v>
      </c>
      <c r="J125" s="67">
        <v>1505.8816999999999</v>
      </c>
      <c r="K125" s="67">
        <v>0.48752269999999998</v>
      </c>
      <c r="L125" s="67">
        <v>1776.7276999999999</v>
      </c>
      <c r="M125" s="67">
        <v>0.25747719999999996</v>
      </c>
      <c r="N125" s="67">
        <v>749.97219999999993</v>
      </c>
      <c r="O125" s="67">
        <v>0.56961630000000008</v>
      </c>
      <c r="P125" s="67">
        <v>1736.0833</v>
      </c>
      <c r="Q125" s="67">
        <v>1.2221535000000001</v>
      </c>
      <c r="R125" s="67">
        <v>8845.1270999999997</v>
      </c>
      <c r="S125" s="67">
        <v>0.35796360000000005</v>
      </c>
      <c r="T125" s="67">
        <v>910.71879999999999</v>
      </c>
      <c r="U125" s="67">
        <v>0.1917045</v>
      </c>
      <c r="V125" s="67">
        <v>1119.8173999999999</v>
      </c>
      <c r="W125" s="67">
        <v>0.35077369999999997</v>
      </c>
      <c r="X125" s="67">
        <v>1114.7366000000002</v>
      </c>
      <c r="Y125" s="67">
        <v>9.5045400000000002E-2</v>
      </c>
      <c r="Z125" s="85">
        <v>325.63330000000002</v>
      </c>
      <c r="AA125" s="134">
        <f t="shared" si="29"/>
        <v>4.9597476999999994</v>
      </c>
      <c r="AB125" s="103">
        <f t="shared" si="29"/>
        <v>21998.618900000001</v>
      </c>
    </row>
    <row r="126" spans="1:28" x14ac:dyDescent="0.2">
      <c r="A126" s="6" t="s">
        <v>255</v>
      </c>
      <c r="B126" s="34" t="s">
        <v>220</v>
      </c>
      <c r="C126" s="84">
        <v>827.46965160000002</v>
      </c>
      <c r="D126" s="67">
        <v>458875.16560000012</v>
      </c>
      <c r="E126" s="67">
        <v>767.23007070000006</v>
      </c>
      <c r="F126" s="67">
        <v>427444.42910000018</v>
      </c>
      <c r="G126" s="67">
        <v>14.728881700000004</v>
      </c>
      <c r="H126" s="67">
        <v>36866.114699999991</v>
      </c>
      <c r="I126" s="67">
        <v>7.515275299999999</v>
      </c>
      <c r="J126" s="67">
        <v>26966.304499999998</v>
      </c>
      <c r="K126" s="67">
        <v>7.405437899999999</v>
      </c>
      <c r="L126" s="67">
        <v>16078.286600000001</v>
      </c>
      <c r="M126" s="67">
        <v>6.2961532999999994</v>
      </c>
      <c r="N126" s="67">
        <v>19172.9683</v>
      </c>
      <c r="O126" s="67">
        <v>832.41618429999994</v>
      </c>
      <c r="P126" s="67">
        <v>508915.2254</v>
      </c>
      <c r="Q126" s="67">
        <v>2195.7426487999996</v>
      </c>
      <c r="R126" s="67">
        <v>1346875.3776999998</v>
      </c>
      <c r="S126" s="67">
        <v>658.14136980000001</v>
      </c>
      <c r="T126" s="67">
        <v>454564.45569999999</v>
      </c>
      <c r="U126" s="67">
        <v>3.0238470999999993</v>
      </c>
      <c r="V126" s="67">
        <v>12889.446400000001</v>
      </c>
      <c r="W126" s="67">
        <v>369.49148489999999</v>
      </c>
      <c r="X126" s="67">
        <v>234411.32059999992</v>
      </c>
      <c r="Y126" s="67">
        <v>423.1058514999998</v>
      </c>
      <c r="Z126" s="85">
        <v>264423.07540000003</v>
      </c>
      <c r="AA126" s="134">
        <f t="shared" si="29"/>
        <v>6112.566856899999</v>
      </c>
      <c r="AB126" s="103">
        <f t="shared" si="29"/>
        <v>3807482.169999999</v>
      </c>
    </row>
    <row r="127" spans="1:28" x14ac:dyDescent="0.2">
      <c r="A127" s="6" t="s">
        <v>221</v>
      </c>
      <c r="B127" s="34" t="s">
        <v>222</v>
      </c>
      <c r="C127" s="84">
        <v>1228.2497900000003</v>
      </c>
      <c r="D127" s="67">
        <v>1996372.6507999999</v>
      </c>
      <c r="E127" s="67">
        <v>505.85622999999998</v>
      </c>
      <c r="F127" s="67">
        <v>1630092.9787000003</v>
      </c>
      <c r="G127" s="67">
        <v>4.5999999999999999E-2</v>
      </c>
      <c r="H127" s="67">
        <v>995</v>
      </c>
      <c r="I127" s="67">
        <v>18.475379999999998</v>
      </c>
      <c r="J127" s="67">
        <v>29155.937900000001</v>
      </c>
      <c r="K127" s="67">
        <v>2.0182900000000004</v>
      </c>
      <c r="L127" s="67">
        <v>7001.1863999999996</v>
      </c>
      <c r="M127" s="67">
        <v>0.25850000000000001</v>
      </c>
      <c r="N127" s="67">
        <v>5145</v>
      </c>
      <c r="O127" s="67">
        <v>273.35000000000002</v>
      </c>
      <c r="P127" s="67">
        <v>873514.11</v>
      </c>
      <c r="Q127" s="67">
        <v>713.33440999999993</v>
      </c>
      <c r="R127" s="67">
        <v>2292937.4495999995</v>
      </c>
      <c r="S127" s="67">
        <v>304.81699000000003</v>
      </c>
      <c r="T127" s="67">
        <v>947805.5926999998</v>
      </c>
      <c r="U127" s="67">
        <v>44.005890000000001</v>
      </c>
      <c r="V127" s="67">
        <v>36357.361499999999</v>
      </c>
      <c r="W127" s="67">
        <v>260.28449999999998</v>
      </c>
      <c r="X127" s="67">
        <v>852925.7111999999</v>
      </c>
      <c r="Y127" s="67">
        <v>183.38399999999999</v>
      </c>
      <c r="Z127" s="85">
        <v>605513.25680000009</v>
      </c>
      <c r="AA127" s="134">
        <f t="shared" si="29"/>
        <v>3534.0799800000004</v>
      </c>
      <c r="AB127" s="103">
        <f t="shared" si="29"/>
        <v>9277816.2356000002</v>
      </c>
    </row>
    <row r="128" spans="1:28" x14ac:dyDescent="0.2">
      <c r="A128" s="18" t="s">
        <v>223</v>
      </c>
      <c r="B128" s="34" t="s">
        <v>224</v>
      </c>
      <c r="C128" s="84">
        <v>179.11800090000008</v>
      </c>
      <c r="D128" s="67">
        <v>258299.17389999999</v>
      </c>
      <c r="E128" s="67">
        <v>380.06405179999996</v>
      </c>
      <c r="F128" s="67">
        <v>558063.85629999998</v>
      </c>
      <c r="G128" s="67">
        <v>64.307502800000009</v>
      </c>
      <c r="H128" s="67">
        <v>50211.3488</v>
      </c>
      <c r="I128" s="67">
        <v>48.989655499999991</v>
      </c>
      <c r="J128" s="67">
        <v>79717.796200000012</v>
      </c>
      <c r="K128" s="67">
        <v>29.337472700000003</v>
      </c>
      <c r="L128" s="67">
        <v>39295.5046</v>
      </c>
      <c r="M128" s="67">
        <v>1.3442055000000002</v>
      </c>
      <c r="N128" s="67">
        <v>1298.7176999999999</v>
      </c>
      <c r="O128" s="67">
        <v>41.692774499999999</v>
      </c>
      <c r="P128" s="67">
        <v>39037.417900000008</v>
      </c>
      <c r="Q128" s="67">
        <v>161.00370359999999</v>
      </c>
      <c r="R128" s="67">
        <v>87191.638800000001</v>
      </c>
      <c r="S128" s="67">
        <v>2837.4784072999996</v>
      </c>
      <c r="T128" s="67">
        <v>2609706.4706000006</v>
      </c>
      <c r="U128" s="67">
        <v>231.43132370000001</v>
      </c>
      <c r="V128" s="67">
        <v>230280.948</v>
      </c>
      <c r="W128" s="67">
        <v>669.47396879999997</v>
      </c>
      <c r="X128" s="67">
        <v>644317.59719999996</v>
      </c>
      <c r="Y128" s="67">
        <v>244.88344659999998</v>
      </c>
      <c r="Z128" s="85">
        <v>264183.05830000003</v>
      </c>
      <c r="AA128" s="134">
        <f t="shared" si="29"/>
        <v>4889.1245136999996</v>
      </c>
      <c r="AB128" s="103">
        <f t="shared" si="29"/>
        <v>4861603.5283000004</v>
      </c>
    </row>
    <row r="129" spans="1:28" x14ac:dyDescent="0.2">
      <c r="A129" s="6" t="s">
        <v>225</v>
      </c>
      <c r="B129" s="34" t="s">
        <v>226</v>
      </c>
      <c r="C129" s="84">
        <v>109.12720860000003</v>
      </c>
      <c r="D129" s="67">
        <v>451115.30459999992</v>
      </c>
      <c r="E129" s="67">
        <v>142.3557314</v>
      </c>
      <c r="F129" s="67">
        <v>390587.14840000012</v>
      </c>
      <c r="G129" s="67">
        <v>163.43470919999993</v>
      </c>
      <c r="H129" s="67">
        <v>680033.10209999967</v>
      </c>
      <c r="I129" s="67">
        <v>142.06774779999992</v>
      </c>
      <c r="J129" s="67">
        <v>582314.68659999978</v>
      </c>
      <c r="K129" s="67">
        <v>121.09979940000001</v>
      </c>
      <c r="L129" s="67">
        <v>504688.89840000024</v>
      </c>
      <c r="M129" s="67">
        <v>131.39918190000006</v>
      </c>
      <c r="N129" s="67">
        <v>421695.28460000013</v>
      </c>
      <c r="O129" s="67">
        <v>161.05969439999993</v>
      </c>
      <c r="P129" s="67">
        <v>529555.02330000023</v>
      </c>
      <c r="Q129" s="67">
        <v>235.91245099999989</v>
      </c>
      <c r="R129" s="67">
        <v>771375.09830000054</v>
      </c>
      <c r="S129" s="67">
        <v>102.17675510000002</v>
      </c>
      <c r="T129" s="67">
        <v>312848.78139999998</v>
      </c>
      <c r="U129" s="67">
        <v>131.62655079999996</v>
      </c>
      <c r="V129" s="67">
        <v>495076.85369999998</v>
      </c>
      <c r="W129" s="67">
        <v>137.01516139999995</v>
      </c>
      <c r="X129" s="67">
        <v>425033.55359999981</v>
      </c>
      <c r="Y129" s="67">
        <v>272.78790759999998</v>
      </c>
      <c r="Z129" s="85">
        <v>425942.14670000004</v>
      </c>
      <c r="AA129" s="134">
        <f t="shared" si="29"/>
        <v>1850.0628985999995</v>
      </c>
      <c r="AB129" s="103">
        <f t="shared" si="29"/>
        <v>5990265.8817000007</v>
      </c>
    </row>
    <row r="130" spans="1:28" x14ac:dyDescent="0.2">
      <c r="A130" s="6" t="s">
        <v>228</v>
      </c>
      <c r="B130" s="34" t="s">
        <v>229</v>
      </c>
      <c r="C130" s="84">
        <v>369.02722200000017</v>
      </c>
      <c r="D130" s="67">
        <v>1156359.8274999987</v>
      </c>
      <c r="E130" s="67">
        <v>453.18312459999987</v>
      </c>
      <c r="F130" s="67">
        <v>1085970.8912999996</v>
      </c>
      <c r="G130" s="67">
        <v>154.7806957</v>
      </c>
      <c r="H130" s="67">
        <v>1227655.1329000005</v>
      </c>
      <c r="I130" s="67">
        <v>158.57735289999999</v>
      </c>
      <c r="J130" s="67">
        <v>597676.03289999999</v>
      </c>
      <c r="K130" s="67">
        <v>201.18710530000001</v>
      </c>
      <c r="L130" s="67">
        <v>893624.81449999986</v>
      </c>
      <c r="M130" s="67">
        <v>183.63467890000001</v>
      </c>
      <c r="N130" s="67">
        <v>612825.33519999939</v>
      </c>
      <c r="O130" s="67">
        <v>181.7337287</v>
      </c>
      <c r="P130" s="67">
        <v>945823.83560000034</v>
      </c>
      <c r="Q130" s="67">
        <v>573.3999157999998</v>
      </c>
      <c r="R130" s="67">
        <v>1704839.2389000009</v>
      </c>
      <c r="S130" s="67">
        <v>1553.2362903000001</v>
      </c>
      <c r="T130" s="67">
        <v>5042627.1447000019</v>
      </c>
      <c r="U130" s="67">
        <v>167.30457269999994</v>
      </c>
      <c r="V130" s="67">
        <v>862897.91200000013</v>
      </c>
      <c r="W130" s="67">
        <v>545.38713719999987</v>
      </c>
      <c r="X130" s="67">
        <v>2409439.8157999995</v>
      </c>
      <c r="Y130" s="67">
        <v>270.4964756</v>
      </c>
      <c r="Z130" s="85">
        <v>2114468.7766999998</v>
      </c>
      <c r="AA130" s="134">
        <f t="shared" si="29"/>
        <v>4811.9482997000005</v>
      </c>
      <c r="AB130" s="103">
        <f t="shared" si="29"/>
        <v>18654208.758000005</v>
      </c>
    </row>
    <row r="131" spans="1:28" ht="13.5" thickBot="1" x14ac:dyDescent="0.25">
      <c r="A131" s="48" t="s">
        <v>230</v>
      </c>
      <c r="B131" s="49" t="s">
        <v>231</v>
      </c>
      <c r="C131" s="116">
        <v>19.860332700000001</v>
      </c>
      <c r="D131" s="117">
        <v>51267.740999999995</v>
      </c>
      <c r="E131" s="117">
        <v>59.435965600000003</v>
      </c>
      <c r="F131" s="117">
        <v>157374.57339999999</v>
      </c>
      <c r="G131" s="117">
        <v>31.754375599999999</v>
      </c>
      <c r="H131" s="117">
        <v>85365.569600000017</v>
      </c>
      <c r="I131" s="117">
        <v>15.321509200000001</v>
      </c>
      <c r="J131" s="117">
        <v>45164.035799999998</v>
      </c>
      <c r="K131" s="117">
        <v>19.045799199999998</v>
      </c>
      <c r="L131" s="117">
        <v>47055.822099999998</v>
      </c>
      <c r="M131" s="117">
        <v>26.0674928</v>
      </c>
      <c r="N131" s="117">
        <v>78592.246400000004</v>
      </c>
      <c r="O131" s="117">
        <v>29.064838199999997</v>
      </c>
      <c r="P131" s="117">
        <v>79434.29819999999</v>
      </c>
      <c r="Q131" s="117">
        <v>31.548016800000003</v>
      </c>
      <c r="R131" s="117">
        <v>105570.3086</v>
      </c>
      <c r="S131" s="117">
        <v>164.58476469999999</v>
      </c>
      <c r="T131" s="117">
        <v>278699.45610000001</v>
      </c>
      <c r="U131" s="117">
        <v>4.8796364000000008</v>
      </c>
      <c r="V131" s="117">
        <v>11851.6695</v>
      </c>
      <c r="W131" s="117">
        <v>56.802744400000002</v>
      </c>
      <c r="X131" s="117">
        <v>128089.47690000002</v>
      </c>
      <c r="Y131" s="117">
        <v>50.799689200000003</v>
      </c>
      <c r="Z131" s="118">
        <v>146292.78589999996</v>
      </c>
      <c r="AA131" s="137">
        <f t="shared" si="29"/>
        <v>509.16516479999996</v>
      </c>
      <c r="AB131" s="138">
        <f t="shared" si="29"/>
        <v>1214757.9834999999</v>
      </c>
    </row>
    <row r="132" spans="1:28" ht="6.75" customHeight="1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</row>
    <row r="133" spans="1:28" x14ac:dyDescent="0.2">
      <c r="E133" s="57"/>
      <c r="G133" s="57"/>
    </row>
  </sheetData>
  <mergeCells count="19">
    <mergeCell ref="Y7:Z7"/>
    <mergeCell ref="A4:AB4"/>
    <mergeCell ref="A3:AB3"/>
    <mergeCell ref="A5:AB5"/>
    <mergeCell ref="A6:AB6"/>
    <mergeCell ref="A7:A8"/>
    <mergeCell ref="B7:B8"/>
    <mergeCell ref="C7:D7"/>
    <mergeCell ref="E7:F7"/>
    <mergeCell ref="G7:H7"/>
    <mergeCell ref="I7:J7"/>
    <mergeCell ref="K7:L7"/>
    <mergeCell ref="M7:N7"/>
    <mergeCell ref="AA7:AB7"/>
    <mergeCell ref="O7:P7"/>
    <mergeCell ref="Q7:R7"/>
    <mergeCell ref="S7:T7"/>
    <mergeCell ref="U7:V7"/>
    <mergeCell ref="W7:X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46"/>
  <sheetViews>
    <sheetView zoomScaleNormal="100" workbookViewId="0">
      <selection activeCell="C9" sqref="C9"/>
    </sheetView>
  </sheetViews>
  <sheetFormatPr baseColWidth="10" defaultColWidth="11.42578125" defaultRowHeight="15" x14ac:dyDescent="0.25"/>
  <cols>
    <col min="1" max="1" width="14.85546875" style="318" customWidth="1"/>
    <col min="2" max="2" width="38.5703125" style="330" customWidth="1"/>
    <col min="3" max="3" width="11.42578125" style="318" customWidth="1"/>
    <col min="4" max="4" width="13.85546875" style="318" customWidth="1"/>
    <col min="5" max="5" width="11.42578125" style="318" customWidth="1"/>
    <col min="6" max="6" width="14.85546875" style="318" customWidth="1"/>
    <col min="7" max="7" width="11.42578125" style="318" customWidth="1"/>
    <col min="8" max="12" width="13.85546875" style="318" customWidth="1"/>
    <col min="13" max="13" width="15.7109375" style="318" customWidth="1"/>
    <col min="14" max="26" width="13.85546875" style="318" customWidth="1"/>
    <col min="27" max="28" width="15.42578125" style="319" customWidth="1"/>
    <col min="29" max="29" width="11.42578125" style="555"/>
    <col min="30" max="30" width="11.5703125" style="555" bestFit="1" customWidth="1"/>
    <col min="31" max="31" width="14.140625" style="555" bestFit="1" customWidth="1"/>
    <col min="32" max="32" width="11.42578125" style="555"/>
    <col min="33" max="16384" width="11.42578125" style="318"/>
  </cols>
  <sheetData>
    <row r="1" spans="1:31" ht="15.75" x14ac:dyDescent="0.25">
      <c r="A1" s="292"/>
      <c r="B1" s="331"/>
      <c r="C1" s="148"/>
      <c r="D1" s="332"/>
      <c r="E1" s="333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97"/>
      <c r="X1" s="197"/>
      <c r="Y1" s="141"/>
      <c r="Z1" s="141"/>
      <c r="AA1" s="334"/>
      <c r="AB1" s="334"/>
    </row>
    <row r="2" spans="1:31" ht="15.75" x14ac:dyDescent="0.25">
      <c r="A2" s="771" t="s">
        <v>0</v>
      </c>
      <c r="B2" s="771"/>
      <c r="C2" s="771"/>
      <c r="D2" s="771"/>
      <c r="E2" s="771"/>
      <c r="F2" s="771"/>
      <c r="G2" s="771"/>
      <c r="H2" s="771"/>
      <c r="I2" s="771"/>
      <c r="J2" s="771"/>
      <c r="K2" s="771"/>
      <c r="L2" s="771"/>
      <c r="M2" s="771"/>
      <c r="N2" s="771"/>
      <c r="O2" s="771"/>
      <c r="P2" s="771"/>
      <c r="Q2" s="771"/>
      <c r="R2" s="771"/>
      <c r="S2" s="771"/>
      <c r="T2" s="771"/>
      <c r="U2" s="771"/>
      <c r="V2" s="771"/>
      <c r="W2" s="771"/>
      <c r="X2" s="771"/>
      <c r="Y2" s="771"/>
      <c r="Z2" s="771"/>
      <c r="AA2" s="771"/>
      <c r="AB2" s="771"/>
      <c r="AC2" s="173"/>
      <c r="AD2" s="173"/>
      <c r="AE2" s="173"/>
    </row>
    <row r="3" spans="1:31" ht="15.75" x14ac:dyDescent="0.25">
      <c r="A3" s="771" t="s">
        <v>1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771"/>
      <c r="O3" s="771"/>
      <c r="P3" s="771"/>
      <c r="Q3" s="771"/>
      <c r="R3" s="771"/>
      <c r="S3" s="771"/>
      <c r="T3" s="771"/>
      <c r="U3" s="771"/>
      <c r="V3" s="771"/>
      <c r="W3" s="771"/>
      <c r="X3" s="771"/>
      <c r="Y3" s="771"/>
      <c r="Z3" s="771"/>
      <c r="AA3" s="771"/>
      <c r="AB3" s="771"/>
      <c r="AC3" s="173"/>
      <c r="AD3" s="173"/>
      <c r="AE3" s="173"/>
    </row>
    <row r="4" spans="1:31" ht="15.75" x14ac:dyDescent="0.25">
      <c r="A4" s="763" t="s">
        <v>256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</row>
    <row r="5" spans="1:31" ht="16.5" thickBot="1" x14ac:dyDescent="0.3">
      <c r="A5" s="781" t="s">
        <v>3</v>
      </c>
      <c r="B5" s="781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</row>
    <row r="6" spans="1:31" ht="15.75" thickBot="1" x14ac:dyDescent="0.3">
      <c r="A6" s="782" t="s">
        <v>257</v>
      </c>
      <c r="B6" s="320" t="s">
        <v>5</v>
      </c>
      <c r="C6" s="764" t="s">
        <v>6</v>
      </c>
      <c r="D6" s="764"/>
      <c r="E6" s="764" t="s">
        <v>7</v>
      </c>
      <c r="F6" s="780"/>
      <c r="G6" s="779" t="s">
        <v>8</v>
      </c>
      <c r="H6" s="779"/>
      <c r="I6" s="779" t="s">
        <v>9</v>
      </c>
      <c r="J6" s="779"/>
      <c r="K6" s="779" t="s">
        <v>10</v>
      </c>
      <c r="L6" s="779"/>
      <c r="M6" s="779" t="s">
        <v>11</v>
      </c>
      <c r="N6" s="779"/>
      <c r="O6" s="779" t="s">
        <v>12</v>
      </c>
      <c r="P6" s="779"/>
      <c r="Q6" s="779" t="s">
        <v>13</v>
      </c>
      <c r="R6" s="779"/>
      <c r="S6" s="779" t="s">
        <v>14</v>
      </c>
      <c r="T6" s="779"/>
      <c r="U6" s="779" t="s">
        <v>15</v>
      </c>
      <c r="V6" s="779"/>
      <c r="W6" s="779" t="s">
        <v>16</v>
      </c>
      <c r="X6" s="779"/>
      <c r="Y6" s="779" t="s">
        <v>17</v>
      </c>
      <c r="Z6" s="779"/>
      <c r="AA6" s="784" t="s">
        <v>258</v>
      </c>
      <c r="AB6" s="785"/>
    </row>
    <row r="7" spans="1:31" ht="15.75" thickBot="1" x14ac:dyDescent="0.3">
      <c r="A7" s="783"/>
      <c r="B7" s="321"/>
      <c r="C7" s="283" t="s">
        <v>19</v>
      </c>
      <c r="D7" s="283" t="s">
        <v>20</v>
      </c>
      <c r="E7" s="283" t="s">
        <v>19</v>
      </c>
      <c r="F7" s="283" t="s">
        <v>20</v>
      </c>
      <c r="G7" s="322" t="s">
        <v>19</v>
      </c>
      <c r="H7" s="322" t="s">
        <v>20</v>
      </c>
      <c r="I7" s="322" t="s">
        <v>19</v>
      </c>
      <c r="J7" s="322" t="s">
        <v>20</v>
      </c>
      <c r="K7" s="322" t="s">
        <v>19</v>
      </c>
      <c r="L7" s="322" t="s">
        <v>20</v>
      </c>
      <c r="M7" s="322" t="s">
        <v>19</v>
      </c>
      <c r="N7" s="322" t="s">
        <v>20</v>
      </c>
      <c r="O7" s="322" t="s">
        <v>19</v>
      </c>
      <c r="P7" s="322" t="s">
        <v>20</v>
      </c>
      <c r="Q7" s="322" t="s">
        <v>19</v>
      </c>
      <c r="R7" s="322" t="s">
        <v>20</v>
      </c>
      <c r="S7" s="322" t="s">
        <v>19</v>
      </c>
      <c r="T7" s="322" t="s">
        <v>20</v>
      </c>
      <c r="U7" s="322" t="s">
        <v>19</v>
      </c>
      <c r="V7" s="322" t="s">
        <v>20</v>
      </c>
      <c r="W7" s="322" t="s">
        <v>19</v>
      </c>
      <c r="X7" s="322" t="s">
        <v>20</v>
      </c>
      <c r="Y7" s="322" t="s">
        <v>19</v>
      </c>
      <c r="Z7" s="322" t="s">
        <v>20</v>
      </c>
      <c r="AA7" s="322" t="s">
        <v>19</v>
      </c>
      <c r="AB7" s="323" t="s">
        <v>20</v>
      </c>
    </row>
    <row r="8" spans="1:31" ht="6.75" customHeight="1" x14ac:dyDescent="0.25">
      <c r="A8" s="542"/>
      <c r="B8" s="543"/>
      <c r="C8" s="337"/>
      <c r="D8" s="337"/>
      <c r="E8" s="337"/>
      <c r="F8" s="337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3"/>
      <c r="AB8" s="344"/>
    </row>
    <row r="9" spans="1:31" ht="15.75" thickBot="1" x14ac:dyDescent="0.3">
      <c r="A9" s="376"/>
      <c r="B9" s="377" t="s">
        <v>21</v>
      </c>
      <c r="C9" s="378">
        <f>SUM(C10:C12)</f>
        <v>3793.2321139000005</v>
      </c>
      <c r="D9" s="378">
        <f t="shared" ref="D9:Z9" si="0">SUM(D10:D12)</f>
        <v>61384883.202299967</v>
      </c>
      <c r="E9" s="378">
        <f t="shared" si="0"/>
        <v>4603.5751807000015</v>
      </c>
      <c r="F9" s="378">
        <f t="shared" si="0"/>
        <v>75909301.006300017</v>
      </c>
      <c r="G9" s="379">
        <f t="shared" si="0"/>
        <v>6694.468863099999</v>
      </c>
      <c r="H9" s="379">
        <f t="shared" si="0"/>
        <v>81799274.189799905</v>
      </c>
      <c r="I9" s="379">
        <f t="shared" si="0"/>
        <v>5081.772260499999</v>
      </c>
      <c r="J9" s="379">
        <f t="shared" si="0"/>
        <v>76500371.577100068</v>
      </c>
      <c r="K9" s="379">
        <f t="shared" si="0"/>
        <v>6557.5011207999996</v>
      </c>
      <c r="L9" s="379">
        <f t="shared" si="0"/>
        <v>89275354.154999956</v>
      </c>
      <c r="M9" s="379">
        <f t="shared" si="0"/>
        <v>4671.3017707000035</v>
      </c>
      <c r="N9" s="379">
        <f t="shared" si="0"/>
        <v>82675834.418000028</v>
      </c>
      <c r="O9" s="379">
        <f t="shared" si="0"/>
        <v>5740.4357518000015</v>
      </c>
      <c r="P9" s="379">
        <f t="shared" si="0"/>
        <v>89713476.516600057</v>
      </c>
      <c r="Q9" s="379">
        <f t="shared" si="0"/>
        <v>5182.6205868000088</v>
      </c>
      <c r="R9" s="379">
        <f t="shared" si="0"/>
        <v>83932629.748899937</v>
      </c>
      <c r="S9" s="379">
        <f t="shared" si="0"/>
        <v>4573.4944477999961</v>
      </c>
      <c r="T9" s="379">
        <f t="shared" si="0"/>
        <v>77692155.837299958</v>
      </c>
      <c r="U9" s="379">
        <f t="shared" si="0"/>
        <v>4785.5552067999988</v>
      </c>
      <c r="V9" s="379">
        <f t="shared" si="0"/>
        <v>87220237.829900175</v>
      </c>
      <c r="W9" s="379">
        <f t="shared" si="0"/>
        <v>4322.8387114999978</v>
      </c>
      <c r="X9" s="379">
        <f t="shared" si="0"/>
        <v>81971312.988299966</v>
      </c>
      <c r="Y9" s="379">
        <f t="shared" si="0"/>
        <v>2725.9219741000034</v>
      </c>
      <c r="Z9" s="379">
        <f t="shared" si="0"/>
        <v>61617822.247399926</v>
      </c>
      <c r="AA9" s="380">
        <f t="shared" ref="AA9:AA19" si="1">C9+E9+G9+I9+K9+M9+O9+Q9+S9+U9+W9+Y9</f>
        <v>58732.717988500015</v>
      </c>
      <c r="AB9" s="381">
        <f t="shared" ref="AB9:AB19" si="2">D9+F9+H9+J9+L9+N9+P9+R9+T9+V9+X9+Z9</f>
        <v>949692653.71689999</v>
      </c>
    </row>
    <row r="10" spans="1:31" ht="27.75" customHeight="1" x14ac:dyDescent="0.25">
      <c r="A10" s="3">
        <v>2401</v>
      </c>
      <c r="B10" s="382" t="s">
        <v>22</v>
      </c>
      <c r="C10" s="383">
        <v>283.12626</v>
      </c>
      <c r="D10" s="384">
        <v>4252173.3930999991</v>
      </c>
      <c r="E10" s="383">
        <v>488.99583699999988</v>
      </c>
      <c r="F10" s="384">
        <v>8211529.8093000008</v>
      </c>
      <c r="G10" s="385">
        <v>739.02546800000005</v>
      </c>
      <c r="H10" s="385">
        <v>9569877.0120999999</v>
      </c>
      <c r="I10" s="385">
        <v>809.30985950000002</v>
      </c>
      <c r="J10" s="385">
        <v>8411395.474200001</v>
      </c>
      <c r="K10" s="385">
        <v>481.36879200000004</v>
      </c>
      <c r="L10" s="385">
        <v>8548141.8671999965</v>
      </c>
      <c r="M10" s="385">
        <v>503.27511000000004</v>
      </c>
      <c r="N10" s="385">
        <v>7242221.9630999994</v>
      </c>
      <c r="O10" s="385">
        <v>278.1558156000001</v>
      </c>
      <c r="P10" s="385">
        <v>7781947.1466000006</v>
      </c>
      <c r="Q10" s="385">
        <v>506.94638959999997</v>
      </c>
      <c r="R10" s="385">
        <v>7819614.8840000033</v>
      </c>
      <c r="S10" s="385">
        <v>458.20908199999997</v>
      </c>
      <c r="T10" s="385">
        <v>5945570.2487999992</v>
      </c>
      <c r="U10" s="385">
        <v>488.90229500000004</v>
      </c>
      <c r="V10" s="385">
        <v>7747299.2289999994</v>
      </c>
      <c r="W10" s="386">
        <v>490.51104000000004</v>
      </c>
      <c r="X10" s="386">
        <v>10381890.917400004</v>
      </c>
      <c r="Y10" s="385">
        <v>341.81348280000003</v>
      </c>
      <c r="Z10" s="385">
        <v>4960580.7967000008</v>
      </c>
      <c r="AA10" s="380">
        <f t="shared" si="1"/>
        <v>5869.6394315000007</v>
      </c>
      <c r="AB10" s="381">
        <f t="shared" si="2"/>
        <v>90872242.741500005</v>
      </c>
    </row>
    <row r="11" spans="1:31" x14ac:dyDescent="0.25">
      <c r="A11" s="4">
        <v>2402</v>
      </c>
      <c r="B11" s="387" t="s">
        <v>23</v>
      </c>
      <c r="C11" s="388">
        <v>3148.9851743000004</v>
      </c>
      <c r="D11" s="389">
        <v>54815959.406499967</v>
      </c>
      <c r="E11" s="389">
        <v>3771.9827741000017</v>
      </c>
      <c r="F11" s="389">
        <v>64159919.511200011</v>
      </c>
      <c r="G11" s="390">
        <v>3980.3874446999994</v>
      </c>
      <c r="H11" s="390">
        <v>67231239.404199913</v>
      </c>
      <c r="I11" s="390">
        <v>3812.4551639999991</v>
      </c>
      <c r="J11" s="390">
        <v>64428220.233000062</v>
      </c>
      <c r="K11" s="390">
        <v>4736.0385687999997</v>
      </c>
      <c r="L11" s="390">
        <v>75979387.104999959</v>
      </c>
      <c r="M11" s="390">
        <v>3840.6418857000035</v>
      </c>
      <c r="N11" s="390">
        <v>71719953.810100019</v>
      </c>
      <c r="O11" s="390">
        <v>4974.0364132000013</v>
      </c>
      <c r="P11" s="390">
        <v>77418717.410900071</v>
      </c>
      <c r="Q11" s="390">
        <v>4113.8470922000088</v>
      </c>
      <c r="R11" s="390">
        <v>72323997.933599934</v>
      </c>
      <c r="S11" s="390">
        <v>3783.8100885999957</v>
      </c>
      <c r="T11" s="390">
        <v>67628403.400099963</v>
      </c>
      <c r="U11" s="390">
        <v>3663.8607328999983</v>
      </c>
      <c r="V11" s="390">
        <v>73541563.136900172</v>
      </c>
      <c r="W11" s="388">
        <v>3383.2200569999982</v>
      </c>
      <c r="X11" s="388">
        <v>66848037.29119996</v>
      </c>
      <c r="Y11" s="390">
        <v>2043.4351705000031</v>
      </c>
      <c r="Z11" s="390">
        <v>54004658.002999924</v>
      </c>
      <c r="AA11" s="380">
        <f t="shared" si="1"/>
        <v>45252.700566000007</v>
      </c>
      <c r="AB11" s="381">
        <f t="shared" si="2"/>
        <v>810100056.64569998</v>
      </c>
    </row>
    <row r="12" spans="1:31" ht="39.75" customHeight="1" x14ac:dyDescent="0.25">
      <c r="A12" s="4">
        <v>2403</v>
      </c>
      <c r="B12" s="391" t="s">
        <v>24</v>
      </c>
      <c r="C12" s="388">
        <v>361.12067960000002</v>
      </c>
      <c r="D12" s="389">
        <v>2316750.4026999995</v>
      </c>
      <c r="E12" s="389">
        <v>342.59656960000001</v>
      </c>
      <c r="F12" s="389">
        <v>3537851.6858000001</v>
      </c>
      <c r="G12" s="392">
        <v>1975.0559503999996</v>
      </c>
      <c r="H12" s="392">
        <v>4998157.7735000001</v>
      </c>
      <c r="I12" s="392">
        <v>460.00723699999998</v>
      </c>
      <c r="J12" s="392">
        <v>3660755.8699000003</v>
      </c>
      <c r="K12" s="392">
        <v>1340.0937599999997</v>
      </c>
      <c r="L12" s="392">
        <v>4747825.1828000015</v>
      </c>
      <c r="M12" s="392">
        <v>327.38477500000005</v>
      </c>
      <c r="N12" s="392">
        <v>3713658.6448000008</v>
      </c>
      <c r="O12" s="392">
        <v>488.24352299999998</v>
      </c>
      <c r="P12" s="392">
        <v>4512811.9590999996</v>
      </c>
      <c r="Q12" s="392">
        <v>561.82710500000007</v>
      </c>
      <c r="R12" s="392">
        <v>3789016.9313000003</v>
      </c>
      <c r="S12" s="392">
        <v>331.47527719999999</v>
      </c>
      <c r="T12" s="392">
        <v>4118182.1884000003</v>
      </c>
      <c r="U12" s="392">
        <v>632.79217890000007</v>
      </c>
      <c r="V12" s="392">
        <v>5931375.4640000015</v>
      </c>
      <c r="W12" s="389">
        <v>449.10761449999995</v>
      </c>
      <c r="X12" s="389">
        <v>4741384.7796999998</v>
      </c>
      <c r="Y12" s="392">
        <v>340.67332080000006</v>
      </c>
      <c r="Z12" s="392">
        <v>2652583.4477000004</v>
      </c>
      <c r="AA12" s="380">
        <f t="shared" si="1"/>
        <v>7610.3779909999994</v>
      </c>
      <c r="AB12" s="381">
        <f t="shared" si="2"/>
        <v>48720354.329700001</v>
      </c>
    </row>
    <row r="13" spans="1:31" x14ac:dyDescent="0.25">
      <c r="A13" s="348"/>
      <c r="B13" s="393" t="s">
        <v>25</v>
      </c>
      <c r="C13" s="394">
        <f>SUM(C14:C19)</f>
        <v>4539.1432301000004</v>
      </c>
      <c r="D13" s="394">
        <f t="shared" ref="D13:K13" si="3">SUM(D14:D19)</f>
        <v>12226103.976300001</v>
      </c>
      <c r="E13" s="394">
        <f t="shared" si="3"/>
        <v>3721.1667751</v>
      </c>
      <c r="F13" s="394">
        <f t="shared" si="3"/>
        <v>10176467.426100001</v>
      </c>
      <c r="G13" s="394">
        <f t="shared" si="3"/>
        <v>6410.8851393000004</v>
      </c>
      <c r="H13" s="394">
        <f t="shared" si="3"/>
        <v>18142851.607000005</v>
      </c>
      <c r="I13" s="394">
        <f t="shared" si="3"/>
        <v>10706.430808800002</v>
      </c>
      <c r="J13" s="394">
        <f t="shared" si="3"/>
        <v>29043592.008000001</v>
      </c>
      <c r="K13" s="394">
        <f t="shared" si="3"/>
        <v>12081.5289498</v>
      </c>
      <c r="L13" s="394">
        <f t="shared" ref="L13" si="4">SUM(L14:L19)</f>
        <v>33939777.420099974</v>
      </c>
      <c r="M13" s="394">
        <f t="shared" ref="M13" si="5">SUM(M14:M19)</f>
        <v>9027.1362464000013</v>
      </c>
      <c r="N13" s="394">
        <f t="shared" ref="N13" si="6">SUM(N14:N19)</f>
        <v>23686505.787100002</v>
      </c>
      <c r="O13" s="394">
        <f t="shared" ref="O13" si="7">SUM(O14:O19)</f>
        <v>7231.7213174000008</v>
      </c>
      <c r="P13" s="394">
        <f t="shared" ref="P13" si="8">SUM(P14:P19)</f>
        <v>20157986.855200004</v>
      </c>
      <c r="Q13" s="394">
        <f t="shared" ref="Q13" si="9">SUM(Q14:Q19)</f>
        <v>4278.3990467000003</v>
      </c>
      <c r="R13" s="394">
        <f t="shared" ref="R13:S13" si="10">SUM(R14:R19)</f>
        <v>11459441.445600001</v>
      </c>
      <c r="S13" s="394">
        <f t="shared" si="10"/>
        <v>5009.1655550999985</v>
      </c>
      <c r="T13" s="394">
        <f t="shared" ref="T13" si="11">SUM(T14:T19)</f>
        <v>13496915.209200002</v>
      </c>
      <c r="U13" s="394">
        <f t="shared" ref="U13" si="12">SUM(U14:U19)</f>
        <v>1848.7072170999998</v>
      </c>
      <c r="V13" s="394">
        <f t="shared" ref="V13" si="13">SUM(V14:V19)</f>
        <v>5669906.0104999999</v>
      </c>
      <c r="W13" s="394">
        <f t="shared" ref="W13" si="14">SUM(W14:W19)</f>
        <v>1970.7839773999997</v>
      </c>
      <c r="X13" s="394">
        <f t="shared" ref="X13" si="15">SUM(X14:X19)</f>
        <v>5516414.9178999998</v>
      </c>
      <c r="Y13" s="394">
        <f t="shared" ref="Y13" si="16">SUM(Y14:Y19)</f>
        <v>3787.8704961000003</v>
      </c>
      <c r="Z13" s="394">
        <f t="shared" ref="Z13" si="17">SUM(Z14:Z19)</f>
        <v>11523338.6251</v>
      </c>
      <c r="AA13" s="380">
        <f t="shared" si="1"/>
        <v>70612.938759299999</v>
      </c>
      <c r="AB13" s="380">
        <f t="shared" si="2"/>
        <v>195039301.28809997</v>
      </c>
    </row>
    <row r="14" spans="1:31" ht="25.5" x14ac:dyDescent="0.25">
      <c r="A14" s="3">
        <v>1801</v>
      </c>
      <c r="B14" s="395" t="s">
        <v>26</v>
      </c>
      <c r="C14" s="396">
        <v>4377.7460199999996</v>
      </c>
      <c r="D14" s="396">
        <v>11581198.937500002</v>
      </c>
      <c r="E14" s="396">
        <v>3515.0633677000001</v>
      </c>
      <c r="F14" s="396">
        <v>9317009.0946000014</v>
      </c>
      <c r="G14" s="390">
        <v>6175.6296400000001</v>
      </c>
      <c r="H14" s="390">
        <v>16948312.096600004</v>
      </c>
      <c r="I14" s="390">
        <v>10561.997392700001</v>
      </c>
      <c r="J14" s="390">
        <v>28295147.880100001</v>
      </c>
      <c r="K14" s="390">
        <v>11717.115159999999</v>
      </c>
      <c r="L14" s="390">
        <v>32245717.968799975</v>
      </c>
      <c r="M14" s="390">
        <v>8793.7186800000018</v>
      </c>
      <c r="N14" s="390">
        <v>22702962.441800002</v>
      </c>
      <c r="O14" s="390">
        <v>7015.7338399999999</v>
      </c>
      <c r="P14" s="390">
        <v>18940748.973900005</v>
      </c>
      <c r="Q14" s="390">
        <v>4095.9029399999999</v>
      </c>
      <c r="R14" s="390">
        <v>10741919.175000001</v>
      </c>
      <c r="S14" s="390">
        <v>4660.9449999999997</v>
      </c>
      <c r="T14" s="390">
        <v>11969303.187000001</v>
      </c>
      <c r="U14" s="390">
        <v>1569.2111763</v>
      </c>
      <c r="V14" s="390">
        <v>4370629.9247000013</v>
      </c>
      <c r="W14" s="388">
        <v>1789.01873</v>
      </c>
      <c r="X14" s="388">
        <v>4909660.8164999997</v>
      </c>
      <c r="Y14" s="390">
        <v>3580.2401536000002</v>
      </c>
      <c r="Z14" s="390">
        <v>10574001.632299999</v>
      </c>
      <c r="AA14" s="380">
        <f t="shared" si="1"/>
        <v>67852.322100300007</v>
      </c>
      <c r="AB14" s="380">
        <f t="shared" si="2"/>
        <v>182596612.1288</v>
      </c>
    </row>
    <row r="15" spans="1:31" x14ac:dyDescent="0.25">
      <c r="A15" s="3">
        <v>1802</v>
      </c>
      <c r="B15" s="391" t="s">
        <v>27</v>
      </c>
      <c r="C15" s="388">
        <v>0</v>
      </c>
      <c r="D15" s="389">
        <v>0</v>
      </c>
      <c r="E15" s="389">
        <v>0.04</v>
      </c>
      <c r="F15" s="397">
        <v>798.49</v>
      </c>
      <c r="G15" s="390">
        <v>25.2</v>
      </c>
      <c r="H15" s="390">
        <v>16380</v>
      </c>
      <c r="I15" s="390">
        <v>0.14399999999999999</v>
      </c>
      <c r="J15" s="390">
        <v>239.28479999999999</v>
      </c>
      <c r="K15" s="390">
        <v>50.4</v>
      </c>
      <c r="L15" s="390">
        <v>32760</v>
      </c>
      <c r="M15" s="390">
        <v>75.607500000000002</v>
      </c>
      <c r="N15" s="390">
        <v>49336.92</v>
      </c>
      <c r="O15" s="390">
        <v>0</v>
      </c>
      <c r="P15" s="390">
        <v>0</v>
      </c>
      <c r="Q15" s="390">
        <v>25.207000000000001</v>
      </c>
      <c r="R15" s="390">
        <v>15127</v>
      </c>
      <c r="S15" s="390">
        <v>75.600169999999991</v>
      </c>
      <c r="T15" s="390">
        <v>54443.64</v>
      </c>
      <c r="U15" s="390">
        <v>4.8999999999999998E-3</v>
      </c>
      <c r="V15" s="390">
        <v>163.95359999999999</v>
      </c>
      <c r="W15" s="388">
        <v>75.599999999999994</v>
      </c>
      <c r="X15" s="388">
        <v>54432</v>
      </c>
      <c r="Y15" s="390">
        <v>6.0000000000000001E-3</v>
      </c>
      <c r="Z15" s="390">
        <v>190.584</v>
      </c>
      <c r="AA15" s="380">
        <f t="shared" si="1"/>
        <v>327.80956999999995</v>
      </c>
      <c r="AB15" s="380">
        <f t="shared" si="2"/>
        <v>223871.87240000002</v>
      </c>
    </row>
    <row r="16" spans="1:31" x14ac:dyDescent="0.25">
      <c r="A16" s="3">
        <v>1803</v>
      </c>
      <c r="B16" s="391" t="s">
        <v>28</v>
      </c>
      <c r="C16" s="389">
        <v>15.013200000000001</v>
      </c>
      <c r="D16" s="389">
        <v>73259.25</v>
      </c>
      <c r="E16" s="389">
        <v>1.1299999999999999E-2</v>
      </c>
      <c r="F16" s="389">
        <v>43</v>
      </c>
      <c r="G16" s="390">
        <v>2.1019999999999999</v>
      </c>
      <c r="H16" s="390">
        <v>5552.77</v>
      </c>
      <c r="I16" s="390">
        <v>1E-3</v>
      </c>
      <c r="J16" s="390">
        <v>2</v>
      </c>
      <c r="K16" s="390">
        <v>0.36830000000000002</v>
      </c>
      <c r="L16" s="390">
        <v>1476.3980000000001</v>
      </c>
      <c r="M16" s="390">
        <v>27.01</v>
      </c>
      <c r="N16" s="390">
        <v>120889.2</v>
      </c>
      <c r="O16" s="390">
        <v>2.0000000000000001E-4</v>
      </c>
      <c r="P16" s="390">
        <v>1</v>
      </c>
      <c r="Q16" s="390">
        <v>2.5</v>
      </c>
      <c r="R16" s="390">
        <v>11500</v>
      </c>
      <c r="S16" s="390">
        <v>40.020099999999999</v>
      </c>
      <c r="T16" s="390">
        <v>144078</v>
      </c>
      <c r="U16" s="390">
        <v>0.55774000000000001</v>
      </c>
      <c r="V16" s="390">
        <v>1792.8778</v>
      </c>
      <c r="W16" s="388">
        <v>1.42699</v>
      </c>
      <c r="X16" s="388">
        <v>4318.0037000000002</v>
      </c>
      <c r="Y16" s="390">
        <v>0.312</v>
      </c>
      <c r="Z16" s="390">
        <v>9910.3680000000022</v>
      </c>
      <c r="AA16" s="380">
        <f t="shared" si="1"/>
        <v>89.32283000000001</v>
      </c>
      <c r="AB16" s="380">
        <f t="shared" si="2"/>
        <v>372822.86750000005</v>
      </c>
    </row>
    <row r="17" spans="1:28" x14ac:dyDescent="0.25">
      <c r="A17" s="3">
        <v>1804</v>
      </c>
      <c r="B17" s="391" t="s">
        <v>29</v>
      </c>
      <c r="C17" s="388">
        <v>36.846605999999987</v>
      </c>
      <c r="D17" s="388">
        <v>156132.06629999998</v>
      </c>
      <c r="E17" s="388">
        <v>74.119799999999998</v>
      </c>
      <c r="F17" s="388">
        <v>425915.9694</v>
      </c>
      <c r="G17" s="390">
        <v>101.09612470000002</v>
      </c>
      <c r="H17" s="390">
        <v>537722.17830000003</v>
      </c>
      <c r="I17" s="390">
        <v>38.110936600000009</v>
      </c>
      <c r="J17" s="390">
        <v>244789.34449999995</v>
      </c>
      <c r="K17" s="390">
        <v>218.61808600000001</v>
      </c>
      <c r="L17" s="390">
        <v>1231423.1767000004</v>
      </c>
      <c r="M17" s="390">
        <v>61.252007000000006</v>
      </c>
      <c r="N17" s="390">
        <v>439741.55939999997</v>
      </c>
      <c r="O17" s="390">
        <v>118.5698349</v>
      </c>
      <c r="P17" s="390">
        <v>686719.4</v>
      </c>
      <c r="Q17" s="390">
        <v>40.572897000000005</v>
      </c>
      <c r="R17" s="390">
        <v>222635.4161</v>
      </c>
      <c r="S17" s="390">
        <v>158.21497999999997</v>
      </c>
      <c r="T17" s="390">
        <v>896774.30440000002</v>
      </c>
      <c r="U17" s="390">
        <v>122.17929600000002</v>
      </c>
      <c r="V17" s="390">
        <v>683827.4271000002</v>
      </c>
      <c r="W17" s="388">
        <v>22.074687999999998</v>
      </c>
      <c r="X17" s="388">
        <v>222573.49680000002</v>
      </c>
      <c r="Y17" s="390">
        <v>80.748000000000005</v>
      </c>
      <c r="Z17" s="390">
        <v>444621.61109999998</v>
      </c>
      <c r="AA17" s="380">
        <f t="shared" si="1"/>
        <v>1072.4032562000002</v>
      </c>
      <c r="AB17" s="380">
        <f t="shared" si="2"/>
        <v>6192875.9501000009</v>
      </c>
    </row>
    <row r="18" spans="1:28" x14ac:dyDescent="0.25">
      <c r="A18" s="3">
        <v>1805</v>
      </c>
      <c r="B18" s="391" t="s">
        <v>30</v>
      </c>
      <c r="C18" s="389">
        <v>1.6242073000000001</v>
      </c>
      <c r="D18" s="389">
        <v>15409.342100000002</v>
      </c>
      <c r="E18" s="389">
        <v>23.1762199</v>
      </c>
      <c r="F18" s="389">
        <v>69362.370899999994</v>
      </c>
      <c r="G18" s="390">
        <v>6.2285500000000003</v>
      </c>
      <c r="H18" s="390">
        <v>14459.279</v>
      </c>
      <c r="I18" s="390">
        <v>9.9546899999999994E-2</v>
      </c>
      <c r="J18" s="390">
        <v>1227.6745000000001</v>
      </c>
      <c r="K18" s="390">
        <v>8.8815400000000011</v>
      </c>
      <c r="L18" s="390">
        <v>41593.229000000007</v>
      </c>
      <c r="M18" s="390">
        <v>1.3014379999999999</v>
      </c>
      <c r="N18" s="390">
        <v>5343.7507000000005</v>
      </c>
      <c r="O18" s="390">
        <v>8.150739999999999</v>
      </c>
      <c r="P18" s="390">
        <v>39467.412400000001</v>
      </c>
      <c r="Q18" s="390">
        <v>1.0872E-2</v>
      </c>
      <c r="R18" s="390">
        <v>93.97</v>
      </c>
      <c r="S18" s="390">
        <v>4.5169759999999997</v>
      </c>
      <c r="T18" s="390">
        <v>16938.708299999998</v>
      </c>
      <c r="U18" s="390">
        <v>4.920942000000001</v>
      </c>
      <c r="V18" s="390">
        <v>17213.570400000001</v>
      </c>
      <c r="W18" s="388">
        <v>3.3072642000000001</v>
      </c>
      <c r="X18" s="388">
        <v>19927.474499999997</v>
      </c>
      <c r="Y18" s="390">
        <v>2.1239936000000004</v>
      </c>
      <c r="Z18" s="390">
        <v>6296.0401000000002</v>
      </c>
      <c r="AA18" s="380">
        <f t="shared" si="1"/>
        <v>64.342289899999997</v>
      </c>
      <c r="AB18" s="380">
        <f t="shared" si="2"/>
        <v>247332.82190000001</v>
      </c>
    </row>
    <row r="19" spans="1:28" ht="24.75" customHeight="1" x14ac:dyDescent="0.25">
      <c r="A19" s="3">
        <v>1806</v>
      </c>
      <c r="B19" s="391" t="s">
        <v>31</v>
      </c>
      <c r="C19" s="389">
        <v>107.91319679999997</v>
      </c>
      <c r="D19" s="389">
        <v>400104.38039999973</v>
      </c>
      <c r="E19" s="389">
        <v>108.75608749999992</v>
      </c>
      <c r="F19" s="389">
        <v>363338.50119999977</v>
      </c>
      <c r="G19" s="390">
        <v>100.62882459999999</v>
      </c>
      <c r="H19" s="390">
        <v>620425.2831000007</v>
      </c>
      <c r="I19" s="390">
        <v>106.07793259999995</v>
      </c>
      <c r="J19" s="390">
        <v>502185.82410000026</v>
      </c>
      <c r="K19" s="390">
        <v>86.145863800000043</v>
      </c>
      <c r="L19" s="390">
        <v>386806.64760000014</v>
      </c>
      <c r="M19" s="390">
        <v>68.246621400000024</v>
      </c>
      <c r="N19" s="390">
        <v>368231.91519999993</v>
      </c>
      <c r="O19" s="390">
        <v>89.266702499999951</v>
      </c>
      <c r="P19" s="390">
        <v>491050.06890000036</v>
      </c>
      <c r="Q19" s="390">
        <v>114.20533769999996</v>
      </c>
      <c r="R19" s="390">
        <v>468165.88449999993</v>
      </c>
      <c r="S19" s="390">
        <v>69.868329099999968</v>
      </c>
      <c r="T19" s="390">
        <v>415377.36949999968</v>
      </c>
      <c r="U19" s="390">
        <v>151.83316279999994</v>
      </c>
      <c r="V19" s="390">
        <v>596278.2568999998</v>
      </c>
      <c r="W19" s="388">
        <v>79.356305200000008</v>
      </c>
      <c r="X19" s="388">
        <v>305503.12640000018</v>
      </c>
      <c r="Y19" s="390">
        <v>124.44034890000009</v>
      </c>
      <c r="Z19" s="390">
        <v>488318.38960000005</v>
      </c>
      <c r="AA19" s="380">
        <f t="shared" si="1"/>
        <v>1206.7387128999999</v>
      </c>
      <c r="AB19" s="380">
        <f t="shared" si="2"/>
        <v>5405785.6474000011</v>
      </c>
    </row>
    <row r="20" spans="1:28" x14ac:dyDescent="0.25">
      <c r="A20" s="5"/>
      <c r="B20" s="58" t="s">
        <v>32</v>
      </c>
      <c r="C20" s="397"/>
      <c r="D20" s="397"/>
      <c r="E20" s="389"/>
      <c r="F20" s="389"/>
      <c r="G20" s="546"/>
      <c r="H20" s="390"/>
      <c r="I20" s="546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88"/>
      <c r="X20" s="388"/>
      <c r="Y20" s="390"/>
      <c r="Z20" s="390"/>
      <c r="AA20" s="380"/>
      <c r="AB20" s="381"/>
    </row>
    <row r="21" spans="1:28" ht="39.75" customHeight="1" thickBot="1" x14ac:dyDescent="0.3">
      <c r="A21" s="3" t="s">
        <v>33</v>
      </c>
      <c r="B21" s="550" t="s">
        <v>34</v>
      </c>
      <c r="C21" s="549">
        <f>SUM(C22:C27)</f>
        <v>97.206717000000012</v>
      </c>
      <c r="D21" s="544">
        <f t="shared" ref="D21:K21" si="18">SUM(D22:D27)</f>
        <v>630617.8842999998</v>
      </c>
      <c r="E21" s="545">
        <f t="shared" si="18"/>
        <v>159.20546640000001</v>
      </c>
      <c r="F21" s="545">
        <f t="shared" si="18"/>
        <v>1054384.5841000001</v>
      </c>
      <c r="G21" s="547">
        <f t="shared" si="18"/>
        <v>92.745510500000009</v>
      </c>
      <c r="H21" s="548">
        <f t="shared" si="18"/>
        <v>615609.20770000014</v>
      </c>
      <c r="I21" s="547">
        <f t="shared" si="18"/>
        <v>182.26689280000005</v>
      </c>
      <c r="J21" s="547">
        <f t="shared" si="18"/>
        <v>999767.03210000019</v>
      </c>
      <c r="K21" s="547">
        <f t="shared" si="18"/>
        <v>191.59821799999997</v>
      </c>
      <c r="L21" s="547">
        <f>SUM(L22:L27)</f>
        <v>1001669.1521000001</v>
      </c>
      <c r="M21" s="551">
        <f t="shared" ref="M21" si="19">SUM(M22:M27)</f>
        <v>236.1420463</v>
      </c>
      <c r="N21" s="547">
        <f t="shared" ref="N21" si="20">SUM(N22:N27)</f>
        <v>780668.96039999987</v>
      </c>
      <c r="O21" s="547">
        <f t="shared" ref="O21" si="21">SUM(O22:O27)</f>
        <v>710.58703259999959</v>
      </c>
      <c r="P21" s="547">
        <f t="shared" ref="P21" si="22">SUM(P22:P27)</f>
        <v>1698224.8941000004</v>
      </c>
      <c r="Q21" s="547">
        <f t="shared" ref="Q21" si="23">SUM(Q22:Q27)</f>
        <v>376.49543759999995</v>
      </c>
      <c r="R21" s="547">
        <f t="shared" ref="R21" si="24">SUM(R22:R27)</f>
        <v>1314520.5658999998</v>
      </c>
      <c r="S21" s="547">
        <f t="shared" ref="S21" si="25">SUM(S22:S27)</f>
        <v>113.02172330000002</v>
      </c>
      <c r="T21" s="547">
        <f t="shared" ref="T21" si="26">SUM(T22:T27)</f>
        <v>545935.39769999986</v>
      </c>
      <c r="U21" s="552">
        <f t="shared" ref="U21:W21" si="27">SUM(U22:U27)</f>
        <v>238.66494649999999</v>
      </c>
      <c r="V21" s="552">
        <f t="shared" si="27"/>
        <v>1304218.6907000002</v>
      </c>
      <c r="W21" s="547">
        <f t="shared" si="27"/>
        <v>313.09307200000006</v>
      </c>
      <c r="X21" s="552">
        <f t="shared" ref="X21" si="28">SUM(X22:X27)</f>
        <v>775387.2625999999</v>
      </c>
      <c r="Y21" s="547">
        <f>SUM(Y22:Y27)</f>
        <v>130.940935</v>
      </c>
      <c r="Z21" s="400">
        <f t="shared" ref="Z21" si="29">SUM(Z22:Z27)</f>
        <v>651710.26770000008</v>
      </c>
      <c r="AA21" s="380">
        <f t="shared" ref="AA21:AA33" si="30">C21+E21+G21+I21+K21+M21+O21+Q21+S21+U21+W21+Y21</f>
        <v>2841.9679979999996</v>
      </c>
      <c r="AB21" s="381">
        <f t="shared" ref="AB21:AB33" si="31">D21+F21+H21+J21+L21+N21+P21+R21+T21+V21+X21+Z21</f>
        <v>11372713.8994</v>
      </c>
    </row>
    <row r="22" spans="1:28" x14ac:dyDescent="0.25">
      <c r="A22" s="3" t="s">
        <v>35</v>
      </c>
      <c r="B22" s="401" t="s">
        <v>36</v>
      </c>
      <c r="C22" s="402">
        <v>62.927505000000004</v>
      </c>
      <c r="D22" s="402">
        <v>344973.14879999997</v>
      </c>
      <c r="E22" s="402">
        <v>108.884</v>
      </c>
      <c r="F22" s="402">
        <v>540302.68059999996</v>
      </c>
      <c r="G22" s="390">
        <v>26.102070000000001</v>
      </c>
      <c r="H22" s="390">
        <v>166839.69480000003</v>
      </c>
      <c r="I22" s="390">
        <v>43.167999999999999</v>
      </c>
      <c r="J22" s="390">
        <v>206801.26490000001</v>
      </c>
      <c r="K22" s="390">
        <v>67.033670000000001</v>
      </c>
      <c r="L22" s="390">
        <v>419031.50139999995</v>
      </c>
      <c r="M22" s="390">
        <v>65.872</v>
      </c>
      <c r="N22" s="546">
        <v>339474.56999999995</v>
      </c>
      <c r="O22" s="390">
        <v>100.18098999999999</v>
      </c>
      <c r="P22" s="390">
        <v>554405.06390000007</v>
      </c>
      <c r="Q22" s="390">
        <v>34.277000000000001</v>
      </c>
      <c r="R22" s="390">
        <v>271246.13139999995</v>
      </c>
      <c r="S22" s="390">
        <v>38.668999999999997</v>
      </c>
      <c r="T22" s="390">
        <v>233567.215</v>
      </c>
      <c r="U22" s="390">
        <v>56.764000000000003</v>
      </c>
      <c r="V22" s="390">
        <v>464229.10980000003</v>
      </c>
      <c r="W22" s="388">
        <v>21.629144</v>
      </c>
      <c r="X22" s="388">
        <v>125021.26980000001</v>
      </c>
      <c r="Y22" s="390">
        <v>37.5160719</v>
      </c>
      <c r="Z22" s="390">
        <v>176689.16269999999</v>
      </c>
      <c r="AA22" s="380">
        <f t="shared" si="30"/>
        <v>663.02345090000006</v>
      </c>
      <c r="AB22" s="381">
        <f t="shared" si="31"/>
        <v>3842580.8130999999</v>
      </c>
    </row>
    <row r="23" spans="1:28" x14ac:dyDescent="0.25">
      <c r="A23" s="3" t="s">
        <v>37</v>
      </c>
      <c r="B23" s="391" t="s">
        <v>38</v>
      </c>
      <c r="C23" s="389">
        <v>0</v>
      </c>
      <c r="D23" s="389">
        <v>0</v>
      </c>
      <c r="E23" s="389">
        <v>0</v>
      </c>
      <c r="F23" s="389">
        <v>0</v>
      </c>
      <c r="G23" s="390">
        <v>0</v>
      </c>
      <c r="H23" s="390">
        <v>0</v>
      </c>
      <c r="I23" s="390">
        <v>3.5200000000000002E-2</v>
      </c>
      <c r="J23" s="390">
        <v>59.998399999999997</v>
      </c>
      <c r="K23" s="390">
        <v>0</v>
      </c>
      <c r="L23" s="390">
        <v>0</v>
      </c>
      <c r="M23" s="390">
        <v>2E-3</v>
      </c>
      <c r="N23" s="390">
        <v>29.735600000000002</v>
      </c>
      <c r="O23" s="390">
        <v>0.01</v>
      </c>
      <c r="P23" s="390">
        <v>209.54340000000002</v>
      </c>
      <c r="Q23" s="390">
        <v>0</v>
      </c>
      <c r="R23" s="390">
        <v>0</v>
      </c>
      <c r="S23" s="390">
        <v>0</v>
      </c>
      <c r="T23" s="390">
        <v>0</v>
      </c>
      <c r="U23" s="390">
        <v>5.0000000000000001E-3</v>
      </c>
      <c r="V23" s="390">
        <v>234.12799999999999</v>
      </c>
      <c r="W23" s="388">
        <v>1.4999999999999999E-2</v>
      </c>
      <c r="X23" s="388">
        <v>208.5966</v>
      </c>
      <c r="Y23" s="390">
        <v>0.01</v>
      </c>
      <c r="Z23" s="390">
        <v>39.606000000000002</v>
      </c>
      <c r="AA23" s="380">
        <f t="shared" si="30"/>
        <v>7.7200000000000005E-2</v>
      </c>
      <c r="AB23" s="381">
        <f t="shared" si="31"/>
        <v>781.60799999999995</v>
      </c>
    </row>
    <row r="24" spans="1:28" x14ac:dyDescent="0.25">
      <c r="A24" s="3" t="s">
        <v>39</v>
      </c>
      <c r="B24" s="391" t="s">
        <v>40</v>
      </c>
      <c r="C24" s="389">
        <v>3.0148617999999998</v>
      </c>
      <c r="D24" s="389">
        <v>30102.089200000006</v>
      </c>
      <c r="E24" s="389">
        <v>5.2206999000000005</v>
      </c>
      <c r="F24" s="389">
        <v>46182.102499999994</v>
      </c>
      <c r="G24" s="390">
        <v>26.8478563</v>
      </c>
      <c r="H24" s="390">
        <v>125041.37650000001</v>
      </c>
      <c r="I24" s="390">
        <v>65.921762200000046</v>
      </c>
      <c r="J24" s="390">
        <v>195475.01889999997</v>
      </c>
      <c r="K24" s="390">
        <v>110.04099719999999</v>
      </c>
      <c r="L24" s="390">
        <v>452274.79540000006</v>
      </c>
      <c r="M24" s="390">
        <v>12.405849</v>
      </c>
      <c r="N24" s="390">
        <v>27949.453799999999</v>
      </c>
      <c r="O24" s="390">
        <v>21.388480899999998</v>
      </c>
      <c r="P24" s="390">
        <v>56123.357599999981</v>
      </c>
      <c r="Q24" s="390">
        <v>87.287449000000009</v>
      </c>
      <c r="R24" s="390">
        <v>266603.91720000003</v>
      </c>
      <c r="S24" s="390">
        <v>4.0241963000000007</v>
      </c>
      <c r="T24" s="390">
        <v>34978.729899999998</v>
      </c>
      <c r="U24" s="390">
        <v>50.847954700000003</v>
      </c>
      <c r="V24" s="390">
        <v>221743.4461</v>
      </c>
      <c r="W24" s="388">
        <v>46.616455000000002</v>
      </c>
      <c r="X24" s="388">
        <v>155971.58599999998</v>
      </c>
      <c r="Y24" s="390">
        <v>46.199997900000014</v>
      </c>
      <c r="Z24" s="390">
        <v>176578.98469999997</v>
      </c>
      <c r="AA24" s="380">
        <f t="shared" si="30"/>
        <v>479.81656020000008</v>
      </c>
      <c r="AB24" s="381">
        <f t="shared" si="31"/>
        <v>1789024.8577999999</v>
      </c>
    </row>
    <row r="25" spans="1:28" x14ac:dyDescent="0.25">
      <c r="A25" s="3" t="s">
        <v>41</v>
      </c>
      <c r="B25" s="391" t="s">
        <v>42</v>
      </c>
      <c r="C25" s="389">
        <v>28.762304800000003</v>
      </c>
      <c r="D25" s="389">
        <v>234470.29579999996</v>
      </c>
      <c r="E25" s="389">
        <v>40.712202199999993</v>
      </c>
      <c r="F25" s="389">
        <v>437420.44400000008</v>
      </c>
      <c r="G25" s="390">
        <v>38.790069800000012</v>
      </c>
      <c r="H25" s="390">
        <v>313078.17330000002</v>
      </c>
      <c r="I25" s="390">
        <v>71.970150599999997</v>
      </c>
      <c r="J25" s="390">
        <v>588111.4306000002</v>
      </c>
      <c r="K25" s="390">
        <v>13.628890799999999</v>
      </c>
      <c r="L25" s="390">
        <v>115676.04980000001</v>
      </c>
      <c r="M25" s="390">
        <v>157.77805730000003</v>
      </c>
      <c r="N25" s="390">
        <v>412084.93119999993</v>
      </c>
      <c r="O25" s="390">
        <v>588.42155509999975</v>
      </c>
      <c r="P25" s="390">
        <v>1082413.2852000003</v>
      </c>
      <c r="Q25" s="390">
        <v>254.84411859999994</v>
      </c>
      <c r="R25" s="390">
        <v>774072.80559999996</v>
      </c>
      <c r="S25" s="390">
        <v>70.310517000000019</v>
      </c>
      <c r="T25" s="390">
        <v>277016.13459999987</v>
      </c>
      <c r="U25" s="390">
        <v>129.77435069999999</v>
      </c>
      <c r="V25" s="390">
        <v>605950.65540000005</v>
      </c>
      <c r="W25" s="388">
        <v>244.29578390000003</v>
      </c>
      <c r="X25" s="388">
        <v>491227.40029999992</v>
      </c>
      <c r="Y25" s="390">
        <v>25.469225200000011</v>
      </c>
      <c r="Z25" s="390">
        <v>197094.35500000004</v>
      </c>
      <c r="AA25" s="380">
        <f t="shared" si="30"/>
        <v>1664.7572259999999</v>
      </c>
      <c r="AB25" s="381">
        <f t="shared" si="31"/>
        <v>5528615.9608000014</v>
      </c>
    </row>
    <row r="26" spans="1:28" x14ac:dyDescent="0.25">
      <c r="A26" s="3" t="s">
        <v>43</v>
      </c>
      <c r="B26" s="391" t="s">
        <v>44</v>
      </c>
      <c r="C26" s="389">
        <v>0.10205</v>
      </c>
      <c r="D26" s="389">
        <v>1451.549</v>
      </c>
      <c r="E26" s="389">
        <v>1.6070000000000001E-2</v>
      </c>
      <c r="F26" s="389">
        <v>261.49670000000003</v>
      </c>
      <c r="G26" s="390">
        <v>0.40401550000000003</v>
      </c>
      <c r="H26" s="390">
        <v>5680.0820999999996</v>
      </c>
      <c r="I26" s="390">
        <v>0.19277999999999998</v>
      </c>
      <c r="J26" s="390">
        <v>2758.5797000000002</v>
      </c>
      <c r="K26" s="390">
        <v>0.12570000000000001</v>
      </c>
      <c r="L26" s="390">
        <v>12122.3529</v>
      </c>
      <c r="M26" s="390">
        <v>6.8040000000000003E-2</v>
      </c>
      <c r="N26" s="390">
        <v>895.005</v>
      </c>
      <c r="O26" s="390">
        <v>3.8969999999999998E-2</v>
      </c>
      <c r="P26" s="390">
        <v>774.85699999999997</v>
      </c>
      <c r="Q26" s="390">
        <v>7.4870000000000006E-2</v>
      </c>
      <c r="R26" s="390">
        <v>2006.92</v>
      </c>
      <c r="S26" s="390">
        <v>1.7010000000000001E-2</v>
      </c>
      <c r="T26" s="390">
        <v>216.64619999999999</v>
      </c>
      <c r="U26" s="390">
        <v>0.35324</v>
      </c>
      <c r="V26" s="390">
        <v>4756.5452000000005</v>
      </c>
      <c r="W26" s="388">
        <v>2.0140000000000002E-2</v>
      </c>
      <c r="X26" s="388">
        <v>261.55189999999999</v>
      </c>
      <c r="Y26" s="390">
        <v>20.989639999999994</v>
      </c>
      <c r="Z26" s="390">
        <v>95528.028299999991</v>
      </c>
      <c r="AA26" s="380">
        <f t="shared" si="30"/>
        <v>22.402525499999996</v>
      </c>
      <c r="AB26" s="381">
        <f t="shared" si="31"/>
        <v>126713.61399999999</v>
      </c>
    </row>
    <row r="27" spans="1:28" ht="27" customHeight="1" x14ac:dyDescent="0.25">
      <c r="A27" s="3" t="s">
        <v>45</v>
      </c>
      <c r="B27" s="391" t="s">
        <v>46</v>
      </c>
      <c r="C27" s="389">
        <v>2.3999953999999999</v>
      </c>
      <c r="D27" s="389">
        <v>19620.801500000001</v>
      </c>
      <c r="E27" s="389">
        <v>4.3724943000000005</v>
      </c>
      <c r="F27" s="389">
        <v>30217.8603</v>
      </c>
      <c r="G27" s="390">
        <v>0.60149890000000006</v>
      </c>
      <c r="H27" s="390">
        <v>4969.8809999999994</v>
      </c>
      <c r="I27" s="390">
        <v>0.97899999999999998</v>
      </c>
      <c r="J27" s="390">
        <v>6560.7396000000008</v>
      </c>
      <c r="K27" s="390">
        <v>0.76896000000000009</v>
      </c>
      <c r="L27" s="390">
        <v>2564.4526000000001</v>
      </c>
      <c r="M27" s="390">
        <v>1.61E-2</v>
      </c>
      <c r="N27" s="390">
        <v>235.26479999999998</v>
      </c>
      <c r="O27" s="390">
        <v>0.54703659999999998</v>
      </c>
      <c r="P27" s="390">
        <v>4298.7869999999994</v>
      </c>
      <c r="Q27" s="390">
        <v>1.2E-2</v>
      </c>
      <c r="R27" s="390">
        <v>590.79169999999999</v>
      </c>
      <c r="S27" s="390">
        <v>1E-3</v>
      </c>
      <c r="T27" s="390">
        <v>156.672</v>
      </c>
      <c r="U27" s="390">
        <v>0.92040110000000008</v>
      </c>
      <c r="V27" s="390">
        <v>7304.8062</v>
      </c>
      <c r="W27" s="388">
        <v>0.51654909999999998</v>
      </c>
      <c r="X27" s="388">
        <v>2696.8580000000002</v>
      </c>
      <c r="Y27" s="390">
        <v>0.75600000000000001</v>
      </c>
      <c r="Z27" s="390">
        <v>5780.1310000000003</v>
      </c>
      <c r="AA27" s="380">
        <f t="shared" si="30"/>
        <v>11.8910354</v>
      </c>
      <c r="AB27" s="381">
        <f t="shared" si="31"/>
        <v>84997.045700000017</v>
      </c>
    </row>
    <row r="28" spans="1:28" x14ac:dyDescent="0.25">
      <c r="A28" s="3" t="s">
        <v>47</v>
      </c>
      <c r="B28" s="391" t="s">
        <v>48</v>
      </c>
      <c r="C28" s="389">
        <v>62.168753099999996</v>
      </c>
      <c r="D28" s="389">
        <v>122135.62629999996</v>
      </c>
      <c r="E28" s="389">
        <v>42.631532700000001</v>
      </c>
      <c r="F28" s="389">
        <v>93122.352400000033</v>
      </c>
      <c r="G28" s="390">
        <v>100.83341460000001</v>
      </c>
      <c r="H28" s="390">
        <v>136156.89149999997</v>
      </c>
      <c r="I28" s="390">
        <v>60.093814200000004</v>
      </c>
      <c r="J28" s="390">
        <v>119985.59360000001</v>
      </c>
      <c r="K28" s="390">
        <v>78.196041799999989</v>
      </c>
      <c r="L28" s="390">
        <v>129532.45280000001</v>
      </c>
      <c r="M28" s="390">
        <v>86.343694600000021</v>
      </c>
      <c r="N28" s="390">
        <v>123724.67259999999</v>
      </c>
      <c r="O28" s="390">
        <v>91.73247529999999</v>
      </c>
      <c r="P28" s="390">
        <v>138254.66490000003</v>
      </c>
      <c r="Q28" s="390">
        <v>61.413248799999984</v>
      </c>
      <c r="R28" s="390">
        <v>118837.02190000001</v>
      </c>
      <c r="S28" s="390">
        <v>38.699254199999999</v>
      </c>
      <c r="T28" s="390">
        <v>95085.07710000001</v>
      </c>
      <c r="U28" s="390">
        <v>37.367878899999994</v>
      </c>
      <c r="V28" s="390">
        <v>67430.799400000004</v>
      </c>
      <c r="W28" s="388">
        <v>45.093799999999987</v>
      </c>
      <c r="X28" s="388">
        <v>105876.53519999998</v>
      </c>
      <c r="Y28" s="390">
        <v>43.402282099999994</v>
      </c>
      <c r="Z28" s="390">
        <v>67850.316200000001</v>
      </c>
      <c r="AA28" s="380">
        <f t="shared" si="30"/>
        <v>747.9761903000001</v>
      </c>
      <c r="AB28" s="381">
        <f t="shared" si="31"/>
        <v>1317992.0039000001</v>
      </c>
    </row>
    <row r="29" spans="1:28" x14ac:dyDescent="0.25">
      <c r="A29" s="6"/>
      <c r="B29" s="403" t="s">
        <v>49</v>
      </c>
      <c r="C29" s="404">
        <f>SUM(C30:C33)</f>
        <v>44084.266265999999</v>
      </c>
      <c r="D29" s="404">
        <f t="shared" ref="D29:Z29" si="32">SUM(D30:D33)</f>
        <v>19375234.812300008</v>
      </c>
      <c r="E29" s="404">
        <f t="shared" si="32"/>
        <v>42101.142778300004</v>
      </c>
      <c r="F29" s="404">
        <f t="shared" si="32"/>
        <v>16506178.871499997</v>
      </c>
      <c r="G29" s="405">
        <f t="shared" si="32"/>
        <v>77207.983906400012</v>
      </c>
      <c r="H29" s="405">
        <f t="shared" si="32"/>
        <v>30996378.503800001</v>
      </c>
      <c r="I29" s="405">
        <f t="shared" si="32"/>
        <v>25201.135110200001</v>
      </c>
      <c r="J29" s="405">
        <f t="shared" si="32"/>
        <v>7515121.1955999983</v>
      </c>
      <c r="K29" s="405">
        <f t="shared" si="32"/>
        <v>45152.273217400005</v>
      </c>
      <c r="L29" s="405">
        <f t="shared" si="32"/>
        <v>15100619.376600007</v>
      </c>
      <c r="M29" s="405">
        <f t="shared" si="32"/>
        <v>46235.324919499995</v>
      </c>
      <c r="N29" s="405">
        <f t="shared" si="32"/>
        <v>18523253.113999996</v>
      </c>
      <c r="O29" s="405">
        <f t="shared" si="32"/>
        <v>656.0525269000002</v>
      </c>
      <c r="P29" s="405">
        <f t="shared" si="32"/>
        <v>553522.56120000011</v>
      </c>
      <c r="Q29" s="405">
        <f t="shared" si="32"/>
        <v>365.06003220000002</v>
      </c>
      <c r="R29" s="405">
        <f t="shared" si="32"/>
        <v>375780.14399999997</v>
      </c>
      <c r="S29" s="405">
        <f t="shared" si="32"/>
        <v>5331.1588908000003</v>
      </c>
      <c r="T29" s="405">
        <f t="shared" si="32"/>
        <v>1383937.7801999999</v>
      </c>
      <c r="U29" s="405">
        <f t="shared" si="32"/>
        <v>214.27906609999999</v>
      </c>
      <c r="V29" s="405">
        <f t="shared" si="32"/>
        <v>271547.53600000002</v>
      </c>
      <c r="W29" s="405">
        <f t="shared" si="32"/>
        <v>196.17962830000005</v>
      </c>
      <c r="X29" s="405">
        <f t="shared" si="32"/>
        <v>318981.19790000003</v>
      </c>
      <c r="Y29" s="405">
        <f t="shared" si="32"/>
        <v>257.36459939999997</v>
      </c>
      <c r="Z29" s="405">
        <f t="shared" si="32"/>
        <v>409035.43969999999</v>
      </c>
      <c r="AA29" s="380">
        <f t="shared" si="30"/>
        <v>287002.22094150016</v>
      </c>
      <c r="AB29" s="381">
        <f t="shared" si="31"/>
        <v>111329590.53279999</v>
      </c>
    </row>
    <row r="30" spans="1:28" ht="39" customHeight="1" x14ac:dyDescent="0.25">
      <c r="A30" s="7">
        <v>17.010000000000002</v>
      </c>
      <c r="B30" s="406" t="s">
        <v>50</v>
      </c>
      <c r="C30" s="407">
        <v>33582.376912200001</v>
      </c>
      <c r="D30" s="407">
        <v>17398149.583300006</v>
      </c>
      <c r="E30" s="407">
        <v>9228.1998462000029</v>
      </c>
      <c r="F30" s="407">
        <v>12021369.633299997</v>
      </c>
      <c r="G30" s="390">
        <v>52066.623804400006</v>
      </c>
      <c r="H30" s="390">
        <v>27365465.775600001</v>
      </c>
      <c r="I30" s="390">
        <v>11081.429579399999</v>
      </c>
      <c r="J30" s="390">
        <v>5568990.4849999985</v>
      </c>
      <c r="K30" s="390">
        <v>20801.532023200005</v>
      </c>
      <c r="L30" s="390">
        <v>11733556.182000006</v>
      </c>
      <c r="M30" s="390">
        <v>30466.018453499993</v>
      </c>
      <c r="N30" s="390">
        <v>16195478.355899997</v>
      </c>
      <c r="O30" s="390">
        <v>602.23703530000012</v>
      </c>
      <c r="P30" s="390">
        <v>412352.27150000009</v>
      </c>
      <c r="Q30" s="390">
        <v>317.77198650000003</v>
      </c>
      <c r="R30" s="390">
        <v>220417.21489999999</v>
      </c>
      <c r="S30" s="390">
        <v>1052.6296386000001</v>
      </c>
      <c r="T30" s="390">
        <v>694730.41789999977</v>
      </c>
      <c r="U30" s="390">
        <v>157.1536466</v>
      </c>
      <c r="V30" s="390">
        <v>133012.52070000002</v>
      </c>
      <c r="W30" s="388">
        <v>133.03830960000005</v>
      </c>
      <c r="X30" s="388">
        <v>114811.3018</v>
      </c>
      <c r="Y30" s="390">
        <v>103.6905383</v>
      </c>
      <c r="Z30" s="390">
        <v>92566.496700000003</v>
      </c>
      <c r="AA30" s="380">
        <f t="shared" si="30"/>
        <v>159592.70177380001</v>
      </c>
      <c r="AB30" s="381">
        <f t="shared" si="31"/>
        <v>91950900.238600001</v>
      </c>
    </row>
    <row r="31" spans="1:28" ht="34.5" customHeight="1" x14ac:dyDescent="0.25">
      <c r="A31" s="7">
        <v>17.02</v>
      </c>
      <c r="B31" s="391" t="s">
        <v>51</v>
      </c>
      <c r="C31" s="389">
        <v>23.360036000000001</v>
      </c>
      <c r="D31" s="389">
        <v>43522.713799999998</v>
      </c>
      <c r="E31" s="389">
        <v>38.1367513</v>
      </c>
      <c r="F31" s="389">
        <v>25534.873199999998</v>
      </c>
      <c r="G31" s="390">
        <v>15.883205500000001</v>
      </c>
      <c r="H31" s="390">
        <v>14191.071399999999</v>
      </c>
      <c r="I31" s="390">
        <v>27.270148900000002</v>
      </c>
      <c r="J31" s="390">
        <v>58473.095200000003</v>
      </c>
      <c r="K31" s="390">
        <v>21.015032699999999</v>
      </c>
      <c r="L31" s="390">
        <v>41964.739600000001</v>
      </c>
      <c r="M31" s="390">
        <v>37.326805400000005</v>
      </c>
      <c r="N31" s="390">
        <v>53059.755599999997</v>
      </c>
      <c r="O31" s="390">
        <v>21.470363699999996</v>
      </c>
      <c r="P31" s="390">
        <v>32282.669000000002</v>
      </c>
      <c r="Q31" s="390">
        <v>18.663983899999998</v>
      </c>
      <c r="R31" s="390">
        <v>22552.834300000002</v>
      </c>
      <c r="S31" s="390">
        <v>1.1336793999999999</v>
      </c>
      <c r="T31" s="390">
        <v>2285.9461999999999</v>
      </c>
      <c r="U31" s="390">
        <v>33.214886200000002</v>
      </c>
      <c r="V31" s="390">
        <v>32620.141199999995</v>
      </c>
      <c r="W31" s="388">
        <v>4.5081680999999998</v>
      </c>
      <c r="X31" s="388">
        <v>15019.5247</v>
      </c>
      <c r="Y31" s="390">
        <v>40.967801800000004</v>
      </c>
      <c r="Z31" s="390">
        <v>58137.141300000003</v>
      </c>
      <c r="AA31" s="380">
        <f t="shared" si="30"/>
        <v>282.95086290000006</v>
      </c>
      <c r="AB31" s="381">
        <f t="shared" si="31"/>
        <v>399644.50550000003</v>
      </c>
    </row>
    <row r="32" spans="1:28" ht="25.5" customHeight="1" x14ac:dyDescent="0.25">
      <c r="A32" s="7">
        <v>17.03</v>
      </c>
      <c r="B32" s="391" t="s">
        <v>52</v>
      </c>
      <c r="C32" s="389">
        <v>10441.119000000001</v>
      </c>
      <c r="D32" s="389">
        <v>1465673.7796000002</v>
      </c>
      <c r="E32" s="389">
        <v>32815.023000000001</v>
      </c>
      <c r="F32" s="389">
        <v>4284003.5764000006</v>
      </c>
      <c r="G32" s="390">
        <v>25108.644849999997</v>
      </c>
      <c r="H32" s="390">
        <v>3493601.0115999999</v>
      </c>
      <c r="I32" s="390">
        <v>14057.03</v>
      </c>
      <c r="J32" s="390">
        <v>1798353.6466999999</v>
      </c>
      <c r="K32" s="390">
        <v>24302.654999999999</v>
      </c>
      <c r="L32" s="390">
        <v>3209425.4217000008</v>
      </c>
      <c r="M32" s="390">
        <v>15710.463</v>
      </c>
      <c r="N32" s="390">
        <v>2174657.9670999995</v>
      </c>
      <c r="O32" s="390">
        <v>0.56713519999999995</v>
      </c>
      <c r="P32" s="390">
        <v>163.81</v>
      </c>
      <c r="Q32" s="390">
        <v>0.748</v>
      </c>
      <c r="R32" s="390">
        <v>899.99360000000001</v>
      </c>
      <c r="S32" s="390">
        <v>4250.4514545000002</v>
      </c>
      <c r="T32" s="390">
        <v>568481.28430000017</v>
      </c>
      <c r="U32" s="390">
        <v>2.903</v>
      </c>
      <c r="V32" s="390">
        <v>7597.6299999999992</v>
      </c>
      <c r="W32" s="388">
        <v>0.85163630000000001</v>
      </c>
      <c r="X32" s="388">
        <v>2430.1523999999999</v>
      </c>
      <c r="Y32" s="390">
        <v>1</v>
      </c>
      <c r="Z32" s="390">
        <v>840</v>
      </c>
      <c r="AA32" s="380">
        <f t="shared" si="30"/>
        <v>126691.45607600002</v>
      </c>
      <c r="AB32" s="381">
        <f t="shared" si="31"/>
        <v>17006128.273400001</v>
      </c>
    </row>
    <row r="33" spans="1:28" ht="29.25" customHeight="1" x14ac:dyDescent="0.25">
      <c r="A33" s="7" t="s">
        <v>53</v>
      </c>
      <c r="B33" s="391" t="s">
        <v>54</v>
      </c>
      <c r="C33" s="389">
        <v>37.410317799999987</v>
      </c>
      <c r="D33" s="389">
        <v>467888.73560000031</v>
      </c>
      <c r="E33" s="389">
        <v>19.783180799999997</v>
      </c>
      <c r="F33" s="389">
        <v>175270.78859999994</v>
      </c>
      <c r="G33" s="390">
        <v>16.832046500000001</v>
      </c>
      <c r="H33" s="390">
        <v>123120.64520000001</v>
      </c>
      <c r="I33" s="390">
        <v>35.405381899999981</v>
      </c>
      <c r="J33" s="390">
        <v>89303.968699999983</v>
      </c>
      <c r="K33" s="390">
        <v>27.071161500000002</v>
      </c>
      <c r="L33" s="390">
        <v>115673.03329999994</v>
      </c>
      <c r="M33" s="390">
        <v>21.516660599999987</v>
      </c>
      <c r="N33" s="390">
        <v>100057.03540000005</v>
      </c>
      <c r="O33" s="390">
        <v>31.777992699999988</v>
      </c>
      <c r="P33" s="390">
        <v>108723.81069999999</v>
      </c>
      <c r="Q33" s="390">
        <v>27.876061799999995</v>
      </c>
      <c r="R33" s="390">
        <v>131910.10119999998</v>
      </c>
      <c r="S33" s="390">
        <v>26.944118299999992</v>
      </c>
      <c r="T33" s="390">
        <v>118440.1318</v>
      </c>
      <c r="U33" s="390">
        <v>21.007533300000002</v>
      </c>
      <c r="V33" s="390">
        <v>98317.244100000025</v>
      </c>
      <c r="W33" s="388">
        <v>57.781514300000012</v>
      </c>
      <c r="X33" s="388">
        <v>186720.21900000004</v>
      </c>
      <c r="Y33" s="390">
        <v>111.7062593</v>
      </c>
      <c r="Z33" s="390">
        <v>257491.80170000001</v>
      </c>
      <c r="AA33" s="380">
        <f t="shared" si="30"/>
        <v>435.11222879999997</v>
      </c>
      <c r="AB33" s="381">
        <f t="shared" si="31"/>
        <v>1972917.5153000003</v>
      </c>
    </row>
    <row r="34" spans="1:28" ht="15" hidden="1" customHeight="1" x14ac:dyDescent="0.25">
      <c r="A34" s="8" t="s">
        <v>55</v>
      </c>
      <c r="B34" s="391" t="s">
        <v>56</v>
      </c>
      <c r="C34" s="389"/>
      <c r="D34" s="389"/>
      <c r="E34" s="389"/>
      <c r="F34" s="389"/>
      <c r="G34" s="390"/>
      <c r="H34" s="390"/>
      <c r="I34" s="390"/>
      <c r="J34" s="390"/>
      <c r="K34" s="390"/>
      <c r="L34" s="390"/>
      <c r="M34" s="390"/>
      <c r="N34" s="390"/>
      <c r="O34" s="390"/>
      <c r="P34" s="390"/>
      <c r="Q34" s="390"/>
      <c r="R34" s="390"/>
      <c r="S34" s="390"/>
      <c r="T34" s="390"/>
      <c r="U34" s="390"/>
      <c r="V34" s="390"/>
      <c r="W34" s="388"/>
      <c r="X34" s="388"/>
      <c r="Y34" s="390"/>
      <c r="Z34" s="390"/>
      <c r="AA34" s="380"/>
      <c r="AB34" s="381"/>
    </row>
    <row r="35" spans="1:28" ht="27.75" customHeight="1" x14ac:dyDescent="0.25">
      <c r="A35" s="8" t="s">
        <v>57</v>
      </c>
      <c r="B35" s="391" t="s">
        <v>58</v>
      </c>
      <c r="C35" s="389">
        <v>6.0383500000000003</v>
      </c>
      <c r="D35" s="389">
        <v>4412.0864000000001</v>
      </c>
      <c r="E35" s="389">
        <v>1.2408699999999999</v>
      </c>
      <c r="F35" s="389">
        <v>1540.7297999999998</v>
      </c>
      <c r="G35" s="390">
        <v>2.7647300000000001</v>
      </c>
      <c r="H35" s="390">
        <v>2588.7288999999996</v>
      </c>
      <c r="I35" s="390">
        <v>4.1734600000000004</v>
      </c>
      <c r="J35" s="390">
        <v>4062.1064000000006</v>
      </c>
      <c r="K35" s="390">
        <v>2.9991999999999996</v>
      </c>
      <c r="L35" s="390">
        <v>2980.0259999999998</v>
      </c>
      <c r="M35" s="390">
        <v>0.35</v>
      </c>
      <c r="N35" s="390">
        <v>73.3</v>
      </c>
      <c r="O35" s="390">
        <v>3.3901999999999997</v>
      </c>
      <c r="P35" s="390">
        <v>2944.7459999999996</v>
      </c>
      <c r="Q35" s="390">
        <v>2.8672400000000002</v>
      </c>
      <c r="R35" s="390">
        <v>2599.9064000000003</v>
      </c>
      <c r="S35" s="390">
        <v>1.85293</v>
      </c>
      <c r="T35" s="390">
        <v>1891.579</v>
      </c>
      <c r="U35" s="390">
        <v>4.1324700000000005</v>
      </c>
      <c r="V35" s="390">
        <v>3665.6060000000002</v>
      </c>
      <c r="W35" s="388">
        <v>1.6395999999999999</v>
      </c>
      <c r="X35" s="388">
        <v>1871.8401999999996</v>
      </c>
      <c r="Y35" s="390">
        <v>2.7545999999999999</v>
      </c>
      <c r="Z35" s="390">
        <v>2420.6235999999999</v>
      </c>
      <c r="AA35" s="380">
        <f>C35+E35+G35+I35+K35+M35+O35+Q35+S35+U35+W35+Y35</f>
        <v>34.203650000000003</v>
      </c>
      <c r="AB35" s="381">
        <f>D35+F35+H35+J35+L35+N35+P35+R35+T35+V35+X35+Z35</f>
        <v>31051.278699999999</v>
      </c>
    </row>
    <row r="36" spans="1:28" x14ac:dyDescent="0.25">
      <c r="A36" s="5"/>
      <c r="B36" s="403" t="s">
        <v>59</v>
      </c>
      <c r="C36" s="404"/>
      <c r="D36" s="404"/>
      <c r="E36" s="404"/>
      <c r="F36" s="404"/>
      <c r="G36" s="390"/>
      <c r="H36" s="390"/>
      <c r="I36" s="390"/>
      <c r="J36" s="390"/>
      <c r="K36" s="390"/>
      <c r="L36" s="390"/>
      <c r="M36" s="390"/>
      <c r="N36" s="390"/>
      <c r="O36" s="390"/>
      <c r="P36" s="390"/>
      <c r="Q36" s="390"/>
      <c r="R36" s="390"/>
      <c r="S36" s="390"/>
      <c r="T36" s="390"/>
      <c r="U36" s="390"/>
      <c r="V36" s="390"/>
      <c r="W36" s="388"/>
      <c r="X36" s="388"/>
      <c r="Y36" s="390"/>
      <c r="Z36" s="390"/>
      <c r="AA36" s="380"/>
      <c r="AB36" s="381"/>
    </row>
    <row r="37" spans="1:28" x14ac:dyDescent="0.25">
      <c r="A37" s="6" t="s">
        <v>60</v>
      </c>
      <c r="B37" s="391" t="s">
        <v>61</v>
      </c>
      <c r="C37" s="389">
        <v>1009.4324834999999</v>
      </c>
      <c r="D37" s="389">
        <v>723247.98470000003</v>
      </c>
      <c r="E37" s="389">
        <v>902.73798840000006</v>
      </c>
      <c r="F37" s="389">
        <v>591960.5606999998</v>
      </c>
      <c r="G37" s="390">
        <v>1089.1382888000001</v>
      </c>
      <c r="H37" s="390">
        <v>699482.84089999995</v>
      </c>
      <c r="I37" s="390">
        <v>1088.3561548000002</v>
      </c>
      <c r="J37" s="390">
        <v>838223.95919999981</v>
      </c>
      <c r="K37" s="390">
        <v>1131.5896691999999</v>
      </c>
      <c r="L37" s="390">
        <v>877457.72840000002</v>
      </c>
      <c r="M37" s="390">
        <v>1004.6108701000001</v>
      </c>
      <c r="N37" s="390">
        <v>915610.96840000013</v>
      </c>
      <c r="O37" s="390">
        <v>700.83516419999989</v>
      </c>
      <c r="P37" s="390">
        <v>619760.81130000006</v>
      </c>
      <c r="Q37" s="390">
        <v>686.80998609999983</v>
      </c>
      <c r="R37" s="390">
        <v>622891.96440000006</v>
      </c>
      <c r="S37" s="390">
        <v>635.69407999999999</v>
      </c>
      <c r="T37" s="390">
        <v>621449.14969999972</v>
      </c>
      <c r="U37" s="390">
        <v>743.02141989999996</v>
      </c>
      <c r="V37" s="390">
        <v>684422.95510000014</v>
      </c>
      <c r="W37" s="388">
        <v>798.89857599999993</v>
      </c>
      <c r="X37" s="388">
        <v>560340.60520000011</v>
      </c>
      <c r="Y37" s="390">
        <v>483.29222879999998</v>
      </c>
      <c r="Z37" s="390">
        <v>375546.32959999994</v>
      </c>
      <c r="AA37" s="380">
        <f t="shared" ref="AA37:AB41" si="33">C37+E37+G37+I37+K37+M37+O37+Q37+S37+U37+W37+Y37</f>
        <v>10274.416909799998</v>
      </c>
      <c r="AB37" s="381">
        <f t="shared" si="33"/>
        <v>8130395.8575999988</v>
      </c>
    </row>
    <row r="38" spans="1:28" x14ac:dyDescent="0.25">
      <c r="A38" s="6" t="s">
        <v>62</v>
      </c>
      <c r="B38" s="391" t="s">
        <v>63</v>
      </c>
      <c r="C38" s="389">
        <v>5.6909681000000001</v>
      </c>
      <c r="D38" s="389">
        <v>5820.6603000000005</v>
      </c>
      <c r="E38" s="389">
        <v>2.9372500000000001</v>
      </c>
      <c r="F38" s="389">
        <v>3298.174</v>
      </c>
      <c r="G38" s="390">
        <v>18.9171455</v>
      </c>
      <c r="H38" s="390">
        <v>17602.863300000001</v>
      </c>
      <c r="I38" s="390">
        <v>19.947020000000002</v>
      </c>
      <c r="J38" s="390">
        <v>32184.2942</v>
      </c>
      <c r="K38" s="390">
        <v>71.169830000000005</v>
      </c>
      <c r="L38" s="390">
        <v>32410.742399999999</v>
      </c>
      <c r="M38" s="390">
        <v>28.294047299999999</v>
      </c>
      <c r="N38" s="390">
        <v>14309.133</v>
      </c>
      <c r="O38" s="390">
        <v>26.992380000000001</v>
      </c>
      <c r="P38" s="390">
        <v>16246.3465</v>
      </c>
      <c r="Q38" s="390">
        <v>22.350065599999997</v>
      </c>
      <c r="R38" s="390">
        <v>22286.433700000005</v>
      </c>
      <c r="S38" s="390">
        <v>22.2086018</v>
      </c>
      <c r="T38" s="390">
        <v>14227.0982</v>
      </c>
      <c r="U38" s="390">
        <v>54.785769099999996</v>
      </c>
      <c r="V38" s="390">
        <v>35314.259400000003</v>
      </c>
      <c r="W38" s="388">
        <v>50.107767100000004</v>
      </c>
      <c r="X38" s="388">
        <v>38484.655799999993</v>
      </c>
      <c r="Y38" s="390">
        <v>26.5716319</v>
      </c>
      <c r="Z38" s="390">
        <v>15316.155699999999</v>
      </c>
      <c r="AA38" s="380">
        <f t="shared" si="33"/>
        <v>349.97247639999995</v>
      </c>
      <c r="AB38" s="381">
        <f t="shared" si="33"/>
        <v>247500.81650000002</v>
      </c>
    </row>
    <row r="39" spans="1:28" x14ac:dyDescent="0.25">
      <c r="A39" s="6">
        <v>714.5</v>
      </c>
      <c r="B39" s="391" t="s">
        <v>65</v>
      </c>
      <c r="C39" s="389">
        <v>39.575090000000003</v>
      </c>
      <c r="D39" s="389">
        <v>60867.058799999999</v>
      </c>
      <c r="E39" s="389">
        <v>29.815459999999998</v>
      </c>
      <c r="F39" s="389">
        <v>46212.677799999998</v>
      </c>
      <c r="G39" s="390">
        <v>46.670118999999993</v>
      </c>
      <c r="H39" s="390">
        <v>53956.633700000006</v>
      </c>
      <c r="I39" s="390">
        <v>40.207993000000002</v>
      </c>
      <c r="J39" s="390">
        <v>61704.418799999978</v>
      </c>
      <c r="K39" s="390">
        <v>58.5160044</v>
      </c>
      <c r="L39" s="390">
        <v>82772.285999999993</v>
      </c>
      <c r="M39" s="390">
        <v>69.683619999999991</v>
      </c>
      <c r="N39" s="390">
        <v>89328.607100000008</v>
      </c>
      <c r="O39" s="390">
        <v>33.912000200000001</v>
      </c>
      <c r="P39" s="390">
        <v>48468.299800000008</v>
      </c>
      <c r="Q39" s="390">
        <v>23.188170000000003</v>
      </c>
      <c r="R39" s="390">
        <v>29893.57959999999</v>
      </c>
      <c r="S39" s="390">
        <v>26.422819999999998</v>
      </c>
      <c r="T39" s="390">
        <v>34858.327700000002</v>
      </c>
      <c r="U39" s="390">
        <v>44.168522500000016</v>
      </c>
      <c r="V39" s="390">
        <v>77835.297400000025</v>
      </c>
      <c r="W39" s="388">
        <v>48.14201820000001</v>
      </c>
      <c r="X39" s="388">
        <v>60042.463099999972</v>
      </c>
      <c r="Y39" s="390">
        <v>44.009408100000009</v>
      </c>
      <c r="Z39" s="390">
        <v>71566.962799999994</v>
      </c>
      <c r="AA39" s="380">
        <f t="shared" si="33"/>
        <v>504.31122540000007</v>
      </c>
      <c r="AB39" s="381">
        <f t="shared" si="33"/>
        <v>717506.61259999999</v>
      </c>
    </row>
    <row r="40" spans="1:28" x14ac:dyDescent="0.25">
      <c r="A40" s="6" t="s">
        <v>66</v>
      </c>
      <c r="B40" s="408" t="s">
        <v>67</v>
      </c>
      <c r="C40" s="409">
        <v>6.379220000000001</v>
      </c>
      <c r="D40" s="389">
        <v>4175.570099999999</v>
      </c>
      <c r="E40" s="389">
        <v>4.5498100000000008</v>
      </c>
      <c r="F40" s="389">
        <v>3675.1808000000001</v>
      </c>
      <c r="G40" s="390">
        <v>15.205399999999997</v>
      </c>
      <c r="H40" s="390">
        <v>13709.881200000002</v>
      </c>
      <c r="I40" s="390">
        <v>1.9336</v>
      </c>
      <c r="J40" s="390">
        <v>1769.9245999999998</v>
      </c>
      <c r="K40" s="390">
        <v>2.9699759000000001</v>
      </c>
      <c r="L40" s="390">
        <v>1973.3891000000001</v>
      </c>
      <c r="M40" s="390">
        <v>95.049469999999999</v>
      </c>
      <c r="N40" s="390">
        <v>104455.75170000004</v>
      </c>
      <c r="O40" s="390">
        <v>34.93122000000001</v>
      </c>
      <c r="P40" s="390">
        <v>43499.689500000008</v>
      </c>
      <c r="Q40" s="390">
        <v>42.359250000000003</v>
      </c>
      <c r="R40" s="390">
        <v>47469.139700000007</v>
      </c>
      <c r="S40" s="390">
        <v>24.918230000000001</v>
      </c>
      <c r="T40" s="390">
        <v>27430.423999999999</v>
      </c>
      <c r="U40" s="390">
        <v>39.731192399999998</v>
      </c>
      <c r="V40" s="390">
        <v>27424.793100000006</v>
      </c>
      <c r="W40" s="388">
        <v>59.593518400000008</v>
      </c>
      <c r="X40" s="388">
        <v>22909.015299999999</v>
      </c>
      <c r="Y40" s="390">
        <v>40.489019800000001</v>
      </c>
      <c r="Z40" s="390">
        <v>24936.236699999998</v>
      </c>
      <c r="AA40" s="380">
        <f t="shared" si="33"/>
        <v>368.10990650000002</v>
      </c>
      <c r="AB40" s="381">
        <f t="shared" si="33"/>
        <v>323428.99580000003</v>
      </c>
    </row>
    <row r="41" spans="1:28" x14ac:dyDescent="0.25">
      <c r="A41" s="6" t="s">
        <v>68</v>
      </c>
      <c r="B41" s="391" t="s">
        <v>69</v>
      </c>
      <c r="C41" s="389">
        <v>965.78519100000005</v>
      </c>
      <c r="D41" s="389">
        <v>531374.85930000001</v>
      </c>
      <c r="E41" s="389">
        <v>13.8464537</v>
      </c>
      <c r="F41" s="389">
        <v>10786.881000000001</v>
      </c>
      <c r="G41" s="390">
        <v>588.86676210000007</v>
      </c>
      <c r="H41" s="390">
        <v>89097.930200000003</v>
      </c>
      <c r="I41" s="390">
        <v>47.771399199999983</v>
      </c>
      <c r="J41" s="390">
        <v>18375.303499999998</v>
      </c>
      <c r="K41" s="390">
        <v>28.494450499999999</v>
      </c>
      <c r="L41" s="390">
        <v>9328.7757999999994</v>
      </c>
      <c r="M41" s="390">
        <v>521.24521279999999</v>
      </c>
      <c r="N41" s="390">
        <v>119903.95260000002</v>
      </c>
      <c r="O41" s="390">
        <v>253.51182549999993</v>
      </c>
      <c r="P41" s="390">
        <v>171335.70769999994</v>
      </c>
      <c r="Q41" s="390">
        <v>246.60560479999998</v>
      </c>
      <c r="R41" s="390">
        <v>63456.582900000009</v>
      </c>
      <c r="S41" s="390">
        <v>5.2602244999999996</v>
      </c>
      <c r="T41" s="390">
        <v>12983.7736</v>
      </c>
      <c r="U41" s="390">
        <v>675.27439870000012</v>
      </c>
      <c r="V41" s="390">
        <v>134186.0128</v>
      </c>
      <c r="W41" s="388">
        <v>254.80177470000004</v>
      </c>
      <c r="X41" s="388">
        <v>70508.720499999996</v>
      </c>
      <c r="Y41" s="390">
        <v>6.9676879000000005</v>
      </c>
      <c r="Z41" s="390">
        <v>6503.3532000000005</v>
      </c>
      <c r="AA41" s="380">
        <f t="shared" si="33"/>
        <v>3608.4309853999998</v>
      </c>
      <c r="AB41" s="381">
        <f t="shared" si="33"/>
        <v>1237841.8530999999</v>
      </c>
    </row>
    <row r="42" spans="1:28" x14ac:dyDescent="0.25">
      <c r="A42" s="345"/>
      <c r="B42" s="398" t="s">
        <v>70</v>
      </c>
      <c r="C42" s="399"/>
      <c r="D42" s="399"/>
      <c r="E42" s="399"/>
      <c r="F42" s="399"/>
      <c r="G42" s="390"/>
      <c r="H42" s="390"/>
      <c r="I42" s="390"/>
      <c r="J42" s="390"/>
      <c r="K42" s="390"/>
      <c r="L42" s="390"/>
      <c r="M42" s="390"/>
      <c r="N42" s="390"/>
      <c r="O42" s="390"/>
      <c r="P42" s="390"/>
      <c r="Q42" s="390"/>
      <c r="R42" s="390"/>
      <c r="S42" s="390"/>
      <c r="T42" s="390"/>
      <c r="U42" s="390"/>
      <c r="V42" s="390"/>
      <c r="W42" s="388"/>
      <c r="X42" s="388"/>
      <c r="Y42" s="390"/>
      <c r="Z42" s="390"/>
      <c r="AA42" s="380"/>
      <c r="AB42" s="381"/>
    </row>
    <row r="43" spans="1:28" x14ac:dyDescent="0.25">
      <c r="A43" s="5"/>
      <c r="B43" s="403" t="s">
        <v>71</v>
      </c>
      <c r="C43" s="404">
        <f>C44+C45+C46+C47</f>
        <v>3085.6266780999999</v>
      </c>
      <c r="D43" s="404">
        <f t="shared" ref="D43:Z43" si="34">D44+D45+D46+D47</f>
        <v>1714596.4614000004</v>
      </c>
      <c r="E43" s="404">
        <f t="shared" si="34"/>
        <v>315.70664820000002</v>
      </c>
      <c r="F43" s="404">
        <f t="shared" si="34"/>
        <v>91208.224200000011</v>
      </c>
      <c r="G43" s="405">
        <f t="shared" si="34"/>
        <v>2311.4995072000002</v>
      </c>
      <c r="H43" s="405">
        <f t="shared" si="34"/>
        <v>1187211.5371999999</v>
      </c>
      <c r="I43" s="405">
        <f t="shared" si="34"/>
        <v>177.9562008</v>
      </c>
      <c r="J43" s="405">
        <f t="shared" si="34"/>
        <v>49654.209799999997</v>
      </c>
      <c r="K43" s="405">
        <f t="shared" si="34"/>
        <v>2.0631708</v>
      </c>
      <c r="L43" s="405">
        <f t="shared" si="34"/>
        <v>1855.4223000000002</v>
      </c>
      <c r="M43" s="405">
        <f t="shared" si="34"/>
        <v>2408.3653834999996</v>
      </c>
      <c r="N43" s="405">
        <f t="shared" si="34"/>
        <v>1294475.4658999997</v>
      </c>
      <c r="O43" s="405">
        <f t="shared" si="34"/>
        <v>2162.8052236000012</v>
      </c>
      <c r="P43" s="405">
        <f t="shared" si="34"/>
        <v>979440.98550000042</v>
      </c>
      <c r="Q43" s="405">
        <f t="shared" si="34"/>
        <v>1490.6305471000001</v>
      </c>
      <c r="R43" s="405">
        <f t="shared" si="34"/>
        <v>765223.36270000006</v>
      </c>
      <c r="S43" s="405">
        <f t="shared" si="34"/>
        <v>245.38574900000003</v>
      </c>
      <c r="T43" s="405">
        <f t="shared" si="34"/>
        <v>81408.172300000006</v>
      </c>
      <c r="U43" s="405">
        <f t="shared" si="34"/>
        <v>2739.4312194999998</v>
      </c>
      <c r="V43" s="405">
        <f t="shared" si="34"/>
        <v>1437681.6945000004</v>
      </c>
      <c r="W43" s="405">
        <f t="shared" si="34"/>
        <v>1478.6391089999997</v>
      </c>
      <c r="X43" s="405">
        <f t="shared" si="34"/>
        <v>756829.45610000018</v>
      </c>
      <c r="Y43" s="405">
        <f t="shared" si="34"/>
        <v>32.987856899999997</v>
      </c>
      <c r="Z43" s="405">
        <f t="shared" si="34"/>
        <v>14435.4627</v>
      </c>
      <c r="AA43" s="380">
        <f t="shared" ref="AA43:AA57" si="35">C43+E43+G43+I43+K43+M43+O43+Q43+S43+U43+W43+Y43</f>
        <v>16451.097293699997</v>
      </c>
      <c r="AB43" s="381">
        <f t="shared" ref="AB43:AB57" si="36">D43+F43+H43+J43+L43+N43+P43+R43+T43+V43+X43+Z43</f>
        <v>8374020.4546000017</v>
      </c>
    </row>
    <row r="44" spans="1:28" x14ac:dyDescent="0.25">
      <c r="A44" s="5" t="s">
        <v>72</v>
      </c>
      <c r="B44" s="391" t="s">
        <v>73</v>
      </c>
      <c r="C44" s="389">
        <v>0</v>
      </c>
      <c r="D44" s="389">
        <v>0</v>
      </c>
      <c r="E44" s="389">
        <v>1.0999999999999999E-2</v>
      </c>
      <c r="F44" s="389">
        <v>465.21000000000004</v>
      </c>
      <c r="G44" s="390">
        <v>0</v>
      </c>
      <c r="H44" s="390">
        <v>0</v>
      </c>
      <c r="I44" s="390">
        <v>0</v>
      </c>
      <c r="J44" s="390">
        <v>0</v>
      </c>
      <c r="K44" s="390">
        <v>5.6689999999999997E-2</v>
      </c>
      <c r="L44" s="390">
        <v>273.10000000000002</v>
      </c>
      <c r="M44" s="390">
        <v>0.01</v>
      </c>
      <c r="N44" s="390">
        <v>273.10000000000002</v>
      </c>
      <c r="O44" s="390">
        <v>0.01</v>
      </c>
      <c r="P44" s="390">
        <v>273.10000000000002</v>
      </c>
      <c r="Q44" s="390">
        <v>0</v>
      </c>
      <c r="R44" s="390">
        <v>0</v>
      </c>
      <c r="S44" s="390">
        <v>0.01</v>
      </c>
      <c r="T44" s="390">
        <v>546.20000000000005</v>
      </c>
      <c r="U44" s="390">
        <v>0</v>
      </c>
      <c r="V44" s="390">
        <v>0</v>
      </c>
      <c r="W44" s="388">
        <v>1.1000000000000001</v>
      </c>
      <c r="X44" s="388">
        <v>1038.0999999999999</v>
      </c>
      <c r="Y44" s="390">
        <v>0</v>
      </c>
      <c r="Z44" s="390">
        <v>0</v>
      </c>
      <c r="AA44" s="380">
        <f t="shared" si="35"/>
        <v>1.1976900000000001</v>
      </c>
      <c r="AB44" s="381">
        <f t="shared" si="36"/>
        <v>2868.8100000000004</v>
      </c>
    </row>
    <row r="45" spans="1:28" x14ac:dyDescent="0.25">
      <c r="A45" s="5" t="s">
        <v>74</v>
      </c>
      <c r="B45" s="391" t="s">
        <v>75</v>
      </c>
      <c r="C45" s="389">
        <v>0</v>
      </c>
      <c r="D45" s="389">
        <v>0</v>
      </c>
      <c r="E45" s="389">
        <v>45.36</v>
      </c>
      <c r="F45" s="389">
        <v>17427.312000000002</v>
      </c>
      <c r="G45" s="390">
        <v>0</v>
      </c>
      <c r="H45" s="390">
        <v>0</v>
      </c>
      <c r="I45" s="390">
        <v>0.17499999999999999</v>
      </c>
      <c r="J45" s="390">
        <v>14</v>
      </c>
      <c r="K45" s="390">
        <v>0.108</v>
      </c>
      <c r="L45" s="390">
        <v>54</v>
      </c>
      <c r="M45" s="390">
        <v>6.0000000000000001E-3</v>
      </c>
      <c r="N45" s="390">
        <v>150.8262</v>
      </c>
      <c r="O45" s="390">
        <v>0.25</v>
      </c>
      <c r="P45" s="390">
        <v>90</v>
      </c>
      <c r="Q45" s="390">
        <v>0</v>
      </c>
      <c r="R45" s="390">
        <v>0</v>
      </c>
      <c r="S45" s="390">
        <v>0</v>
      </c>
      <c r="T45" s="390">
        <v>0</v>
      </c>
      <c r="U45" s="390">
        <v>0</v>
      </c>
      <c r="V45" s="390">
        <v>0</v>
      </c>
      <c r="W45" s="388">
        <v>0</v>
      </c>
      <c r="X45" s="388">
        <v>0</v>
      </c>
      <c r="Y45" s="390">
        <v>0</v>
      </c>
      <c r="Z45" s="390">
        <v>0</v>
      </c>
      <c r="AA45" s="380">
        <f t="shared" si="35"/>
        <v>45.898999999999994</v>
      </c>
      <c r="AB45" s="381">
        <f t="shared" si="36"/>
        <v>17736.138200000001</v>
      </c>
    </row>
    <row r="46" spans="1:28" ht="30.75" customHeight="1" x14ac:dyDescent="0.25">
      <c r="A46" s="5" t="s">
        <v>76</v>
      </c>
      <c r="B46" s="391" t="s">
        <v>77</v>
      </c>
      <c r="C46" s="389">
        <v>44.551818100000006</v>
      </c>
      <c r="D46" s="389">
        <v>27765.763500000001</v>
      </c>
      <c r="E46" s="389">
        <v>3.1428181999999998</v>
      </c>
      <c r="F46" s="389">
        <v>1906.6499999999999</v>
      </c>
      <c r="G46" s="390">
        <v>1.9514771999999998</v>
      </c>
      <c r="H46" s="390">
        <v>1392.2750000000001</v>
      </c>
      <c r="I46" s="390">
        <v>1.7393808000000002</v>
      </c>
      <c r="J46" s="390">
        <v>1941.6253999999999</v>
      </c>
      <c r="K46" s="390">
        <v>1.6724808</v>
      </c>
      <c r="L46" s="390">
        <v>1302.3223</v>
      </c>
      <c r="M46" s="390">
        <v>1.8253234999999999</v>
      </c>
      <c r="N46" s="390">
        <v>1567.2581999999998</v>
      </c>
      <c r="O46" s="390">
        <v>1.5974126999999998</v>
      </c>
      <c r="P46" s="390">
        <v>1206.7016000000001</v>
      </c>
      <c r="Q46" s="390">
        <v>2.4391370999999999</v>
      </c>
      <c r="R46" s="390">
        <v>2031.1490000000003</v>
      </c>
      <c r="S46" s="390">
        <v>1.7308490000000001</v>
      </c>
      <c r="T46" s="390">
        <v>1547.5898999999999</v>
      </c>
      <c r="U46" s="390">
        <v>5.4680043999999999</v>
      </c>
      <c r="V46" s="390">
        <v>5218.3451999999997</v>
      </c>
      <c r="W46" s="388">
        <v>1.7184763000000001</v>
      </c>
      <c r="X46" s="388">
        <v>2102.2179999999998</v>
      </c>
      <c r="Y46" s="390">
        <v>0.94285719999999995</v>
      </c>
      <c r="Z46" s="390">
        <v>1219.7923000000001</v>
      </c>
      <c r="AA46" s="380">
        <f t="shared" si="35"/>
        <v>68.780035300000023</v>
      </c>
      <c r="AB46" s="381">
        <f t="shared" si="36"/>
        <v>49201.690399999999</v>
      </c>
    </row>
    <row r="47" spans="1:28" x14ac:dyDescent="0.25">
      <c r="A47" s="5" t="s">
        <v>78</v>
      </c>
      <c r="B47" s="58" t="s">
        <v>79</v>
      </c>
      <c r="C47" s="389">
        <v>3041.0748599999997</v>
      </c>
      <c r="D47" s="389">
        <v>1686830.6979000003</v>
      </c>
      <c r="E47" s="389">
        <v>267.19283000000001</v>
      </c>
      <c r="F47" s="389">
        <v>71409.052200000006</v>
      </c>
      <c r="G47" s="390">
        <v>2309.5480299999999</v>
      </c>
      <c r="H47" s="390">
        <v>1185819.2622</v>
      </c>
      <c r="I47" s="390">
        <v>176.04182</v>
      </c>
      <c r="J47" s="390">
        <v>47698.5844</v>
      </c>
      <c r="K47" s="390">
        <v>0.22600000000000001</v>
      </c>
      <c r="L47" s="390">
        <v>226</v>
      </c>
      <c r="M47" s="390">
        <v>2406.5240599999997</v>
      </c>
      <c r="N47" s="390">
        <v>1292484.2814999998</v>
      </c>
      <c r="O47" s="390">
        <v>2160.9478109000011</v>
      </c>
      <c r="P47" s="390">
        <v>977871.18390000041</v>
      </c>
      <c r="Q47" s="390">
        <v>1488.1914100000001</v>
      </c>
      <c r="R47" s="390">
        <v>763192.21370000008</v>
      </c>
      <c r="S47" s="390">
        <v>243.64490000000004</v>
      </c>
      <c r="T47" s="390">
        <v>79314.382400000002</v>
      </c>
      <c r="U47" s="390">
        <v>2733.9632150999996</v>
      </c>
      <c r="V47" s="390">
        <v>1432463.3493000004</v>
      </c>
      <c r="W47" s="388">
        <v>1475.8206326999998</v>
      </c>
      <c r="X47" s="388">
        <v>753689.13810000021</v>
      </c>
      <c r="Y47" s="390">
        <v>32.044999699999998</v>
      </c>
      <c r="Z47" s="390">
        <v>13215.670399999999</v>
      </c>
      <c r="AA47" s="380">
        <f t="shared" si="35"/>
        <v>16335.2205684</v>
      </c>
      <c r="AB47" s="381">
        <f t="shared" si="36"/>
        <v>8304213.8160000024</v>
      </c>
    </row>
    <row r="48" spans="1:28" x14ac:dyDescent="0.25">
      <c r="A48" s="5" t="s">
        <v>80</v>
      </c>
      <c r="B48" s="391" t="s">
        <v>81</v>
      </c>
      <c r="C48" s="389">
        <v>2.8827699999999998</v>
      </c>
      <c r="D48" s="389">
        <v>4751.0383000000002</v>
      </c>
      <c r="E48" s="389">
        <v>2.8170000000000002</v>
      </c>
      <c r="F48" s="389">
        <v>5158.0042999999996</v>
      </c>
      <c r="G48" s="390">
        <v>4.7081499999999998</v>
      </c>
      <c r="H48" s="390">
        <v>6625.1140000000005</v>
      </c>
      <c r="I48" s="390">
        <v>107.52036</v>
      </c>
      <c r="J48" s="390">
        <v>21176.249899999999</v>
      </c>
      <c r="K48" s="390">
        <v>3.24268</v>
      </c>
      <c r="L48" s="390">
        <v>2103.6777000000002</v>
      </c>
      <c r="M48" s="390">
        <v>3.5382800000000003</v>
      </c>
      <c r="N48" s="390">
        <v>5337.5551999999998</v>
      </c>
      <c r="O48" s="390">
        <v>57.46853999999999</v>
      </c>
      <c r="P48" s="390">
        <v>24466.835899999998</v>
      </c>
      <c r="Q48" s="390">
        <v>108.68944999999999</v>
      </c>
      <c r="R48" s="390">
        <v>56038.690399999999</v>
      </c>
      <c r="S48" s="390">
        <v>13.634</v>
      </c>
      <c r="T48" s="390">
        <v>10319.550000000001</v>
      </c>
      <c r="U48" s="390">
        <v>51.448999999999998</v>
      </c>
      <c r="V48" s="390">
        <v>74789.225000000006</v>
      </c>
      <c r="W48" s="388">
        <v>106.40180000000001</v>
      </c>
      <c r="X48" s="388">
        <v>115684.90339999998</v>
      </c>
      <c r="Y48" s="390">
        <v>2.1825999999999999</v>
      </c>
      <c r="Z48" s="390">
        <v>24918.879800000002</v>
      </c>
      <c r="AA48" s="380">
        <f t="shared" si="35"/>
        <v>464.53462999999999</v>
      </c>
      <c r="AB48" s="381">
        <f t="shared" si="36"/>
        <v>351369.72389999998</v>
      </c>
    </row>
    <row r="49" spans="1:32" x14ac:dyDescent="0.25">
      <c r="A49" s="5" t="s">
        <v>82</v>
      </c>
      <c r="B49" s="391" t="s">
        <v>83</v>
      </c>
      <c r="C49" s="389">
        <v>0.02</v>
      </c>
      <c r="D49" s="397">
        <v>67.940300000000008</v>
      </c>
      <c r="E49" s="389">
        <v>9.8999999999999999E-4</v>
      </c>
      <c r="F49" s="410">
        <v>1.4454</v>
      </c>
      <c r="G49" s="390">
        <v>0.13344999999999999</v>
      </c>
      <c r="H49" s="390">
        <v>939.80219999999997</v>
      </c>
      <c r="I49" s="390">
        <v>0.33068999999999998</v>
      </c>
      <c r="J49" s="390">
        <v>2400.8094000000001</v>
      </c>
      <c r="K49" s="388">
        <v>9.1109100000000005</v>
      </c>
      <c r="L49" s="388">
        <v>8741.1008000000002</v>
      </c>
      <c r="M49" s="390">
        <v>0.01</v>
      </c>
      <c r="N49" s="390">
        <v>365.55</v>
      </c>
      <c r="O49" s="390">
        <v>1.2999999999999999E-2</v>
      </c>
      <c r="P49" s="390">
        <v>623.54</v>
      </c>
      <c r="Q49" s="390">
        <v>2.7322700000000002</v>
      </c>
      <c r="R49" s="390">
        <v>9650.1267000000007</v>
      </c>
      <c r="S49" s="390">
        <v>7.3749999999999996E-2</v>
      </c>
      <c r="T49" s="390">
        <v>946.08749999999998</v>
      </c>
      <c r="U49" s="390">
        <v>8.0000000000000002E-3</v>
      </c>
      <c r="V49" s="390">
        <v>24.351800000000001</v>
      </c>
      <c r="W49" s="388">
        <v>106.40180000000001</v>
      </c>
      <c r="X49" s="388">
        <v>115684.90339999998</v>
      </c>
      <c r="Y49" s="390">
        <v>2.1825999999999999</v>
      </c>
      <c r="Z49" s="390">
        <v>24918.879800000002</v>
      </c>
      <c r="AA49" s="380">
        <f t="shared" si="35"/>
        <v>121.01746</v>
      </c>
      <c r="AB49" s="381">
        <f t="shared" si="36"/>
        <v>164364.53729999997</v>
      </c>
    </row>
    <row r="50" spans="1:32" x14ac:dyDescent="0.25">
      <c r="A50" s="5" t="s">
        <v>84</v>
      </c>
      <c r="B50" s="391" t="s">
        <v>85</v>
      </c>
      <c r="C50" s="389">
        <v>23.819659999999999</v>
      </c>
      <c r="D50" s="389">
        <v>12712.472600000001</v>
      </c>
      <c r="E50" s="389">
        <v>2.4E-2</v>
      </c>
      <c r="F50" s="389">
        <v>43.56</v>
      </c>
      <c r="G50" s="390">
        <v>51.286010000000012</v>
      </c>
      <c r="H50" s="390">
        <v>37460.111499999992</v>
      </c>
      <c r="I50" s="390">
        <v>252.83758</v>
      </c>
      <c r="J50" s="390">
        <v>124234.93540000002</v>
      </c>
      <c r="K50" s="390">
        <v>70.542000000000002</v>
      </c>
      <c r="L50" s="390">
        <v>48203.267999999996</v>
      </c>
      <c r="M50" s="390">
        <v>204.61072000000001</v>
      </c>
      <c r="N50" s="390">
        <v>138789.06270000001</v>
      </c>
      <c r="O50" s="390">
        <v>0.31839999999999996</v>
      </c>
      <c r="P50" s="390">
        <v>96.971899999999991</v>
      </c>
      <c r="Q50" s="390">
        <v>147.52590000000001</v>
      </c>
      <c r="R50" s="390">
        <v>99710.2304</v>
      </c>
      <c r="S50" s="390">
        <v>53.119620000000005</v>
      </c>
      <c r="T50" s="390">
        <v>35454.124400000001</v>
      </c>
      <c r="U50" s="390">
        <v>181.99585000000002</v>
      </c>
      <c r="V50" s="390">
        <v>122691.2273</v>
      </c>
      <c r="W50" s="388">
        <v>184.56861999999998</v>
      </c>
      <c r="X50" s="388">
        <v>108817.32149999998</v>
      </c>
      <c r="Y50" s="390">
        <v>103.8937329</v>
      </c>
      <c r="Z50" s="390">
        <v>66914.84060000001</v>
      </c>
      <c r="AA50" s="380">
        <f t="shared" si="35"/>
        <v>1274.5420929000002</v>
      </c>
      <c r="AB50" s="381">
        <f t="shared" si="36"/>
        <v>795128.1263</v>
      </c>
    </row>
    <row r="51" spans="1:32" ht="25.5" x14ac:dyDescent="0.25">
      <c r="A51" s="6"/>
      <c r="B51" s="403" t="s">
        <v>86</v>
      </c>
      <c r="C51" s="404"/>
      <c r="D51" s="404"/>
      <c r="E51" s="404"/>
      <c r="F51" s="404"/>
      <c r="G51" s="390"/>
      <c r="H51" s="390"/>
      <c r="I51" s="390"/>
      <c r="J51" s="390"/>
      <c r="K51" s="390"/>
      <c r="L51" s="390"/>
      <c r="M51" s="390"/>
      <c r="N51" s="390"/>
      <c r="O51" s="390"/>
      <c r="P51" s="390"/>
      <c r="Q51" s="390"/>
      <c r="R51" s="390"/>
      <c r="S51" s="390"/>
      <c r="T51" s="390"/>
      <c r="U51" s="390"/>
      <c r="V51" s="390"/>
      <c r="W51" s="388"/>
      <c r="X51" s="388"/>
      <c r="Y51" s="390">
        <v>0</v>
      </c>
      <c r="Z51" s="390">
        <v>0</v>
      </c>
      <c r="AA51" s="380">
        <f t="shared" si="35"/>
        <v>0</v>
      </c>
      <c r="AB51" s="381">
        <f t="shared" si="36"/>
        <v>0</v>
      </c>
    </row>
    <row r="52" spans="1:32" ht="24.75" hidden="1" customHeight="1" x14ac:dyDescent="0.25">
      <c r="A52" s="9" t="s">
        <v>87</v>
      </c>
      <c r="B52" s="391" t="s">
        <v>88</v>
      </c>
      <c r="C52" s="389"/>
      <c r="D52" s="389"/>
      <c r="E52" s="389"/>
      <c r="F52" s="389"/>
      <c r="G52" s="390"/>
      <c r="H52" s="390"/>
      <c r="I52" s="390"/>
      <c r="J52" s="390"/>
      <c r="K52" s="390"/>
      <c r="L52" s="390"/>
      <c r="M52" s="390"/>
      <c r="N52" s="390"/>
      <c r="O52" s="390"/>
      <c r="P52" s="390"/>
      <c r="Q52" s="390"/>
      <c r="R52" s="390"/>
      <c r="S52" s="390"/>
      <c r="T52" s="390"/>
      <c r="U52" s="390"/>
      <c r="V52" s="390"/>
      <c r="W52" s="388"/>
      <c r="X52" s="388"/>
      <c r="Y52" s="390">
        <v>0</v>
      </c>
      <c r="Z52" s="390">
        <v>0</v>
      </c>
      <c r="AA52" s="380">
        <f t="shared" si="35"/>
        <v>0</v>
      </c>
      <c r="AB52" s="381">
        <f t="shared" si="36"/>
        <v>0</v>
      </c>
    </row>
    <row r="53" spans="1:32" ht="24.75" customHeight="1" x14ac:dyDescent="0.25">
      <c r="A53" s="10" t="s">
        <v>241</v>
      </c>
      <c r="B53" s="391" t="s">
        <v>90</v>
      </c>
      <c r="C53" s="389">
        <v>272.66155000000009</v>
      </c>
      <c r="D53" s="389">
        <v>183975.50759999978</v>
      </c>
      <c r="E53" s="389">
        <v>249.5550199999999</v>
      </c>
      <c r="F53" s="389">
        <v>157709.93070000011</v>
      </c>
      <c r="G53" s="390">
        <v>343.92569000000049</v>
      </c>
      <c r="H53" s="390">
        <v>190004.05499999982</v>
      </c>
      <c r="I53" s="390">
        <v>297.9460700000003</v>
      </c>
      <c r="J53" s="390">
        <v>159892.15139999997</v>
      </c>
      <c r="K53" s="390">
        <v>308.16127999999992</v>
      </c>
      <c r="L53" s="390">
        <v>164029.5042999998</v>
      </c>
      <c r="M53" s="390">
        <v>309.22454999999974</v>
      </c>
      <c r="N53" s="390">
        <v>193409.75009999998</v>
      </c>
      <c r="O53" s="390">
        <v>313.15298000000024</v>
      </c>
      <c r="P53" s="390">
        <v>231469.93099999992</v>
      </c>
      <c r="Q53" s="390">
        <v>279.57853500000016</v>
      </c>
      <c r="R53" s="390">
        <v>166304.05419999984</v>
      </c>
      <c r="S53" s="390">
        <v>245.24941810000013</v>
      </c>
      <c r="T53" s="390">
        <v>155445.16869999981</v>
      </c>
      <c r="U53" s="390">
        <v>287.97249999999991</v>
      </c>
      <c r="V53" s="390">
        <v>186644.53169999996</v>
      </c>
      <c r="W53" s="388">
        <v>325.35975999999988</v>
      </c>
      <c r="X53" s="388">
        <v>208707.98869999996</v>
      </c>
      <c r="Y53" s="390">
        <v>305.36800729999993</v>
      </c>
      <c r="Z53" s="390">
        <v>193716.0291999999</v>
      </c>
      <c r="AA53" s="380">
        <f t="shared" si="35"/>
        <v>3538.1553604000005</v>
      </c>
      <c r="AB53" s="381">
        <f t="shared" si="36"/>
        <v>2191308.6025999989</v>
      </c>
    </row>
    <row r="54" spans="1:32" ht="24.75" customHeight="1" x14ac:dyDescent="0.25">
      <c r="A54" s="11" t="s">
        <v>259</v>
      </c>
      <c r="B54" s="391" t="s">
        <v>92</v>
      </c>
      <c r="C54" s="389">
        <v>0.34699999999999998</v>
      </c>
      <c r="D54" s="389">
        <v>205.99099999999999</v>
      </c>
      <c r="E54" s="389">
        <v>0.02</v>
      </c>
      <c r="F54" s="389">
        <v>4</v>
      </c>
      <c r="G54" s="390">
        <v>0</v>
      </c>
      <c r="H54" s="390">
        <v>0</v>
      </c>
      <c r="I54" s="390">
        <v>1.0999999999999999E-2</v>
      </c>
      <c r="J54" s="390">
        <v>6</v>
      </c>
      <c r="K54" s="390">
        <v>0.01</v>
      </c>
      <c r="L54" s="390">
        <v>27.404800000000002</v>
      </c>
      <c r="M54" s="390">
        <v>2.3E-2</v>
      </c>
      <c r="N54" s="390">
        <v>139.77080000000001</v>
      </c>
      <c r="O54" s="390">
        <v>0</v>
      </c>
      <c r="P54" s="390">
        <v>0</v>
      </c>
      <c r="Q54" s="390">
        <v>0</v>
      </c>
      <c r="R54" s="390">
        <v>0</v>
      </c>
      <c r="S54" s="390">
        <v>8.0419999999999998</v>
      </c>
      <c r="T54" s="390">
        <v>15994.04</v>
      </c>
      <c r="U54" s="390">
        <v>0</v>
      </c>
      <c r="V54" s="390">
        <v>0</v>
      </c>
      <c r="W54" s="388">
        <v>3.0000000000000001E-3</v>
      </c>
      <c r="X54" s="388">
        <v>29653.259399999999</v>
      </c>
      <c r="Y54" s="390">
        <v>0</v>
      </c>
      <c r="Z54" s="390">
        <v>0</v>
      </c>
      <c r="AA54" s="380">
        <f t="shared" si="35"/>
        <v>8.4559999999999995</v>
      </c>
      <c r="AB54" s="381">
        <f t="shared" si="36"/>
        <v>46030.466</v>
      </c>
    </row>
    <row r="55" spans="1:32" ht="44.25" customHeight="1" x14ac:dyDescent="0.25">
      <c r="A55" s="11" t="s">
        <v>242</v>
      </c>
      <c r="B55" s="195" t="s">
        <v>94</v>
      </c>
      <c r="C55" s="553">
        <v>0.18018190000000003</v>
      </c>
      <c r="D55" s="553">
        <v>234.94799999999998</v>
      </c>
      <c r="E55" s="411">
        <v>1.6850000000000001</v>
      </c>
      <c r="F55" s="553">
        <v>2567.9736000000003</v>
      </c>
      <c r="G55" s="390">
        <v>18.542899999999999</v>
      </c>
      <c r="H55" s="390">
        <v>33585.016000000003</v>
      </c>
      <c r="I55" s="390">
        <v>81.710859999999997</v>
      </c>
      <c r="J55" s="390">
        <v>100302.73690000002</v>
      </c>
      <c r="K55" s="390">
        <v>13.779399999999999</v>
      </c>
      <c r="L55" s="390">
        <v>20378.615000000002</v>
      </c>
      <c r="M55" s="390">
        <v>1.1389800000000001</v>
      </c>
      <c r="N55" s="390">
        <v>2313.2280000000001</v>
      </c>
      <c r="O55" s="390">
        <v>299.24935999999997</v>
      </c>
      <c r="P55" s="390">
        <v>50045.9159</v>
      </c>
      <c r="Q55" s="390">
        <v>22.707999999999998</v>
      </c>
      <c r="R55" s="390">
        <v>11798.402600000001</v>
      </c>
      <c r="S55" s="390">
        <v>4.0909000000000001E-2</v>
      </c>
      <c r="T55" s="390">
        <v>58.122</v>
      </c>
      <c r="U55" s="390">
        <v>13.863630000000001</v>
      </c>
      <c r="V55" s="390">
        <v>26526.6698</v>
      </c>
      <c r="W55" s="388">
        <v>48.530942399999994</v>
      </c>
      <c r="X55" s="388">
        <v>89967.175400000007</v>
      </c>
      <c r="Y55" s="390">
        <v>16.878181600000001</v>
      </c>
      <c r="Z55" s="390">
        <v>32242.108700000001</v>
      </c>
      <c r="AA55" s="380">
        <f t="shared" si="35"/>
        <v>518.30834489999995</v>
      </c>
      <c r="AB55" s="381">
        <f t="shared" si="36"/>
        <v>370020.91190000001</v>
      </c>
    </row>
    <row r="56" spans="1:32" x14ac:dyDescent="0.25">
      <c r="A56" s="5" t="s">
        <v>95</v>
      </c>
      <c r="B56" s="391" t="s">
        <v>96</v>
      </c>
      <c r="C56" s="389">
        <v>1.6E-2</v>
      </c>
      <c r="D56" s="389">
        <v>63.2</v>
      </c>
      <c r="E56" s="389">
        <v>0</v>
      </c>
      <c r="F56" s="389">
        <v>0</v>
      </c>
      <c r="G56" s="390">
        <v>541.03</v>
      </c>
      <c r="H56" s="390">
        <v>1568993.75</v>
      </c>
      <c r="I56" s="390">
        <v>0.01</v>
      </c>
      <c r="J56" s="390">
        <v>24</v>
      </c>
      <c r="K56" s="390">
        <v>0</v>
      </c>
      <c r="L56" s="390">
        <v>0</v>
      </c>
      <c r="M56" s="390">
        <v>5.0000000000000001E-3</v>
      </c>
      <c r="N56" s="390">
        <v>11.25</v>
      </c>
      <c r="O56" s="390">
        <v>0</v>
      </c>
      <c r="P56" s="390">
        <v>0</v>
      </c>
      <c r="Q56" s="390">
        <v>0</v>
      </c>
      <c r="R56" s="390">
        <v>0</v>
      </c>
      <c r="S56" s="390">
        <v>8.0000000000000002E-3</v>
      </c>
      <c r="T56" s="390">
        <v>21.6</v>
      </c>
      <c r="U56" s="390">
        <v>8.0000000000000002E-3</v>
      </c>
      <c r="V56" s="390">
        <v>21.5</v>
      </c>
      <c r="W56" s="388">
        <v>5.0000000000000001E-3</v>
      </c>
      <c r="X56" s="388">
        <v>11.25</v>
      </c>
      <c r="Y56" s="390">
        <v>2.0399999999999998E-2</v>
      </c>
      <c r="Z56" s="390">
        <v>299.68960000000004</v>
      </c>
      <c r="AA56" s="380">
        <f t="shared" si="35"/>
        <v>541.10239999999999</v>
      </c>
      <c r="AB56" s="381">
        <f t="shared" si="36"/>
        <v>1569446.2396</v>
      </c>
    </row>
    <row r="57" spans="1:32" ht="45.75" customHeight="1" x14ac:dyDescent="0.25">
      <c r="A57" s="12" t="s">
        <v>97</v>
      </c>
      <c r="B57" s="391" t="s">
        <v>98</v>
      </c>
      <c r="C57" s="389">
        <v>1.1476000000000002</v>
      </c>
      <c r="D57" s="389">
        <v>1528.5</v>
      </c>
      <c r="E57" s="389">
        <v>1.3054999999999999</v>
      </c>
      <c r="F57" s="389">
        <v>396.4</v>
      </c>
      <c r="G57" s="390">
        <v>4.1112000000000002</v>
      </c>
      <c r="H57" s="390">
        <v>1019</v>
      </c>
      <c r="I57" s="390">
        <v>3.9358999999999997</v>
      </c>
      <c r="J57" s="390">
        <v>963.3927000000001</v>
      </c>
      <c r="K57" s="390">
        <v>3.6488</v>
      </c>
      <c r="L57" s="390">
        <v>1142.0587</v>
      </c>
      <c r="M57" s="390">
        <v>3.48001</v>
      </c>
      <c r="N57" s="390">
        <v>959.5184999999999</v>
      </c>
      <c r="O57" s="390">
        <v>3.1828000000000003</v>
      </c>
      <c r="P57" s="390">
        <v>1226.941</v>
      </c>
      <c r="Q57" s="390">
        <v>2.5197699999999998</v>
      </c>
      <c r="R57" s="390">
        <v>1046.96</v>
      </c>
      <c r="S57" s="390">
        <v>2.8118699999999999</v>
      </c>
      <c r="T57" s="390">
        <v>389.99030000000005</v>
      </c>
      <c r="U57" s="390">
        <v>3.2566999999999999</v>
      </c>
      <c r="V57" s="390">
        <v>657.73380000000009</v>
      </c>
      <c r="W57" s="388">
        <v>4.9283100000000006</v>
      </c>
      <c r="X57" s="388">
        <v>2567.3057999999992</v>
      </c>
      <c r="Y57" s="390">
        <v>0.25004000000000004</v>
      </c>
      <c r="Z57" s="390">
        <v>102.4422</v>
      </c>
      <c r="AA57" s="380">
        <f t="shared" si="35"/>
        <v>34.578499999999998</v>
      </c>
      <c r="AB57" s="381">
        <f t="shared" si="36"/>
        <v>12000.242999999997</v>
      </c>
    </row>
    <row r="58" spans="1:32" x14ac:dyDescent="0.25">
      <c r="A58" s="13"/>
      <c r="B58" s="403" t="s">
        <v>99</v>
      </c>
      <c r="C58" s="404"/>
      <c r="D58" s="404"/>
      <c r="E58" s="404"/>
      <c r="F58" s="404"/>
      <c r="G58" s="390"/>
      <c r="H58" s="390"/>
      <c r="I58" s="390"/>
      <c r="J58" s="390"/>
      <c r="K58" s="390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88"/>
      <c r="X58" s="388"/>
      <c r="Y58" s="390"/>
      <c r="Z58" s="390"/>
      <c r="AA58" s="380"/>
      <c r="AB58" s="381"/>
    </row>
    <row r="59" spans="1:32" x14ac:dyDescent="0.25">
      <c r="A59" s="6" t="s">
        <v>100</v>
      </c>
      <c r="B59" s="412" t="s">
        <v>101</v>
      </c>
      <c r="C59" s="413">
        <v>10.3765073</v>
      </c>
      <c r="D59" s="413">
        <v>8435.9153000000006</v>
      </c>
      <c r="E59" s="413">
        <v>5.2559100000000001</v>
      </c>
      <c r="F59" s="413">
        <v>4596.0741999999991</v>
      </c>
      <c r="G59" s="414">
        <v>21.703604500000001</v>
      </c>
      <c r="H59" s="414">
        <v>10148.0198</v>
      </c>
      <c r="I59" s="414">
        <v>18.191303599999998</v>
      </c>
      <c r="J59" s="414">
        <v>21649.021799999999</v>
      </c>
      <c r="K59" s="414">
        <v>18.597229800000001</v>
      </c>
      <c r="L59" s="414">
        <v>18082.988300000001</v>
      </c>
      <c r="M59" s="414">
        <v>125.17304000000003</v>
      </c>
      <c r="N59" s="414">
        <v>67698.3995</v>
      </c>
      <c r="O59" s="414">
        <v>81.804709999999986</v>
      </c>
      <c r="P59" s="414">
        <v>64468.829400000002</v>
      </c>
      <c r="Q59" s="414">
        <v>55.830380000000005</v>
      </c>
      <c r="R59" s="414">
        <v>63541.539400000009</v>
      </c>
      <c r="S59" s="414">
        <v>23.968469999999996</v>
      </c>
      <c r="T59" s="414">
        <v>14661.976999999997</v>
      </c>
      <c r="U59" s="414">
        <v>11.327789999999998</v>
      </c>
      <c r="V59" s="414">
        <v>9776.3613000000005</v>
      </c>
      <c r="W59" s="415">
        <v>81.801756300000008</v>
      </c>
      <c r="X59" s="415">
        <v>52838.297299999991</v>
      </c>
      <c r="Y59" s="414">
        <v>36.775269999999999</v>
      </c>
      <c r="Z59" s="414">
        <v>24174.486399999998</v>
      </c>
      <c r="AA59" s="380">
        <f t="shared" ref="AA59:AA83" si="37">C59+E59+G59+I59+K59+M59+O59+Q59+S59+U59+W59+Y59</f>
        <v>490.80597150000006</v>
      </c>
      <c r="AB59" s="381">
        <f t="shared" ref="AB59:AB83" si="38">D59+F59+H59+J59+L59+N59+P59+R59+T59+V59+X59+Z59</f>
        <v>360071.90969999996</v>
      </c>
    </row>
    <row r="60" spans="1:32" s="324" customFormat="1" x14ac:dyDescent="0.25">
      <c r="A60" s="416" t="s">
        <v>102</v>
      </c>
      <c r="B60" s="417" t="s">
        <v>103</v>
      </c>
      <c r="C60" s="413">
        <v>167.3240425999999</v>
      </c>
      <c r="D60" s="413">
        <v>98430.371200000125</v>
      </c>
      <c r="E60" s="413">
        <v>187.22327529999993</v>
      </c>
      <c r="F60" s="413">
        <v>104959.01820000002</v>
      </c>
      <c r="G60" s="414">
        <v>198.94878000000006</v>
      </c>
      <c r="H60" s="414">
        <v>112322.25420000007</v>
      </c>
      <c r="I60" s="414">
        <v>166.13648000000006</v>
      </c>
      <c r="J60" s="414">
        <v>112521.92870000006</v>
      </c>
      <c r="K60" s="414">
        <v>164.83889180000003</v>
      </c>
      <c r="L60" s="414">
        <v>141518.26049999997</v>
      </c>
      <c r="M60" s="414">
        <v>243.36751000000007</v>
      </c>
      <c r="N60" s="414">
        <v>168122.09779999987</v>
      </c>
      <c r="O60" s="414">
        <v>239.93713</v>
      </c>
      <c r="P60" s="414">
        <v>119252.03070000012</v>
      </c>
      <c r="Q60" s="414">
        <v>169.54830200000004</v>
      </c>
      <c r="R60" s="414">
        <v>77021.9853</v>
      </c>
      <c r="S60" s="414">
        <v>113.98988000000007</v>
      </c>
      <c r="T60" s="414">
        <v>64670.028300000013</v>
      </c>
      <c r="U60" s="414">
        <v>186.72038590000008</v>
      </c>
      <c r="V60" s="414">
        <v>107264.37709999994</v>
      </c>
      <c r="W60" s="415">
        <v>150.71184980000012</v>
      </c>
      <c r="X60" s="415">
        <v>87543.185500000021</v>
      </c>
      <c r="Y60" s="414">
        <v>133.72400999999996</v>
      </c>
      <c r="Z60" s="414">
        <v>85318.235800000039</v>
      </c>
      <c r="AA60" s="380">
        <f t="shared" si="37"/>
        <v>2122.4705374000005</v>
      </c>
      <c r="AB60" s="381">
        <f t="shared" si="38"/>
        <v>1278943.7733000002</v>
      </c>
      <c r="AC60" s="684"/>
      <c r="AD60" s="684"/>
      <c r="AE60" s="684"/>
      <c r="AF60" s="684"/>
    </row>
    <row r="61" spans="1:32" s="324" customFormat="1" x14ac:dyDescent="0.25">
      <c r="A61" s="418"/>
      <c r="B61" s="403" t="s">
        <v>104</v>
      </c>
      <c r="C61" s="404">
        <f t="shared" ref="C61:Z61" si="39">C62+C63</f>
        <v>1813.9474589999993</v>
      </c>
      <c r="D61" s="404">
        <f t="shared" si="39"/>
        <v>1895885.8501000004</v>
      </c>
      <c r="E61" s="404">
        <f t="shared" si="39"/>
        <v>1705.8685734999997</v>
      </c>
      <c r="F61" s="404">
        <f t="shared" si="39"/>
        <v>1627795.6925999983</v>
      </c>
      <c r="G61" s="419">
        <f t="shared" si="39"/>
        <v>2431.653343099998</v>
      </c>
      <c r="H61" s="419">
        <f t="shared" si="39"/>
        <v>2348332.4159000018</v>
      </c>
      <c r="I61" s="419">
        <f t="shared" si="39"/>
        <v>2012.3697646000001</v>
      </c>
      <c r="J61" s="419">
        <f t="shared" si="39"/>
        <v>1928942.5280000011</v>
      </c>
      <c r="K61" s="419">
        <f t="shared" si="39"/>
        <v>1499.1770309999995</v>
      </c>
      <c r="L61" s="419">
        <f t="shared" si="39"/>
        <v>1415629.8817999996</v>
      </c>
      <c r="M61" s="419">
        <f t="shared" si="39"/>
        <v>1459.9170853999995</v>
      </c>
      <c r="N61" s="419">
        <f t="shared" si="39"/>
        <v>1286555.7906000011</v>
      </c>
      <c r="O61" s="419">
        <f t="shared" si="39"/>
        <v>1260.9037918999998</v>
      </c>
      <c r="P61" s="419">
        <f t="shared" si="39"/>
        <v>1330434.8225000002</v>
      </c>
      <c r="Q61" s="419">
        <f t="shared" si="39"/>
        <v>1268.6887551000007</v>
      </c>
      <c r="R61" s="419">
        <f t="shared" si="39"/>
        <v>1294536.3633999997</v>
      </c>
      <c r="S61" s="419">
        <f t="shared" si="39"/>
        <v>943.96776459999955</v>
      </c>
      <c r="T61" s="419">
        <f t="shared" si="39"/>
        <v>1024742.2466</v>
      </c>
      <c r="U61" s="419">
        <f t="shared" si="39"/>
        <v>1146.9391245000006</v>
      </c>
      <c r="V61" s="419">
        <f t="shared" si="39"/>
        <v>1474760.6372999991</v>
      </c>
      <c r="W61" s="420">
        <f t="shared" si="39"/>
        <v>1299.1976321999998</v>
      </c>
      <c r="X61" s="420">
        <f t="shared" si="39"/>
        <v>1559746.1894999994</v>
      </c>
      <c r="Y61" s="419">
        <f t="shared" si="39"/>
        <v>1359.1865338000002</v>
      </c>
      <c r="Z61" s="419">
        <f t="shared" si="39"/>
        <v>1732007.1148999995</v>
      </c>
      <c r="AA61" s="380">
        <f t="shared" si="37"/>
        <v>18201.816858699996</v>
      </c>
      <c r="AB61" s="381">
        <f t="shared" si="38"/>
        <v>18919369.533199999</v>
      </c>
      <c r="AC61" s="684"/>
      <c r="AD61" s="687"/>
      <c r="AE61" s="687"/>
      <c r="AF61" s="684"/>
    </row>
    <row r="62" spans="1:32" s="684" customFormat="1" x14ac:dyDescent="0.25">
      <c r="A62" s="679" t="s">
        <v>105</v>
      </c>
      <c r="B62" s="227" t="s">
        <v>106</v>
      </c>
      <c r="C62" s="680">
        <v>1250.3785727999998</v>
      </c>
      <c r="D62" s="680">
        <v>1241585.2644000005</v>
      </c>
      <c r="E62" s="680">
        <v>1171.1157141000001</v>
      </c>
      <c r="F62" s="680">
        <v>1025562.6981999984</v>
      </c>
      <c r="G62" s="681">
        <v>1709.6443369999979</v>
      </c>
      <c r="H62" s="681">
        <v>1479722.5101000026</v>
      </c>
      <c r="I62" s="681">
        <v>1352.5051917000003</v>
      </c>
      <c r="J62" s="681">
        <v>1144425.1781000011</v>
      </c>
      <c r="K62" s="681">
        <v>989.38728479999929</v>
      </c>
      <c r="L62" s="681">
        <v>786680.10719999985</v>
      </c>
      <c r="M62" s="681">
        <v>1005.405004199999</v>
      </c>
      <c r="N62" s="681">
        <v>810777.5891000008</v>
      </c>
      <c r="O62" s="681">
        <v>772.42430459999946</v>
      </c>
      <c r="P62" s="681">
        <v>725541.25730000087</v>
      </c>
      <c r="Q62" s="681">
        <v>904.31125550000013</v>
      </c>
      <c r="R62" s="681">
        <v>903300.34029999969</v>
      </c>
      <c r="S62" s="681">
        <v>668.90855129999932</v>
      </c>
      <c r="T62" s="681">
        <v>690043.26610000001</v>
      </c>
      <c r="U62" s="681">
        <v>832.88664460000064</v>
      </c>
      <c r="V62" s="681">
        <v>1066085.1931999994</v>
      </c>
      <c r="W62" s="681">
        <v>906.54229189999955</v>
      </c>
      <c r="X62" s="681">
        <v>1043345.3214999997</v>
      </c>
      <c r="Y62" s="681">
        <v>976.25124799999992</v>
      </c>
      <c r="Z62" s="681">
        <v>1027596.3659999997</v>
      </c>
      <c r="AA62" s="682">
        <f t="shared" si="37"/>
        <v>12539.760400499996</v>
      </c>
      <c r="AB62" s="683">
        <f t="shared" si="38"/>
        <v>11944665.091500003</v>
      </c>
      <c r="AD62" s="687"/>
      <c r="AE62" s="687"/>
    </row>
    <row r="63" spans="1:32" s="684" customFormat="1" x14ac:dyDescent="0.25">
      <c r="A63" s="679" t="s">
        <v>107</v>
      </c>
      <c r="B63" s="227" t="s">
        <v>243</v>
      </c>
      <c r="C63" s="680">
        <v>563.5688861999995</v>
      </c>
      <c r="D63" s="680">
        <v>654300.58569999994</v>
      </c>
      <c r="E63" s="680">
        <v>534.75285939999958</v>
      </c>
      <c r="F63" s="680">
        <v>602232.99439999997</v>
      </c>
      <c r="G63" s="681">
        <v>722.00900609999985</v>
      </c>
      <c r="H63" s="681">
        <v>868609.90579999902</v>
      </c>
      <c r="I63" s="681">
        <v>659.86457289999976</v>
      </c>
      <c r="J63" s="681">
        <v>784517.34990000003</v>
      </c>
      <c r="K63" s="681">
        <v>509.7897462000002</v>
      </c>
      <c r="L63" s="681">
        <v>628949.77459999977</v>
      </c>
      <c r="M63" s="681">
        <v>454.51208120000035</v>
      </c>
      <c r="N63" s="681">
        <v>475778.20150000032</v>
      </c>
      <c r="O63" s="681">
        <v>488.47948730000024</v>
      </c>
      <c r="P63" s="681">
        <v>604893.56519999949</v>
      </c>
      <c r="Q63" s="681">
        <v>364.37749960000059</v>
      </c>
      <c r="R63" s="681">
        <v>391236.02310000005</v>
      </c>
      <c r="S63" s="681">
        <v>275.05921330000029</v>
      </c>
      <c r="T63" s="681">
        <v>334698.98050000001</v>
      </c>
      <c r="U63" s="681">
        <v>314.05247989999987</v>
      </c>
      <c r="V63" s="681">
        <v>408675.44409999973</v>
      </c>
      <c r="W63" s="681">
        <v>392.65534030000032</v>
      </c>
      <c r="X63" s="681">
        <v>516400.86799999955</v>
      </c>
      <c r="Y63" s="681">
        <v>382.93528580000026</v>
      </c>
      <c r="Z63" s="681">
        <v>704410.74889999989</v>
      </c>
      <c r="AA63" s="682">
        <f t="shared" si="37"/>
        <v>5662.0564581999997</v>
      </c>
      <c r="AB63" s="683">
        <f t="shared" si="38"/>
        <v>6974704.4416999975</v>
      </c>
      <c r="AD63" s="687"/>
      <c r="AE63" s="687"/>
    </row>
    <row r="64" spans="1:32" x14ac:dyDescent="0.25">
      <c r="A64" s="6"/>
      <c r="B64" s="421" t="s">
        <v>109</v>
      </c>
      <c r="C64" s="422">
        <f>C65+C66+C67</f>
        <v>1952.4455336000001</v>
      </c>
      <c r="D64" s="422">
        <f t="shared" ref="D64:X64" si="40">D65+D66+D67</f>
        <v>1965182.4264000002</v>
      </c>
      <c r="E64" s="422">
        <f t="shared" si="40"/>
        <v>804.90340470000001</v>
      </c>
      <c r="F64" s="422">
        <f t="shared" si="40"/>
        <v>1151684.1745</v>
      </c>
      <c r="G64" s="419">
        <f t="shared" si="40"/>
        <v>1339.7422781999999</v>
      </c>
      <c r="H64" s="419">
        <f t="shared" si="40"/>
        <v>1580540.4988999998</v>
      </c>
      <c r="I64" s="419">
        <f t="shared" si="40"/>
        <v>942.12087899999972</v>
      </c>
      <c r="J64" s="419">
        <f t="shared" si="40"/>
        <v>1770557.1376999998</v>
      </c>
      <c r="K64" s="419">
        <f t="shared" si="40"/>
        <v>865.39128470000003</v>
      </c>
      <c r="L64" s="419">
        <f t="shared" si="40"/>
        <v>1472492.7859999998</v>
      </c>
      <c r="M64" s="419">
        <f t="shared" si="40"/>
        <v>1332.4489618</v>
      </c>
      <c r="N64" s="419">
        <f t="shared" si="40"/>
        <v>1493556.9937999991</v>
      </c>
      <c r="O64" s="419">
        <f t="shared" si="40"/>
        <v>1251.7170773999999</v>
      </c>
      <c r="P64" s="419">
        <f t="shared" si="40"/>
        <v>1093758.9123999998</v>
      </c>
      <c r="Q64" s="419">
        <f t="shared" si="40"/>
        <v>951.7939846999999</v>
      </c>
      <c r="R64" s="419">
        <f t="shared" si="40"/>
        <v>1180729.7583000003</v>
      </c>
      <c r="S64" s="419">
        <f t="shared" si="40"/>
        <v>653.80873089999977</v>
      </c>
      <c r="T64" s="419">
        <f t="shared" si="40"/>
        <v>937512.40519999992</v>
      </c>
      <c r="U64" s="419">
        <f t="shared" si="40"/>
        <v>1610.8076599999999</v>
      </c>
      <c r="V64" s="419">
        <f t="shared" si="40"/>
        <v>1435666.3684999999</v>
      </c>
      <c r="W64" s="420">
        <f t="shared" si="40"/>
        <v>1468.1254532999997</v>
      </c>
      <c r="X64" s="420">
        <f t="shared" si="40"/>
        <v>1859652.2545999999</v>
      </c>
      <c r="Y64" s="419">
        <v>1420.9617042499999</v>
      </c>
      <c r="Z64" s="419">
        <v>1939027.1211499996</v>
      </c>
      <c r="AA64" s="380">
        <f t="shared" si="37"/>
        <v>14594.266952549999</v>
      </c>
      <c r="AB64" s="381">
        <f t="shared" si="38"/>
        <v>17880360.837449998</v>
      </c>
    </row>
    <row r="65" spans="1:32" s="324" customFormat="1" ht="23.25" customHeight="1" x14ac:dyDescent="0.25">
      <c r="A65" s="416" t="s">
        <v>110</v>
      </c>
      <c r="B65" s="391" t="s">
        <v>111</v>
      </c>
      <c r="C65" s="389">
        <v>1088.9375600000001</v>
      </c>
      <c r="D65" s="389">
        <v>961761.03910000017</v>
      </c>
      <c r="E65" s="389">
        <v>371.27066020000007</v>
      </c>
      <c r="F65" s="389">
        <v>528225.79590000003</v>
      </c>
      <c r="G65" s="414">
        <v>938.90220999999997</v>
      </c>
      <c r="H65" s="414">
        <v>1015123.8910999995</v>
      </c>
      <c r="I65" s="414">
        <v>568.65996999999982</v>
      </c>
      <c r="J65" s="414">
        <v>1198264.3626999999</v>
      </c>
      <c r="K65" s="414">
        <v>529.83615510000004</v>
      </c>
      <c r="L65" s="414">
        <v>1067250.2437999998</v>
      </c>
      <c r="M65" s="414">
        <v>1079.4149</v>
      </c>
      <c r="N65" s="414">
        <v>1238933.7347999993</v>
      </c>
      <c r="O65" s="414">
        <v>1103.3466299999998</v>
      </c>
      <c r="P65" s="414">
        <v>992068.77299999981</v>
      </c>
      <c r="Q65" s="414">
        <v>884.32436199999984</v>
      </c>
      <c r="R65" s="414">
        <v>1094457.0474000003</v>
      </c>
      <c r="S65" s="414">
        <v>403.34246999999976</v>
      </c>
      <c r="T65" s="414">
        <v>450618.98669999989</v>
      </c>
      <c r="U65" s="414">
        <v>1235.0751198999999</v>
      </c>
      <c r="V65" s="414">
        <v>895373.57759999996</v>
      </c>
      <c r="W65" s="415">
        <v>1076.5607659999998</v>
      </c>
      <c r="X65" s="415">
        <v>1424415.7267</v>
      </c>
      <c r="Y65" s="414">
        <v>742.61056799999972</v>
      </c>
      <c r="Z65" s="414">
        <v>1223657.4243000001</v>
      </c>
      <c r="AA65" s="380">
        <f t="shared" si="37"/>
        <v>10022.281371200001</v>
      </c>
      <c r="AB65" s="381">
        <f t="shared" si="38"/>
        <v>12090150.6031</v>
      </c>
      <c r="AC65" s="684"/>
      <c r="AD65" s="684"/>
      <c r="AE65" s="684"/>
      <c r="AF65" s="684"/>
    </row>
    <row r="66" spans="1:32" s="324" customFormat="1" x14ac:dyDescent="0.25">
      <c r="A66" s="416"/>
      <c r="B66" s="391" t="s">
        <v>112</v>
      </c>
      <c r="C66" s="389">
        <v>511.28634</v>
      </c>
      <c r="D66" s="389">
        <v>763732.51000000013</v>
      </c>
      <c r="E66" s="389">
        <v>384.05197000000004</v>
      </c>
      <c r="F66" s="389">
        <v>581326.72820000013</v>
      </c>
      <c r="G66" s="414">
        <v>388.96274999999991</v>
      </c>
      <c r="H66" s="414">
        <v>561162.33550000004</v>
      </c>
      <c r="I66" s="414">
        <v>371.20659999999992</v>
      </c>
      <c r="J66" s="414">
        <v>570976.68479999993</v>
      </c>
      <c r="K66" s="414">
        <v>293.06230589999996</v>
      </c>
      <c r="L66" s="414">
        <v>364938.74659999995</v>
      </c>
      <c r="M66" s="414">
        <v>214.27387999999993</v>
      </c>
      <c r="N66" s="414">
        <v>217082.57310000001</v>
      </c>
      <c r="O66" s="414">
        <v>143.47422</v>
      </c>
      <c r="P66" s="414">
        <v>96952.485700000005</v>
      </c>
      <c r="Q66" s="414">
        <v>56.235350000000004</v>
      </c>
      <c r="R66" s="414">
        <v>75374.277000000002</v>
      </c>
      <c r="S66" s="414">
        <v>202.69617000000002</v>
      </c>
      <c r="T66" s="414">
        <v>434644.47110000008</v>
      </c>
      <c r="U66" s="414">
        <v>372.70704000000006</v>
      </c>
      <c r="V66" s="414">
        <v>538985.48960000009</v>
      </c>
      <c r="W66" s="415">
        <v>387.50445999999999</v>
      </c>
      <c r="X66" s="415">
        <v>433540.43289999984</v>
      </c>
      <c r="Y66" s="414">
        <v>495.14729000000005</v>
      </c>
      <c r="Z66" s="414">
        <v>603522.0094000001</v>
      </c>
      <c r="AA66" s="380">
        <f t="shared" si="37"/>
        <v>3820.6083759000003</v>
      </c>
      <c r="AB66" s="381">
        <f t="shared" si="38"/>
        <v>5242238.743900001</v>
      </c>
      <c r="AC66" s="684"/>
      <c r="AD66" s="684"/>
      <c r="AE66" s="684"/>
      <c r="AF66" s="684"/>
    </row>
    <row r="67" spans="1:32" s="324" customFormat="1" x14ac:dyDescent="0.25">
      <c r="A67" s="416"/>
      <c r="B67" s="391" t="s">
        <v>113</v>
      </c>
      <c r="C67" s="389">
        <v>352.22163360000008</v>
      </c>
      <c r="D67" s="389">
        <v>239688.87729999993</v>
      </c>
      <c r="E67" s="389">
        <v>49.580774499999997</v>
      </c>
      <c r="F67" s="389">
        <v>42131.650399999999</v>
      </c>
      <c r="G67" s="414">
        <v>11.877318199999998</v>
      </c>
      <c r="H67" s="414">
        <v>4254.2722999999996</v>
      </c>
      <c r="I67" s="414">
        <v>2.2543089999999997</v>
      </c>
      <c r="J67" s="414">
        <v>1316.0902000000001</v>
      </c>
      <c r="K67" s="414">
        <v>42.492823700000002</v>
      </c>
      <c r="L67" s="414">
        <v>40303.795599999998</v>
      </c>
      <c r="M67" s="414">
        <v>38.760181799999998</v>
      </c>
      <c r="N67" s="414">
        <v>37540.685900000004</v>
      </c>
      <c r="O67" s="414">
        <v>4.8962274000000008</v>
      </c>
      <c r="P67" s="414">
        <v>4737.6537000000008</v>
      </c>
      <c r="Q67" s="414">
        <v>11.2342727</v>
      </c>
      <c r="R67" s="414">
        <v>10898.433899999998</v>
      </c>
      <c r="S67" s="414">
        <v>47.7700909</v>
      </c>
      <c r="T67" s="414">
        <v>52248.947399999997</v>
      </c>
      <c r="U67" s="414">
        <v>3.0255001000000004</v>
      </c>
      <c r="V67" s="414">
        <v>1307.3013000000001</v>
      </c>
      <c r="W67" s="415">
        <v>4.0602273000000002</v>
      </c>
      <c r="X67" s="415">
        <v>1696.095</v>
      </c>
      <c r="Y67" s="414">
        <v>19.860727299999997</v>
      </c>
      <c r="Z67" s="414">
        <v>7251.3022000000001</v>
      </c>
      <c r="AA67" s="380">
        <f t="shared" si="37"/>
        <v>588.03408650000006</v>
      </c>
      <c r="AB67" s="381">
        <f t="shared" si="38"/>
        <v>443375.10519999987</v>
      </c>
      <c r="AC67" s="684"/>
      <c r="AD67" s="684"/>
      <c r="AE67" s="684"/>
      <c r="AF67" s="684"/>
    </row>
    <row r="68" spans="1:32" s="324" customFormat="1" x14ac:dyDescent="0.25">
      <c r="A68" s="416" t="s">
        <v>114</v>
      </c>
      <c r="B68" s="391" t="s">
        <v>115</v>
      </c>
      <c r="C68" s="389">
        <v>1277.0576208999998</v>
      </c>
      <c r="D68" s="389">
        <v>742502.73899999983</v>
      </c>
      <c r="E68" s="389">
        <v>817.47198999999989</v>
      </c>
      <c r="F68" s="389">
        <v>687948.23199999984</v>
      </c>
      <c r="G68" s="414">
        <v>1167.5686480999991</v>
      </c>
      <c r="H68" s="414">
        <v>784010.76239999966</v>
      </c>
      <c r="I68" s="414">
        <v>942.59233269999947</v>
      </c>
      <c r="J68" s="414">
        <v>645178.22409999999</v>
      </c>
      <c r="K68" s="414">
        <v>478.56910000000011</v>
      </c>
      <c r="L68" s="414">
        <v>478.56910000000011</v>
      </c>
      <c r="M68" s="414">
        <v>556.22208909999983</v>
      </c>
      <c r="N68" s="414">
        <v>426211.15159999987</v>
      </c>
      <c r="O68" s="414">
        <v>567.19104000000004</v>
      </c>
      <c r="P68" s="414">
        <v>459446.69810000027</v>
      </c>
      <c r="Q68" s="414">
        <v>532.35412270000006</v>
      </c>
      <c r="R68" s="414">
        <v>416224.70339999988</v>
      </c>
      <c r="S68" s="414">
        <v>610.95535179999979</v>
      </c>
      <c r="T68" s="414">
        <v>395204.94090000005</v>
      </c>
      <c r="U68" s="414">
        <v>830.4111299999995</v>
      </c>
      <c r="V68" s="414">
        <v>831421.74779999978</v>
      </c>
      <c r="W68" s="415">
        <v>610.20384820000004</v>
      </c>
      <c r="X68" s="415">
        <v>570823.46180000016</v>
      </c>
      <c r="Y68" s="414">
        <v>995.41307094999956</v>
      </c>
      <c r="Z68" s="414">
        <v>743400.83444999985</v>
      </c>
      <c r="AA68" s="380">
        <f t="shared" si="37"/>
        <v>9386.0103444499946</v>
      </c>
      <c r="AB68" s="381">
        <f t="shared" si="38"/>
        <v>6702852.0646500001</v>
      </c>
      <c r="AC68" s="684"/>
      <c r="AD68" s="684"/>
      <c r="AE68" s="684"/>
      <c r="AF68" s="684"/>
    </row>
    <row r="69" spans="1:32" s="324" customFormat="1" x14ac:dyDescent="0.25">
      <c r="A69" s="416" t="s">
        <v>116</v>
      </c>
      <c r="B69" s="391" t="s">
        <v>117</v>
      </c>
      <c r="C69" s="389">
        <v>736.70734979999986</v>
      </c>
      <c r="D69" s="389">
        <v>300723.48590000003</v>
      </c>
      <c r="E69" s="389">
        <v>0.45</v>
      </c>
      <c r="F69" s="389">
        <v>485.90899999999999</v>
      </c>
      <c r="G69" s="414">
        <v>561.01172999999994</v>
      </c>
      <c r="H69" s="414">
        <v>226427.16160000002</v>
      </c>
      <c r="I69" s="414">
        <v>0.125</v>
      </c>
      <c r="J69" s="414">
        <v>164.065</v>
      </c>
      <c r="K69" s="414">
        <v>8.2100000000000009</v>
      </c>
      <c r="L69" s="414">
        <v>8938.66</v>
      </c>
      <c r="M69" s="414">
        <v>610.81521000000009</v>
      </c>
      <c r="N69" s="414">
        <v>251853.94670000003</v>
      </c>
      <c r="O69" s="414">
        <v>288.01067999999998</v>
      </c>
      <c r="P69" s="414">
        <v>117827.49080000003</v>
      </c>
      <c r="Q69" s="414">
        <v>348.66579999999999</v>
      </c>
      <c r="R69" s="414">
        <v>130032.96829999999</v>
      </c>
      <c r="S69" s="414">
        <v>0.06</v>
      </c>
      <c r="T69" s="414">
        <v>14.01</v>
      </c>
      <c r="U69" s="414">
        <v>673.02817530000004</v>
      </c>
      <c r="V69" s="414">
        <v>279030.08449999994</v>
      </c>
      <c r="W69" s="415">
        <v>371.20369759999994</v>
      </c>
      <c r="X69" s="415">
        <v>144558.83529999998</v>
      </c>
      <c r="Y69" s="414">
        <v>0.18</v>
      </c>
      <c r="Z69" s="414">
        <v>40.817999999999998</v>
      </c>
      <c r="AA69" s="380">
        <f t="shared" si="37"/>
        <v>3598.4676426999995</v>
      </c>
      <c r="AB69" s="381">
        <f t="shared" si="38"/>
        <v>1460097.4350999999</v>
      </c>
      <c r="AC69" s="684"/>
      <c r="AD69" s="684"/>
      <c r="AE69" s="684"/>
      <c r="AF69" s="684"/>
    </row>
    <row r="70" spans="1:32" s="324" customFormat="1" x14ac:dyDescent="0.25">
      <c r="A70" s="416" t="s">
        <v>244</v>
      </c>
      <c r="B70" s="391" t="s">
        <v>245</v>
      </c>
      <c r="C70" s="389">
        <v>2.976</v>
      </c>
      <c r="D70" s="389">
        <v>6003.1890000000003</v>
      </c>
      <c r="E70" s="389">
        <v>0.36563000000000001</v>
      </c>
      <c r="F70" s="389">
        <v>892.33569999999997</v>
      </c>
      <c r="G70" s="414">
        <v>7.9508199999999993</v>
      </c>
      <c r="H70" s="414">
        <v>14727.984399999999</v>
      </c>
      <c r="I70" s="414">
        <v>0.27055179999999995</v>
      </c>
      <c r="J70" s="414">
        <v>1227.8389999999997</v>
      </c>
      <c r="K70" s="414">
        <v>6.4827595999999996</v>
      </c>
      <c r="L70" s="414">
        <v>7061.2006000000001</v>
      </c>
      <c r="M70" s="414">
        <v>36.576599999999999</v>
      </c>
      <c r="N70" s="414">
        <v>22995.766299999996</v>
      </c>
      <c r="O70" s="414">
        <v>88.50739999999999</v>
      </c>
      <c r="P70" s="414">
        <v>54603.373500000009</v>
      </c>
      <c r="Q70" s="414">
        <v>26.420470000000002</v>
      </c>
      <c r="R70" s="414">
        <v>14232.091199999999</v>
      </c>
      <c r="S70" s="414">
        <v>5.7282999999999999</v>
      </c>
      <c r="T70" s="414">
        <v>3661.0129999999999</v>
      </c>
      <c r="U70" s="414">
        <v>16.294090700000002</v>
      </c>
      <c r="V70" s="414">
        <v>9781.5620999999974</v>
      </c>
      <c r="W70" s="415">
        <v>15.8891492</v>
      </c>
      <c r="X70" s="415">
        <v>16933.5563</v>
      </c>
      <c r="Y70" s="414">
        <v>3.2884633999999999</v>
      </c>
      <c r="Z70" s="414">
        <v>4220.2442999999994</v>
      </c>
      <c r="AA70" s="380">
        <f t="shared" si="37"/>
        <v>210.75023469999996</v>
      </c>
      <c r="AB70" s="381">
        <f t="shared" si="38"/>
        <v>156340.15539999999</v>
      </c>
      <c r="AC70" s="684"/>
      <c r="AD70" s="684"/>
      <c r="AE70" s="684"/>
      <c r="AF70" s="684"/>
    </row>
    <row r="71" spans="1:32" s="324" customFormat="1" x14ac:dyDescent="0.25">
      <c r="A71" s="416" t="s">
        <v>120</v>
      </c>
      <c r="B71" s="391" t="s">
        <v>121</v>
      </c>
      <c r="C71" s="389">
        <v>27.723922800000008</v>
      </c>
      <c r="D71" s="389">
        <v>13276.656699999996</v>
      </c>
      <c r="E71" s="389">
        <v>29.123600000000003</v>
      </c>
      <c r="F71" s="389">
        <v>16999.182000000001</v>
      </c>
      <c r="G71" s="414">
        <v>159.63374269999991</v>
      </c>
      <c r="H71" s="414">
        <v>59882.617399999988</v>
      </c>
      <c r="I71" s="414">
        <v>82.436050000000009</v>
      </c>
      <c r="J71" s="414">
        <v>39584.670800000007</v>
      </c>
      <c r="K71" s="414">
        <v>57.05244780000001</v>
      </c>
      <c r="L71" s="414">
        <v>57.05244780000001</v>
      </c>
      <c r="M71" s="414">
        <v>65.235709999999997</v>
      </c>
      <c r="N71" s="414">
        <v>32647.464500000002</v>
      </c>
      <c r="O71" s="414">
        <v>50.33214000000001</v>
      </c>
      <c r="P71" s="414">
        <v>26019.529099999971</v>
      </c>
      <c r="Q71" s="414">
        <v>14.375269999999999</v>
      </c>
      <c r="R71" s="414">
        <v>9166.4858000000022</v>
      </c>
      <c r="S71" s="414">
        <v>17.506640000000004</v>
      </c>
      <c r="T71" s="414">
        <v>7256.4219999999996</v>
      </c>
      <c r="U71" s="414">
        <v>16.004202599999999</v>
      </c>
      <c r="V71" s="414">
        <v>12294.211399999998</v>
      </c>
      <c r="W71" s="415">
        <v>19.348335000000002</v>
      </c>
      <c r="X71" s="415">
        <v>9825.2568000000028</v>
      </c>
      <c r="Y71" s="414">
        <v>10.6065576</v>
      </c>
      <c r="Z71" s="414">
        <v>6343.0019000000002</v>
      </c>
      <c r="AA71" s="380">
        <f t="shared" si="37"/>
        <v>549.37861850000002</v>
      </c>
      <c r="AB71" s="381">
        <f t="shared" si="38"/>
        <v>233352.55084779995</v>
      </c>
      <c r="AC71" s="684"/>
      <c r="AD71" s="684"/>
      <c r="AE71" s="684"/>
      <c r="AF71" s="684"/>
    </row>
    <row r="72" spans="1:32" s="324" customFormat="1" x14ac:dyDescent="0.25">
      <c r="A72" s="416" t="s">
        <v>122</v>
      </c>
      <c r="B72" s="391" t="s">
        <v>123</v>
      </c>
      <c r="C72" s="389">
        <v>42.603529899999991</v>
      </c>
      <c r="D72" s="389">
        <v>47132.582399999992</v>
      </c>
      <c r="E72" s="389">
        <v>49.748821199999995</v>
      </c>
      <c r="F72" s="389">
        <v>53356.360699999997</v>
      </c>
      <c r="G72" s="414">
        <v>57.359487799999997</v>
      </c>
      <c r="H72" s="414">
        <v>57367.333300000013</v>
      </c>
      <c r="I72" s="414">
        <v>48.483113600000003</v>
      </c>
      <c r="J72" s="414">
        <v>54474.1463</v>
      </c>
      <c r="K72" s="414">
        <v>64.486809800000003</v>
      </c>
      <c r="L72" s="414">
        <v>60901.453500000011</v>
      </c>
      <c r="M72" s="414">
        <v>79.026137999999989</v>
      </c>
      <c r="N72" s="414">
        <v>80779.0861</v>
      </c>
      <c r="O72" s="414">
        <v>41.705794200000007</v>
      </c>
      <c r="P72" s="414">
        <v>40169.93480000001</v>
      </c>
      <c r="Q72" s="414">
        <v>10838.710799999997</v>
      </c>
      <c r="R72" s="414">
        <v>43290.80049999999</v>
      </c>
      <c r="S72" s="414">
        <v>38.089719999999993</v>
      </c>
      <c r="T72" s="414">
        <v>39689.457699999999</v>
      </c>
      <c r="U72" s="414">
        <v>58.973440399999987</v>
      </c>
      <c r="V72" s="414">
        <v>69640.304700000008</v>
      </c>
      <c r="W72" s="415">
        <v>49.386229999999998</v>
      </c>
      <c r="X72" s="415">
        <v>46089.325399999994</v>
      </c>
      <c r="Y72" s="414">
        <v>24.056720000000002</v>
      </c>
      <c r="Z72" s="414">
        <v>21766.382000000005</v>
      </c>
      <c r="AA72" s="380">
        <f t="shared" si="37"/>
        <v>11392.630604899996</v>
      </c>
      <c r="AB72" s="381">
        <f t="shared" si="38"/>
        <v>614657.16739999992</v>
      </c>
      <c r="AC72" s="684"/>
      <c r="AD72" s="684"/>
      <c r="AE72" s="684"/>
      <c r="AF72" s="684"/>
    </row>
    <row r="73" spans="1:32" s="324" customFormat="1" x14ac:dyDescent="0.25">
      <c r="A73" s="416" t="s">
        <v>122</v>
      </c>
      <c r="B73" s="391" t="s">
        <v>124</v>
      </c>
      <c r="C73" s="389">
        <v>5.0090000000000003</v>
      </c>
      <c r="D73" s="389">
        <v>1999.9680000000001</v>
      </c>
      <c r="E73" s="389">
        <v>3.3069999999999999</v>
      </c>
      <c r="F73" s="389">
        <v>2199.9674999999997</v>
      </c>
      <c r="G73" s="414">
        <v>0.13636000000000001</v>
      </c>
      <c r="H73" s="414">
        <v>2090.6985</v>
      </c>
      <c r="I73" s="414">
        <v>0.50909000000000004</v>
      </c>
      <c r="J73" s="414">
        <v>597.72500000000002</v>
      </c>
      <c r="K73" s="414">
        <v>0</v>
      </c>
      <c r="L73" s="414">
        <v>0</v>
      </c>
      <c r="M73" s="414">
        <v>2</v>
      </c>
      <c r="N73" s="414">
        <v>1000</v>
      </c>
      <c r="O73" s="414">
        <v>0</v>
      </c>
      <c r="P73" s="414">
        <v>0</v>
      </c>
      <c r="Q73" s="414">
        <v>2.7780999999999998</v>
      </c>
      <c r="R73" s="414">
        <v>921.4</v>
      </c>
      <c r="S73" s="414">
        <v>7.87</v>
      </c>
      <c r="T73" s="414">
        <v>3799.9405999999999</v>
      </c>
      <c r="U73" s="414">
        <v>10.705804899999999</v>
      </c>
      <c r="V73" s="414">
        <v>5654.6891000000005</v>
      </c>
      <c r="W73" s="415">
        <v>15.488863499999999</v>
      </c>
      <c r="X73" s="415">
        <v>6466.6724999999997</v>
      </c>
      <c r="Y73" s="414">
        <v>9.7060064999999991</v>
      </c>
      <c r="Z73" s="414">
        <v>4101.9607000000005</v>
      </c>
      <c r="AA73" s="380">
        <f t="shared" si="37"/>
        <v>57.510224900000004</v>
      </c>
      <c r="AB73" s="381">
        <f t="shared" si="38"/>
        <v>28833.0219</v>
      </c>
      <c r="AC73" s="684"/>
      <c r="AD73" s="684"/>
      <c r="AE73" s="684"/>
      <c r="AF73" s="684"/>
    </row>
    <row r="74" spans="1:32" s="324" customFormat="1" x14ac:dyDescent="0.25">
      <c r="A74" s="416" t="s">
        <v>125</v>
      </c>
      <c r="B74" s="391" t="s">
        <v>126</v>
      </c>
      <c r="C74" s="389">
        <v>16.90495360000001</v>
      </c>
      <c r="D74" s="389">
        <v>36618.767399999997</v>
      </c>
      <c r="E74" s="389">
        <v>14.230778999999998</v>
      </c>
      <c r="F74" s="389">
        <v>31636.4264</v>
      </c>
      <c r="G74" s="414">
        <v>16.052851799999999</v>
      </c>
      <c r="H74" s="414">
        <v>36194.165299999993</v>
      </c>
      <c r="I74" s="414">
        <v>15.0787081</v>
      </c>
      <c r="J74" s="414">
        <v>31788.411200000006</v>
      </c>
      <c r="K74" s="414">
        <v>13.331383400000002</v>
      </c>
      <c r="L74" s="414">
        <v>28934.794900000001</v>
      </c>
      <c r="M74" s="414">
        <v>12.768826399999998</v>
      </c>
      <c r="N74" s="414">
        <v>23121.731599999999</v>
      </c>
      <c r="O74" s="414">
        <v>10.903180900000001</v>
      </c>
      <c r="P74" s="414">
        <v>25144.223500000004</v>
      </c>
      <c r="Q74" s="414">
        <v>5.8735027000000013</v>
      </c>
      <c r="R74" s="414">
        <v>10797.538699999999</v>
      </c>
      <c r="S74" s="414">
        <v>3.3735127</v>
      </c>
      <c r="T74" s="414">
        <v>7241.7654000000002</v>
      </c>
      <c r="U74" s="414">
        <v>2.3820318999999999</v>
      </c>
      <c r="V74" s="414">
        <v>5140.9444999999996</v>
      </c>
      <c r="W74" s="415">
        <v>4.0899073000000001</v>
      </c>
      <c r="X74" s="415">
        <v>9745.2695000000022</v>
      </c>
      <c r="Y74" s="414">
        <v>5.6058990999999994</v>
      </c>
      <c r="Z74" s="414">
        <v>13903.093200000001</v>
      </c>
      <c r="AA74" s="380">
        <f t="shared" si="37"/>
        <v>120.59553690000003</v>
      </c>
      <c r="AB74" s="381">
        <f t="shared" si="38"/>
        <v>260267.13160000002</v>
      </c>
      <c r="AC74" s="684"/>
      <c r="AD74" s="684"/>
      <c r="AE74" s="684"/>
      <c r="AF74" s="684"/>
    </row>
    <row r="75" spans="1:32" s="324" customFormat="1" x14ac:dyDescent="0.25">
      <c r="A75" s="416" t="s">
        <v>127</v>
      </c>
      <c r="B75" s="391" t="s">
        <v>128</v>
      </c>
      <c r="C75" s="389">
        <v>3.0210726999999995</v>
      </c>
      <c r="D75" s="389">
        <v>2106.0393000000004</v>
      </c>
      <c r="E75" s="389">
        <v>2.3678499999999998</v>
      </c>
      <c r="F75" s="389">
        <v>1471.9229000000003</v>
      </c>
      <c r="G75" s="414">
        <v>4.8292726999999998</v>
      </c>
      <c r="H75" s="414">
        <v>2451.7622000000001</v>
      </c>
      <c r="I75" s="414">
        <v>2.0801999999999996</v>
      </c>
      <c r="J75" s="414">
        <v>1191.5832</v>
      </c>
      <c r="K75" s="414">
        <v>3.3820000000000001</v>
      </c>
      <c r="L75" s="414">
        <v>1471.1379999999999</v>
      </c>
      <c r="M75" s="414">
        <v>4.54976</v>
      </c>
      <c r="N75" s="414">
        <v>3267.4085000000005</v>
      </c>
      <c r="O75" s="414">
        <v>7.6283000000000003</v>
      </c>
      <c r="P75" s="414">
        <v>2232.8432000000003</v>
      </c>
      <c r="Q75" s="414">
        <v>0.73241000000000001</v>
      </c>
      <c r="R75" s="414">
        <v>541.70689999999991</v>
      </c>
      <c r="S75" s="414">
        <v>0.77800000000000002</v>
      </c>
      <c r="T75" s="414">
        <v>526.428</v>
      </c>
      <c r="U75" s="414">
        <v>2.9612726999999999</v>
      </c>
      <c r="V75" s="414">
        <v>1760.8268</v>
      </c>
      <c r="W75" s="415">
        <v>3.7307899999999998</v>
      </c>
      <c r="X75" s="415">
        <v>3812.4380000000001</v>
      </c>
      <c r="Y75" s="414">
        <v>1.9866300000000001</v>
      </c>
      <c r="Z75" s="414">
        <v>1586.8015999999998</v>
      </c>
      <c r="AA75" s="380">
        <f t="shared" si="37"/>
        <v>38.047558099999996</v>
      </c>
      <c r="AB75" s="381">
        <f t="shared" si="38"/>
        <v>22420.8986</v>
      </c>
      <c r="AC75" s="684"/>
      <c r="AD75" s="684"/>
      <c r="AE75" s="684"/>
      <c r="AF75" s="684"/>
    </row>
    <row r="76" spans="1:32" s="324" customFormat="1" x14ac:dyDescent="0.25">
      <c r="A76" s="423" t="s">
        <v>260</v>
      </c>
      <c r="B76" s="391" t="s">
        <v>130</v>
      </c>
      <c r="C76" s="389">
        <v>1069.6838054</v>
      </c>
      <c r="D76" s="389">
        <v>173176.3284</v>
      </c>
      <c r="E76" s="389">
        <v>16.729760000000002</v>
      </c>
      <c r="F76" s="389">
        <v>8374.4249</v>
      </c>
      <c r="G76" s="414">
        <v>1145.2768562000001</v>
      </c>
      <c r="H76" s="414">
        <v>247402.00710000005</v>
      </c>
      <c r="I76" s="414">
        <v>153.50957</v>
      </c>
      <c r="J76" s="414">
        <v>36028.6077</v>
      </c>
      <c r="K76" s="414">
        <v>351.33452440000002</v>
      </c>
      <c r="L76" s="414">
        <v>83421.644800000009</v>
      </c>
      <c r="M76" s="414">
        <v>1050.3902463999996</v>
      </c>
      <c r="N76" s="414">
        <v>185739.37980000002</v>
      </c>
      <c r="O76" s="414">
        <v>741.68819999999914</v>
      </c>
      <c r="P76" s="414">
        <v>154559.97169999997</v>
      </c>
      <c r="Q76" s="414">
        <v>526.29487639999991</v>
      </c>
      <c r="R76" s="414">
        <v>108278.42730000004</v>
      </c>
      <c r="S76" s="414">
        <v>52.195699999999995</v>
      </c>
      <c r="T76" s="414">
        <v>13343.784300000001</v>
      </c>
      <c r="U76" s="414">
        <v>919.13689990000012</v>
      </c>
      <c r="V76" s="414">
        <v>144363.74089999998</v>
      </c>
      <c r="W76" s="415">
        <v>413.03782709999996</v>
      </c>
      <c r="X76" s="415">
        <v>64649.566399999996</v>
      </c>
      <c r="Y76" s="414">
        <v>3.85615</v>
      </c>
      <c r="Z76" s="414">
        <v>4323.4369999999999</v>
      </c>
      <c r="AA76" s="380">
        <f t="shared" si="37"/>
        <v>6443.1344157999984</v>
      </c>
      <c r="AB76" s="381">
        <f t="shared" si="38"/>
        <v>1223661.3202999998</v>
      </c>
      <c r="AC76" s="684"/>
      <c r="AD76" s="684"/>
      <c r="AE76" s="684"/>
      <c r="AF76" s="684"/>
    </row>
    <row r="77" spans="1:32" s="324" customFormat="1" x14ac:dyDescent="0.25">
      <c r="A77" s="416" t="s">
        <v>131</v>
      </c>
      <c r="B77" s="391" t="s">
        <v>132</v>
      </c>
      <c r="C77" s="389">
        <v>136.56035999999997</v>
      </c>
      <c r="D77" s="389">
        <v>217846.4296</v>
      </c>
      <c r="E77" s="389">
        <v>130.20591000000002</v>
      </c>
      <c r="F77" s="389">
        <v>317298.3249999999</v>
      </c>
      <c r="G77" s="414">
        <v>101.1305</v>
      </c>
      <c r="H77" s="414">
        <v>213694.64999999994</v>
      </c>
      <c r="I77" s="414">
        <v>64.421449999999993</v>
      </c>
      <c r="J77" s="414">
        <v>128276.31349999997</v>
      </c>
      <c r="K77" s="414">
        <v>72.308999999999997</v>
      </c>
      <c r="L77" s="414">
        <v>142662.87</v>
      </c>
      <c r="M77" s="414">
        <v>34.565199999999997</v>
      </c>
      <c r="N77" s="414">
        <v>74601.899999999994</v>
      </c>
      <c r="O77" s="414">
        <v>8.7629999999999999</v>
      </c>
      <c r="P77" s="414">
        <v>19179.11</v>
      </c>
      <c r="Q77" s="414">
        <v>11.188409999999999</v>
      </c>
      <c r="R77" s="414">
        <v>16549.841200000003</v>
      </c>
      <c r="S77" s="414">
        <v>3.9348400000000003</v>
      </c>
      <c r="T77" s="414">
        <v>6349.9193999999998</v>
      </c>
      <c r="U77" s="414">
        <v>5.0949809999999998</v>
      </c>
      <c r="V77" s="414">
        <v>5726.5</v>
      </c>
      <c r="W77" s="415">
        <v>144.00667999999999</v>
      </c>
      <c r="X77" s="415">
        <v>286023.61609999998</v>
      </c>
      <c r="Y77" s="414">
        <v>89.249499999999998</v>
      </c>
      <c r="Z77" s="414">
        <v>144737.62200000003</v>
      </c>
      <c r="AA77" s="380">
        <f t="shared" si="37"/>
        <v>801.42983099999992</v>
      </c>
      <c r="AB77" s="381">
        <f t="shared" si="38"/>
        <v>1572947.0967999997</v>
      </c>
      <c r="AC77" s="684"/>
      <c r="AD77" s="684"/>
      <c r="AE77" s="684"/>
      <c r="AF77" s="684"/>
    </row>
    <row r="78" spans="1:32" s="324" customFormat="1" x14ac:dyDescent="0.25">
      <c r="A78" s="416" t="s">
        <v>133</v>
      </c>
      <c r="B78" s="391" t="s">
        <v>247</v>
      </c>
      <c r="C78" s="389">
        <v>0.6</v>
      </c>
      <c r="D78" s="389">
        <v>1259.627</v>
      </c>
      <c r="E78" s="389">
        <v>1.1311500000000001</v>
      </c>
      <c r="F78" s="389">
        <v>2450.89</v>
      </c>
      <c r="G78" s="414">
        <v>0.624</v>
      </c>
      <c r="H78" s="414">
        <v>1923.0399999999995</v>
      </c>
      <c r="I78" s="414">
        <v>0.78681999999999996</v>
      </c>
      <c r="J78" s="414">
        <v>2480.9279999999999</v>
      </c>
      <c r="K78" s="414">
        <v>0.69843160000000004</v>
      </c>
      <c r="L78" s="414">
        <v>2724.1154999999999</v>
      </c>
      <c r="M78" s="414">
        <v>0.39102999999999999</v>
      </c>
      <c r="N78" s="414">
        <v>1064.854</v>
      </c>
      <c r="O78" s="414">
        <v>0.28299999999999997</v>
      </c>
      <c r="P78" s="414">
        <v>266.16949999999997</v>
      </c>
      <c r="Q78" s="414">
        <v>0.17899999999999999</v>
      </c>
      <c r="R78" s="414">
        <v>248.55900000000003</v>
      </c>
      <c r="S78" s="414">
        <v>0.24199999999999999</v>
      </c>
      <c r="T78" s="414">
        <v>809.346</v>
      </c>
      <c r="U78" s="414">
        <v>0.2663893</v>
      </c>
      <c r="V78" s="414">
        <v>381.94410000000005</v>
      </c>
      <c r="W78" s="415">
        <v>0.29825000000000002</v>
      </c>
      <c r="X78" s="415">
        <v>782.74200000000008</v>
      </c>
      <c r="Y78" s="414">
        <v>0.42080000000000001</v>
      </c>
      <c r="Z78" s="414">
        <v>513.16279999999995</v>
      </c>
      <c r="AA78" s="380">
        <f t="shared" si="37"/>
        <v>5.9208709000000015</v>
      </c>
      <c r="AB78" s="381">
        <f t="shared" si="38"/>
        <v>14905.377899999998</v>
      </c>
      <c r="AC78" s="684"/>
      <c r="AD78" s="684"/>
      <c r="AE78" s="684"/>
      <c r="AF78" s="684"/>
    </row>
    <row r="79" spans="1:32" s="324" customFormat="1" x14ac:dyDescent="0.25">
      <c r="A79" s="416">
        <v>704</v>
      </c>
      <c r="B79" s="391" t="s">
        <v>136</v>
      </c>
      <c r="C79" s="389">
        <v>3.077</v>
      </c>
      <c r="D79" s="397">
        <v>6293.0240000000003</v>
      </c>
      <c r="E79" s="389">
        <v>3.49465</v>
      </c>
      <c r="F79" s="397">
        <v>8468.4760000000006</v>
      </c>
      <c r="G79" s="414">
        <v>4.0279999999999996</v>
      </c>
      <c r="H79" s="414">
        <v>6997.9170000000004</v>
      </c>
      <c r="I79" s="414">
        <v>1.41201</v>
      </c>
      <c r="J79" s="414">
        <v>3502.3584999999998</v>
      </c>
      <c r="K79" s="414">
        <v>0.13900000000000001</v>
      </c>
      <c r="L79" s="414">
        <v>242.96010000000001</v>
      </c>
      <c r="M79" s="414">
        <v>0.13900000000000001</v>
      </c>
      <c r="N79" s="414">
        <v>224.56380000000001</v>
      </c>
      <c r="O79" s="414">
        <v>0.12</v>
      </c>
      <c r="P79" s="414">
        <v>167.90959999999998</v>
      </c>
      <c r="Q79" s="414">
        <v>0.74038000000000015</v>
      </c>
      <c r="R79" s="414">
        <v>555.10730000000001</v>
      </c>
      <c r="S79" s="414">
        <v>0.11899999999999999</v>
      </c>
      <c r="T79" s="414">
        <v>205.63800000000001</v>
      </c>
      <c r="U79" s="414">
        <v>0.1528494</v>
      </c>
      <c r="V79" s="414">
        <v>296.95750000000004</v>
      </c>
      <c r="W79" s="415">
        <v>1.4075</v>
      </c>
      <c r="X79" s="415">
        <v>2570.7539999999999</v>
      </c>
      <c r="Y79" s="414">
        <v>1.4830000000000001</v>
      </c>
      <c r="Z79" s="414">
        <v>4805.5127999999995</v>
      </c>
      <c r="AA79" s="380">
        <f t="shared" si="37"/>
        <v>16.312389399999997</v>
      </c>
      <c r="AB79" s="381">
        <f t="shared" si="38"/>
        <v>34331.178599999999</v>
      </c>
      <c r="AC79" s="684"/>
      <c r="AD79" s="684"/>
      <c r="AE79" s="684"/>
      <c r="AF79" s="684"/>
    </row>
    <row r="80" spans="1:32" s="324" customFormat="1" x14ac:dyDescent="0.25">
      <c r="A80" s="416" t="s">
        <v>137</v>
      </c>
      <c r="B80" s="391" t="s">
        <v>138</v>
      </c>
      <c r="C80" s="389">
        <v>0.96</v>
      </c>
      <c r="D80" s="389">
        <v>1547.0500000000002</v>
      </c>
      <c r="E80" s="389">
        <v>0.92900000000000005</v>
      </c>
      <c r="F80" s="389">
        <v>1502.57</v>
      </c>
      <c r="G80" s="414">
        <v>0.96899999999999997</v>
      </c>
      <c r="H80" s="414">
        <v>1601.8</v>
      </c>
      <c r="I80" s="414">
        <v>0.247</v>
      </c>
      <c r="J80" s="414">
        <v>544.65</v>
      </c>
      <c r="K80" s="414">
        <v>1.8749999999999999E-2</v>
      </c>
      <c r="L80" s="414">
        <v>127.78</v>
      </c>
      <c r="M80" s="414">
        <v>1.4E-2</v>
      </c>
      <c r="N80" s="414">
        <v>234.85</v>
      </c>
      <c r="O80" s="414">
        <v>4.2999999999999997E-2</v>
      </c>
      <c r="P80" s="414">
        <v>171.3</v>
      </c>
      <c r="Q80" s="414">
        <v>0.216</v>
      </c>
      <c r="R80" s="414">
        <v>223.2</v>
      </c>
      <c r="S80" s="414">
        <v>2.5000000000000001E-2</v>
      </c>
      <c r="T80" s="414">
        <v>160</v>
      </c>
      <c r="U80" s="414">
        <v>1.2999999999999999E-2</v>
      </c>
      <c r="V80" s="414">
        <v>100.1</v>
      </c>
      <c r="W80" s="415">
        <v>1.8327500000000001</v>
      </c>
      <c r="X80" s="415">
        <v>2588.5</v>
      </c>
      <c r="Y80" s="414">
        <v>2.2656300000000003</v>
      </c>
      <c r="Z80" s="414">
        <v>2922.3399999999997</v>
      </c>
      <c r="AA80" s="380">
        <f t="shared" si="37"/>
        <v>7.5331299999999999</v>
      </c>
      <c r="AB80" s="381">
        <f t="shared" si="38"/>
        <v>11724.14</v>
      </c>
      <c r="AC80" s="684"/>
      <c r="AD80" s="684"/>
      <c r="AE80" s="684"/>
      <c r="AF80" s="684"/>
    </row>
    <row r="81" spans="1:32" s="324" customFormat="1" x14ac:dyDescent="0.25">
      <c r="A81" s="416" t="s">
        <v>139</v>
      </c>
      <c r="B81" s="391" t="s">
        <v>140</v>
      </c>
      <c r="C81" s="389">
        <v>2.4298999999999999</v>
      </c>
      <c r="D81" s="389">
        <v>5795.4412000000002</v>
      </c>
      <c r="E81" s="389">
        <v>0.34699999999999998</v>
      </c>
      <c r="F81" s="389">
        <v>1891.3500000000001</v>
      </c>
      <c r="G81" s="414">
        <v>0.35099999999999998</v>
      </c>
      <c r="H81" s="414">
        <v>801.78000000000009</v>
      </c>
      <c r="I81" s="414">
        <v>0.96262999999999999</v>
      </c>
      <c r="J81" s="414">
        <v>1906.8450000000003</v>
      </c>
      <c r="K81" s="414">
        <v>0.69390999999999992</v>
      </c>
      <c r="L81" s="414">
        <v>1064.5029999999997</v>
      </c>
      <c r="M81" s="414">
        <v>0.37827</v>
      </c>
      <c r="N81" s="414">
        <v>637.95100000000014</v>
      </c>
      <c r="O81" s="414">
        <v>0.74092000000000002</v>
      </c>
      <c r="P81" s="414">
        <v>1320.934</v>
      </c>
      <c r="Q81" s="414">
        <v>1.9418499999999999</v>
      </c>
      <c r="R81" s="414">
        <v>3018.26</v>
      </c>
      <c r="S81" s="414">
        <v>1.0638099999999999</v>
      </c>
      <c r="T81" s="414">
        <v>1440.6320000000001</v>
      </c>
      <c r="U81" s="414">
        <v>0.53159000000000001</v>
      </c>
      <c r="V81" s="414">
        <v>1380.443</v>
      </c>
      <c r="W81" s="415">
        <v>1.05149</v>
      </c>
      <c r="X81" s="415">
        <v>2914.1280000000002</v>
      </c>
      <c r="Y81" s="414">
        <v>1.2486000000000002</v>
      </c>
      <c r="Z81" s="414">
        <v>3956.07</v>
      </c>
      <c r="AA81" s="380">
        <f t="shared" si="37"/>
        <v>11.740969999999997</v>
      </c>
      <c r="AB81" s="381">
        <f t="shared" si="38"/>
        <v>26128.337200000002</v>
      </c>
      <c r="AC81" s="684"/>
      <c r="AD81" s="684"/>
      <c r="AE81" s="684"/>
      <c r="AF81" s="684"/>
    </row>
    <row r="82" spans="1:32" s="324" customFormat="1" x14ac:dyDescent="0.25">
      <c r="A82" s="416" t="s">
        <v>141</v>
      </c>
      <c r="B82" s="391" t="s">
        <v>142</v>
      </c>
      <c r="C82" s="389">
        <v>0.54</v>
      </c>
      <c r="D82" s="389">
        <v>2622.25</v>
      </c>
      <c r="E82" s="389">
        <v>0.371</v>
      </c>
      <c r="F82" s="389">
        <v>1815.95</v>
      </c>
      <c r="G82" s="414">
        <v>0.46100000000000002</v>
      </c>
      <c r="H82" s="414">
        <v>2531.65</v>
      </c>
      <c r="I82" s="414">
        <v>0.25800000000000001</v>
      </c>
      <c r="J82" s="414">
        <v>1261.5</v>
      </c>
      <c r="K82" s="414">
        <v>0</v>
      </c>
      <c r="L82" s="414">
        <v>0</v>
      </c>
      <c r="M82" s="414">
        <v>0</v>
      </c>
      <c r="N82" s="414">
        <v>0</v>
      </c>
      <c r="O82" s="414">
        <v>0</v>
      </c>
      <c r="P82" s="414">
        <v>0</v>
      </c>
      <c r="Q82" s="414">
        <v>1.1339999999999999E-2</v>
      </c>
      <c r="R82" s="414">
        <v>30</v>
      </c>
      <c r="S82" s="414">
        <v>0</v>
      </c>
      <c r="T82" s="414">
        <v>0</v>
      </c>
      <c r="U82" s="414">
        <v>0</v>
      </c>
      <c r="V82" s="414">
        <v>0</v>
      </c>
      <c r="W82" s="415">
        <v>0.317</v>
      </c>
      <c r="X82" s="415">
        <v>1651.1499999999999</v>
      </c>
      <c r="Y82" s="414">
        <v>0.56899999999999995</v>
      </c>
      <c r="Z82" s="414">
        <v>3064.39</v>
      </c>
      <c r="AA82" s="380">
        <f t="shared" si="37"/>
        <v>2.5273399999999997</v>
      </c>
      <c r="AB82" s="381">
        <f t="shared" si="38"/>
        <v>12976.89</v>
      </c>
      <c r="AC82" s="684"/>
      <c r="AD82" s="684"/>
      <c r="AE82" s="684"/>
      <c r="AF82" s="684"/>
    </row>
    <row r="83" spans="1:32" s="324" customFormat="1" ht="15" hidden="1" customHeight="1" x14ac:dyDescent="0.25">
      <c r="A83" s="416" t="s">
        <v>143</v>
      </c>
      <c r="B83" s="391" t="s">
        <v>144</v>
      </c>
      <c r="C83" s="389"/>
      <c r="D83" s="389"/>
      <c r="E83" s="389"/>
      <c r="F83" s="389"/>
      <c r="G83" s="414"/>
      <c r="H83" s="414"/>
      <c r="I83" s="414"/>
      <c r="J83" s="414"/>
      <c r="K83" s="414"/>
      <c r="L83" s="414"/>
      <c r="M83" s="414"/>
      <c r="N83" s="414"/>
      <c r="O83" s="414"/>
      <c r="P83" s="414"/>
      <c r="Q83" s="414"/>
      <c r="R83" s="414"/>
      <c r="S83" s="414"/>
      <c r="T83" s="414"/>
      <c r="U83" s="414"/>
      <c r="V83" s="414"/>
      <c r="W83" s="415"/>
      <c r="X83" s="415"/>
      <c r="Y83" s="414"/>
      <c r="Z83" s="414"/>
      <c r="AA83" s="380">
        <f t="shared" si="37"/>
        <v>0</v>
      </c>
      <c r="AB83" s="381">
        <f t="shared" si="38"/>
        <v>0</v>
      </c>
      <c r="AC83" s="684"/>
      <c r="AD83" s="684"/>
      <c r="AE83" s="684"/>
      <c r="AF83" s="684"/>
    </row>
    <row r="84" spans="1:32" s="324" customFormat="1" x14ac:dyDescent="0.25">
      <c r="A84" s="424"/>
      <c r="B84" s="425" t="s">
        <v>145</v>
      </c>
      <c r="C84" s="426"/>
      <c r="D84" s="426"/>
      <c r="E84" s="426"/>
      <c r="F84" s="426"/>
      <c r="G84" s="414"/>
      <c r="H84" s="414"/>
      <c r="I84" s="414"/>
      <c r="J84" s="414"/>
      <c r="K84" s="414"/>
      <c r="L84" s="414"/>
      <c r="M84" s="414"/>
      <c r="N84" s="414"/>
      <c r="O84" s="414"/>
      <c r="P84" s="414"/>
      <c r="Q84" s="414"/>
      <c r="R84" s="414"/>
      <c r="S84" s="414"/>
      <c r="T84" s="414"/>
      <c r="U84" s="414"/>
      <c r="V84" s="414"/>
      <c r="W84" s="415"/>
      <c r="X84" s="415"/>
      <c r="Y84" s="414"/>
      <c r="Z84" s="414"/>
      <c r="AA84" s="380"/>
      <c r="AB84" s="381"/>
      <c r="AC84" s="684"/>
      <c r="AD84" s="684"/>
      <c r="AE84" s="684"/>
      <c r="AF84" s="684"/>
    </row>
    <row r="85" spans="1:32" s="324" customFormat="1" x14ac:dyDescent="0.25">
      <c r="A85" s="427" t="s">
        <v>146</v>
      </c>
      <c r="B85" s="391" t="s">
        <v>147</v>
      </c>
      <c r="C85" s="389">
        <v>104.76948000000002</v>
      </c>
      <c r="D85" s="389">
        <v>94763.5766</v>
      </c>
      <c r="E85" s="389">
        <v>124.30189000000001</v>
      </c>
      <c r="F85" s="389">
        <v>117818.60879999993</v>
      </c>
      <c r="G85" s="414">
        <v>121.58432000000001</v>
      </c>
      <c r="H85" s="414">
        <v>102733.18670000002</v>
      </c>
      <c r="I85" s="414">
        <v>80.38463000000003</v>
      </c>
      <c r="J85" s="414">
        <v>59885.73370000007</v>
      </c>
      <c r="K85" s="414">
        <v>71.239180000000061</v>
      </c>
      <c r="L85" s="414">
        <v>58635.702799999992</v>
      </c>
      <c r="M85" s="414">
        <v>66.329850000000036</v>
      </c>
      <c r="N85" s="414">
        <v>58637.928699999997</v>
      </c>
      <c r="O85" s="414">
        <v>75.20374000000001</v>
      </c>
      <c r="P85" s="414">
        <v>72311.841400000019</v>
      </c>
      <c r="Q85" s="414">
        <v>65.223330000000047</v>
      </c>
      <c r="R85" s="414">
        <v>52930.068900000042</v>
      </c>
      <c r="S85" s="414">
        <v>52.774169999999984</v>
      </c>
      <c r="T85" s="414">
        <v>51670.000400000004</v>
      </c>
      <c r="U85" s="414">
        <v>48.837260000000029</v>
      </c>
      <c r="V85" s="414">
        <v>49389.977199999972</v>
      </c>
      <c r="W85" s="415">
        <v>46.479870000000012</v>
      </c>
      <c r="X85" s="415">
        <v>45519.897699999965</v>
      </c>
      <c r="Y85" s="414">
        <v>47.432169999999999</v>
      </c>
      <c r="Z85" s="414">
        <v>50341.357999999978</v>
      </c>
      <c r="AA85" s="380">
        <f t="shared" ref="AA85:AB92" si="41">C85+E85+G85+I85+K85+M85+O85+Q85+S85+U85+W85+Y85</f>
        <v>904.55989000000034</v>
      </c>
      <c r="AB85" s="381">
        <f t="shared" si="41"/>
        <v>814637.88089999999</v>
      </c>
      <c r="AC85" s="684"/>
      <c r="AD85" s="684"/>
      <c r="AE85" s="684"/>
      <c r="AF85" s="684"/>
    </row>
    <row r="86" spans="1:32" s="324" customFormat="1" x14ac:dyDescent="0.25">
      <c r="A86" s="427" t="s">
        <v>102</v>
      </c>
      <c r="B86" s="391" t="s">
        <v>148</v>
      </c>
      <c r="C86" s="389">
        <v>335.58363000000026</v>
      </c>
      <c r="D86" s="389">
        <v>168924.16019999987</v>
      </c>
      <c r="E86" s="389">
        <v>317.78911099999999</v>
      </c>
      <c r="F86" s="389">
        <v>188890.60359999991</v>
      </c>
      <c r="G86" s="414">
        <v>472.18528000000015</v>
      </c>
      <c r="H86" s="414">
        <v>230007.51369999984</v>
      </c>
      <c r="I86" s="414">
        <v>328.06076899999988</v>
      </c>
      <c r="J86" s="414">
        <v>195463.02639999974</v>
      </c>
      <c r="K86" s="414">
        <v>304.20345000000003</v>
      </c>
      <c r="L86" s="414">
        <v>191343.10560000007</v>
      </c>
      <c r="M86" s="414">
        <v>383.20534000000021</v>
      </c>
      <c r="N86" s="414">
        <v>237517.83779999989</v>
      </c>
      <c r="O86" s="414">
        <v>256.32841000000008</v>
      </c>
      <c r="P86" s="414">
        <v>140174.39209999991</v>
      </c>
      <c r="Q86" s="414">
        <v>219.00932999999995</v>
      </c>
      <c r="R86" s="414">
        <v>132304.3265</v>
      </c>
      <c r="S86" s="414">
        <v>200.45362999999995</v>
      </c>
      <c r="T86" s="414">
        <v>150732.06189999994</v>
      </c>
      <c r="U86" s="414">
        <v>182.48664000000014</v>
      </c>
      <c r="V86" s="414">
        <v>136898.03519999993</v>
      </c>
      <c r="W86" s="415">
        <v>196.75450999999993</v>
      </c>
      <c r="X86" s="415">
        <v>117972.46310000004</v>
      </c>
      <c r="Y86" s="414">
        <v>268.8300000000001</v>
      </c>
      <c r="Z86" s="414">
        <v>144508.08520000009</v>
      </c>
      <c r="AA86" s="380">
        <f t="shared" si="41"/>
        <v>3464.8901000000001</v>
      </c>
      <c r="AB86" s="381">
        <f t="shared" si="41"/>
        <v>2034735.6112999988</v>
      </c>
      <c r="AC86" s="684"/>
      <c r="AD86" s="684"/>
      <c r="AE86" s="684"/>
      <c r="AF86" s="684"/>
    </row>
    <row r="87" spans="1:32" s="324" customFormat="1" x14ac:dyDescent="0.25">
      <c r="A87" s="427" t="s">
        <v>248</v>
      </c>
      <c r="B87" s="391" t="s">
        <v>149</v>
      </c>
      <c r="C87" s="389">
        <v>144.60162999999997</v>
      </c>
      <c r="D87" s="389">
        <v>107344.33140000002</v>
      </c>
      <c r="E87" s="389">
        <v>138.23466300000007</v>
      </c>
      <c r="F87" s="389">
        <v>73515.530099999989</v>
      </c>
      <c r="G87" s="414">
        <v>143.53004199999998</v>
      </c>
      <c r="H87" s="414">
        <v>64942.303399999961</v>
      </c>
      <c r="I87" s="414">
        <v>99.927775499999939</v>
      </c>
      <c r="J87" s="414">
        <v>45965.913800000002</v>
      </c>
      <c r="K87" s="414">
        <v>132.43044999999998</v>
      </c>
      <c r="L87" s="414">
        <v>59433.123300000014</v>
      </c>
      <c r="M87" s="414">
        <v>183.0642</v>
      </c>
      <c r="N87" s="414">
        <v>102428.28630000002</v>
      </c>
      <c r="O87" s="414">
        <v>186.42926000000003</v>
      </c>
      <c r="P87" s="414">
        <v>111501.2582000001</v>
      </c>
      <c r="Q87" s="414">
        <v>167.10734380000002</v>
      </c>
      <c r="R87" s="414">
        <v>109710.35080000003</v>
      </c>
      <c r="S87" s="414">
        <v>271.08148000000006</v>
      </c>
      <c r="T87" s="414">
        <v>180534.30980000005</v>
      </c>
      <c r="U87" s="414">
        <v>479.04178999999988</v>
      </c>
      <c r="V87" s="414">
        <v>380765.39899999963</v>
      </c>
      <c r="W87" s="415">
        <v>457.35498329999967</v>
      </c>
      <c r="X87" s="415">
        <v>343970.16460000037</v>
      </c>
      <c r="Y87" s="414">
        <v>382.42372509999979</v>
      </c>
      <c r="Z87" s="414">
        <v>275767.83259999997</v>
      </c>
      <c r="AA87" s="380">
        <f t="shared" si="41"/>
        <v>2785.2273426999996</v>
      </c>
      <c r="AB87" s="381">
        <f t="shared" si="41"/>
        <v>1855878.8032999998</v>
      </c>
      <c r="AC87" s="684"/>
      <c r="AD87" s="684"/>
      <c r="AE87" s="684"/>
      <c r="AF87" s="684"/>
    </row>
    <row r="88" spans="1:32" s="324" customFormat="1" ht="27.75" customHeight="1" x14ac:dyDescent="0.25">
      <c r="A88" s="428" t="s">
        <v>249</v>
      </c>
      <c r="B88" s="391" t="s">
        <v>151</v>
      </c>
      <c r="C88" s="389">
        <v>220.84194000000014</v>
      </c>
      <c r="D88" s="389">
        <v>160379.27139999991</v>
      </c>
      <c r="E88" s="389">
        <v>208.37470000000002</v>
      </c>
      <c r="F88" s="389">
        <v>139887.67000000022</v>
      </c>
      <c r="G88" s="414">
        <v>281.50485000000037</v>
      </c>
      <c r="H88" s="414">
        <v>170471.80319999973</v>
      </c>
      <c r="I88" s="414">
        <v>275.76416000000029</v>
      </c>
      <c r="J88" s="414">
        <v>150716.65420000002</v>
      </c>
      <c r="K88" s="414">
        <v>261.4029699999997</v>
      </c>
      <c r="L88" s="414">
        <v>144971.80500000005</v>
      </c>
      <c r="M88" s="414">
        <v>207.69435999999973</v>
      </c>
      <c r="N88" s="414">
        <v>137623.0717</v>
      </c>
      <c r="O88" s="414">
        <v>226.35784000000004</v>
      </c>
      <c r="P88" s="414">
        <v>162140.67209999994</v>
      </c>
      <c r="Q88" s="414">
        <v>187.38656500000016</v>
      </c>
      <c r="R88" s="414">
        <v>119004.66910000001</v>
      </c>
      <c r="S88" s="414">
        <v>163.24166810000008</v>
      </c>
      <c r="T88" s="414">
        <v>107768.07809999988</v>
      </c>
      <c r="U88" s="414">
        <v>196.01931999999977</v>
      </c>
      <c r="V88" s="414">
        <v>135090.22160000005</v>
      </c>
      <c r="W88" s="415">
        <v>245.05013999999991</v>
      </c>
      <c r="X88" s="415">
        <v>155979.43180000008</v>
      </c>
      <c r="Y88" s="414">
        <v>244.40872999999996</v>
      </c>
      <c r="Z88" s="414">
        <v>146817.62729999991</v>
      </c>
      <c r="AA88" s="380">
        <f t="shared" si="41"/>
        <v>2718.0472431000007</v>
      </c>
      <c r="AB88" s="381">
        <f t="shared" si="41"/>
        <v>1730850.9754999997</v>
      </c>
      <c r="AC88" s="684"/>
      <c r="AD88" s="684"/>
      <c r="AE88" s="684"/>
      <c r="AF88" s="684"/>
    </row>
    <row r="89" spans="1:32" s="324" customFormat="1" x14ac:dyDescent="0.25">
      <c r="A89" s="427" t="s">
        <v>100</v>
      </c>
      <c r="B89" s="391" t="s">
        <v>152</v>
      </c>
      <c r="C89" s="389">
        <v>262.47568000000007</v>
      </c>
      <c r="D89" s="389">
        <v>121560.44850000012</v>
      </c>
      <c r="E89" s="389">
        <v>260.70227299999999</v>
      </c>
      <c r="F89" s="389">
        <v>134900.51419999986</v>
      </c>
      <c r="G89" s="414">
        <v>277.93366999999984</v>
      </c>
      <c r="H89" s="414">
        <v>139004.15890000007</v>
      </c>
      <c r="I89" s="414">
        <v>237.89514299999996</v>
      </c>
      <c r="J89" s="414">
        <v>110545.85540000015</v>
      </c>
      <c r="K89" s="414">
        <v>259.17244789999995</v>
      </c>
      <c r="L89" s="414">
        <v>126832.91599999997</v>
      </c>
      <c r="M89" s="414">
        <v>221.57389270000004</v>
      </c>
      <c r="N89" s="414">
        <v>109007.5904</v>
      </c>
      <c r="O89" s="414">
        <v>282.44315999999998</v>
      </c>
      <c r="P89" s="414">
        <v>138528.91049999988</v>
      </c>
      <c r="Q89" s="414">
        <v>244.82533999999995</v>
      </c>
      <c r="R89" s="414">
        <v>113835.90390000008</v>
      </c>
      <c r="S89" s="414">
        <v>220.65186000000011</v>
      </c>
      <c r="T89" s="414">
        <v>119594.26710000013</v>
      </c>
      <c r="U89" s="414">
        <v>260.38966999999991</v>
      </c>
      <c r="V89" s="414">
        <v>165995.39719999995</v>
      </c>
      <c r="W89" s="415">
        <v>304.76939999999996</v>
      </c>
      <c r="X89" s="415">
        <v>195713.37069999982</v>
      </c>
      <c r="Y89" s="414">
        <v>258.63012999999961</v>
      </c>
      <c r="Z89" s="414">
        <v>164836.49220000021</v>
      </c>
      <c r="AA89" s="380">
        <f t="shared" si="41"/>
        <v>3091.4626665999995</v>
      </c>
      <c r="AB89" s="381">
        <f t="shared" si="41"/>
        <v>1640355.8250000002</v>
      </c>
      <c r="AC89" s="684"/>
      <c r="AD89" s="684"/>
      <c r="AE89" s="684"/>
      <c r="AF89" s="684"/>
    </row>
    <row r="90" spans="1:32" s="324" customFormat="1" ht="36" customHeight="1" x14ac:dyDescent="0.25">
      <c r="A90" s="428" t="s">
        <v>250</v>
      </c>
      <c r="B90" s="391" t="s">
        <v>154</v>
      </c>
      <c r="C90" s="389">
        <v>171.31379500000008</v>
      </c>
      <c r="D90" s="389">
        <v>83318.140500000067</v>
      </c>
      <c r="E90" s="389">
        <v>194.41018999999994</v>
      </c>
      <c r="F90" s="389">
        <v>100753.3875</v>
      </c>
      <c r="G90" s="414">
        <v>236.87033999999994</v>
      </c>
      <c r="H90" s="414">
        <v>99561.081600000063</v>
      </c>
      <c r="I90" s="414">
        <v>150.26361000000006</v>
      </c>
      <c r="J90" s="414">
        <v>68335.312799999971</v>
      </c>
      <c r="K90" s="414">
        <v>157.78249999999983</v>
      </c>
      <c r="L90" s="414">
        <v>78749.142299999934</v>
      </c>
      <c r="M90" s="414">
        <v>141.05726780000015</v>
      </c>
      <c r="N90" s="414">
        <v>77660.089300000036</v>
      </c>
      <c r="O90" s="414">
        <v>165.42883999999995</v>
      </c>
      <c r="P90" s="414">
        <v>106896.74699999994</v>
      </c>
      <c r="Q90" s="414">
        <v>172.60904999999983</v>
      </c>
      <c r="R90" s="414">
        <v>113579.3343000001</v>
      </c>
      <c r="S90" s="414">
        <v>160.51032000000001</v>
      </c>
      <c r="T90" s="414">
        <v>107173.25930000011</v>
      </c>
      <c r="U90" s="414">
        <v>168.66835999999995</v>
      </c>
      <c r="V90" s="414">
        <v>122000.38959999995</v>
      </c>
      <c r="W90" s="415">
        <v>210.34798599999988</v>
      </c>
      <c r="X90" s="415">
        <v>147265.91940000013</v>
      </c>
      <c r="Y90" s="414">
        <v>161.07904999999997</v>
      </c>
      <c r="Z90" s="414">
        <v>111333.61669999998</v>
      </c>
      <c r="AA90" s="380">
        <f t="shared" si="41"/>
        <v>2090.3413087999998</v>
      </c>
      <c r="AB90" s="381">
        <f t="shared" si="41"/>
        <v>1216626.4203000001</v>
      </c>
      <c r="AC90" s="684"/>
      <c r="AD90" s="684"/>
      <c r="AE90" s="684"/>
      <c r="AF90" s="684"/>
    </row>
    <row r="91" spans="1:32" s="324" customFormat="1" x14ac:dyDescent="0.25">
      <c r="A91" s="427" t="s">
        <v>155</v>
      </c>
      <c r="B91" s="391" t="s">
        <v>156</v>
      </c>
      <c r="C91" s="389">
        <v>3.0529999999999999</v>
      </c>
      <c r="D91" s="389">
        <v>12646.769999999999</v>
      </c>
      <c r="E91" s="389">
        <v>2.415</v>
      </c>
      <c r="F91" s="389">
        <v>9835.75</v>
      </c>
      <c r="G91" s="414">
        <v>3.05</v>
      </c>
      <c r="H91" s="414">
        <v>12425.699999999999</v>
      </c>
      <c r="I91" s="414">
        <v>2.5</v>
      </c>
      <c r="J91" s="414">
        <v>10185</v>
      </c>
      <c r="K91" s="414">
        <v>4.3</v>
      </c>
      <c r="L91" s="414">
        <v>17518.2</v>
      </c>
      <c r="M91" s="414">
        <v>2.4750000000000001</v>
      </c>
      <c r="N91" s="414">
        <v>10233.387500000001</v>
      </c>
      <c r="O91" s="414">
        <v>3.0249999999999999</v>
      </c>
      <c r="P91" s="414">
        <v>12843.2425</v>
      </c>
      <c r="Q91" s="414">
        <v>1.32</v>
      </c>
      <c r="R91" s="414">
        <v>5562.8099999999995</v>
      </c>
      <c r="S91" s="414">
        <v>2.85</v>
      </c>
      <c r="T91" s="414">
        <v>12100.245000000001</v>
      </c>
      <c r="U91" s="414">
        <v>2.375</v>
      </c>
      <c r="V91" s="414">
        <v>10083.577499999999</v>
      </c>
      <c r="W91" s="415">
        <v>3.95</v>
      </c>
      <c r="X91" s="415">
        <v>16780.190000000002</v>
      </c>
      <c r="Y91" s="414">
        <v>3.7</v>
      </c>
      <c r="Z91" s="414">
        <v>15709.09</v>
      </c>
      <c r="AA91" s="380">
        <f t="shared" si="41"/>
        <v>35.013000000000005</v>
      </c>
      <c r="AB91" s="381">
        <f t="shared" si="41"/>
        <v>145923.96249999999</v>
      </c>
      <c r="AC91" s="684"/>
      <c r="AD91" s="684"/>
      <c r="AE91" s="684"/>
      <c r="AF91" s="684"/>
    </row>
    <row r="92" spans="1:32" s="324" customFormat="1" ht="31.5" customHeight="1" x14ac:dyDescent="0.25">
      <c r="A92" s="428" t="s">
        <v>157</v>
      </c>
      <c r="B92" s="391" t="s">
        <v>158</v>
      </c>
      <c r="C92" s="389">
        <v>130.78454780000001</v>
      </c>
      <c r="D92" s="389">
        <v>234138.63999999998</v>
      </c>
      <c r="E92" s="389">
        <v>118.1530949</v>
      </c>
      <c r="F92" s="389">
        <v>226847.55470000001</v>
      </c>
      <c r="G92" s="414">
        <v>132.24537000000001</v>
      </c>
      <c r="H92" s="414">
        <v>208769.52360000001</v>
      </c>
      <c r="I92" s="414">
        <v>3.3576400000000004</v>
      </c>
      <c r="J92" s="414">
        <v>3473.9481000000001</v>
      </c>
      <c r="K92" s="414">
        <v>0.90910000000000002</v>
      </c>
      <c r="L92" s="414">
        <v>590.91499999999996</v>
      </c>
      <c r="M92" s="414">
        <v>2.6869999999999998</v>
      </c>
      <c r="N92" s="414">
        <v>1394.2843</v>
      </c>
      <c r="O92" s="414">
        <v>0.83875999999999995</v>
      </c>
      <c r="P92" s="414">
        <v>786.5313000000001</v>
      </c>
      <c r="Q92" s="414">
        <v>1.26999</v>
      </c>
      <c r="R92" s="414">
        <v>1105.4964</v>
      </c>
      <c r="S92" s="414">
        <v>7.0000000000000001E-3</v>
      </c>
      <c r="T92" s="414">
        <v>16.8</v>
      </c>
      <c r="U92" s="414">
        <v>5.2560000000000002</v>
      </c>
      <c r="V92" s="414">
        <v>2587.0672000000004</v>
      </c>
      <c r="W92" s="415">
        <v>4.5960000000000001</v>
      </c>
      <c r="X92" s="415">
        <v>6380.0518000000002</v>
      </c>
      <c r="Y92" s="414">
        <v>9.2780000000000005</v>
      </c>
      <c r="Z92" s="414">
        <v>13149.2552</v>
      </c>
      <c r="AA92" s="380">
        <f t="shared" si="41"/>
        <v>409.38250270000015</v>
      </c>
      <c r="AB92" s="381">
        <f t="shared" si="41"/>
        <v>699240.0676000003</v>
      </c>
      <c r="AC92" s="684"/>
      <c r="AD92" s="684"/>
      <c r="AE92" s="684"/>
      <c r="AF92" s="684"/>
    </row>
    <row r="93" spans="1:32" s="324" customFormat="1" x14ac:dyDescent="0.25">
      <c r="A93" s="416" t="s">
        <v>161</v>
      </c>
      <c r="B93" s="429" t="s">
        <v>162</v>
      </c>
      <c r="C93" s="430"/>
      <c r="D93" s="430"/>
      <c r="E93" s="430"/>
      <c r="F93" s="430"/>
      <c r="G93" s="414"/>
      <c r="H93" s="414"/>
      <c r="I93" s="414"/>
      <c r="J93" s="414"/>
      <c r="K93" s="414"/>
      <c r="L93" s="414"/>
      <c r="M93" s="414"/>
      <c r="N93" s="414"/>
      <c r="O93" s="414"/>
      <c r="P93" s="414"/>
      <c r="Q93" s="414"/>
      <c r="R93" s="414"/>
      <c r="S93" s="414"/>
      <c r="T93" s="414"/>
      <c r="U93" s="414"/>
      <c r="V93" s="414"/>
      <c r="W93" s="415"/>
      <c r="X93" s="415"/>
      <c r="Y93" s="414"/>
      <c r="Z93" s="414"/>
      <c r="AA93" s="380"/>
      <c r="AB93" s="381"/>
      <c r="AC93" s="684"/>
      <c r="AD93" s="684"/>
      <c r="AE93" s="684"/>
      <c r="AF93" s="684"/>
    </row>
    <row r="94" spans="1:32" s="324" customFormat="1" x14ac:dyDescent="0.25">
      <c r="A94" s="416"/>
      <c r="B94" s="391" t="s">
        <v>163</v>
      </c>
      <c r="C94" s="389">
        <v>11.67957</v>
      </c>
      <c r="D94" s="389">
        <v>17693.904699999999</v>
      </c>
      <c r="E94" s="389">
        <v>45.836829999999999</v>
      </c>
      <c r="F94" s="389">
        <v>63289.154600000002</v>
      </c>
      <c r="G94" s="414">
        <v>47.405929999999998</v>
      </c>
      <c r="H94" s="414">
        <v>68423.459599999987</v>
      </c>
      <c r="I94" s="414">
        <v>47.694809999999997</v>
      </c>
      <c r="J94" s="414">
        <v>62207.513600000013</v>
      </c>
      <c r="K94" s="414">
        <v>39.903730000000003</v>
      </c>
      <c r="L94" s="414">
        <v>61986.568500000001</v>
      </c>
      <c r="M94" s="414">
        <v>38.01925</v>
      </c>
      <c r="N94" s="414">
        <v>57096.311200000004</v>
      </c>
      <c r="O94" s="414">
        <v>30.602060000000002</v>
      </c>
      <c r="P94" s="414">
        <v>40581.371600000006</v>
      </c>
      <c r="Q94" s="414">
        <v>31.657310000000006</v>
      </c>
      <c r="R94" s="414">
        <v>44204.178499999995</v>
      </c>
      <c r="S94" s="414">
        <v>31.495159999999998</v>
      </c>
      <c r="T94" s="414">
        <v>41969.934500000003</v>
      </c>
      <c r="U94" s="414">
        <v>32.074419999999996</v>
      </c>
      <c r="V94" s="414">
        <v>45197.748599999999</v>
      </c>
      <c r="W94" s="415">
        <v>33.881460000000004</v>
      </c>
      <c r="X94" s="415">
        <v>76612.507299999997</v>
      </c>
      <c r="Y94" s="414">
        <v>6.9195900000000004</v>
      </c>
      <c r="Z94" s="414">
        <v>16177.306</v>
      </c>
      <c r="AA94" s="380">
        <f>C94+E94+G94+I94+K94+M94+O94+Q94+S94+U94+W94+Y94</f>
        <v>397.17012</v>
      </c>
      <c r="AB94" s="381">
        <f>D94+F94+H94+J94+L94+N94+P94+R94+T94+V94+X94+Z94</f>
        <v>595439.95869999996</v>
      </c>
      <c r="AC94" s="684"/>
      <c r="AD94" s="684"/>
      <c r="AE94" s="684"/>
      <c r="AF94" s="684"/>
    </row>
    <row r="95" spans="1:32" s="324" customFormat="1" x14ac:dyDescent="0.25">
      <c r="A95" s="431"/>
      <c r="B95" s="429" t="s">
        <v>164</v>
      </c>
      <c r="C95" s="430"/>
      <c r="D95" s="430"/>
      <c r="E95" s="430"/>
      <c r="F95" s="430"/>
      <c r="G95" s="414"/>
      <c r="H95" s="414"/>
      <c r="I95" s="414"/>
      <c r="J95" s="414"/>
      <c r="K95" s="414"/>
      <c r="L95" s="414"/>
      <c r="M95" s="414"/>
      <c r="N95" s="414"/>
      <c r="O95" s="414"/>
      <c r="P95" s="414"/>
      <c r="Q95" s="414"/>
      <c r="R95" s="414"/>
      <c r="S95" s="414"/>
      <c r="T95" s="414"/>
      <c r="U95" s="414"/>
      <c r="V95" s="414"/>
      <c r="W95" s="415"/>
      <c r="X95" s="415"/>
      <c r="Y95" s="414"/>
      <c r="Z95" s="414"/>
      <c r="AA95" s="380"/>
      <c r="AB95" s="381"/>
      <c r="AC95" s="684"/>
      <c r="AD95" s="684"/>
      <c r="AE95" s="684"/>
      <c r="AF95" s="684"/>
    </row>
    <row r="96" spans="1:32" s="324" customFormat="1" x14ac:dyDescent="0.25">
      <c r="A96" s="431"/>
      <c r="B96" s="432" t="s">
        <v>165</v>
      </c>
      <c r="C96" s="433">
        <f>C97+C98</f>
        <v>35577.400666299967</v>
      </c>
      <c r="D96" s="433">
        <f t="shared" ref="D96:Z96" si="42">D97+D98</f>
        <v>21878537.803500004</v>
      </c>
      <c r="E96" s="433">
        <f t="shared" si="42"/>
        <v>31671.166592399975</v>
      </c>
      <c r="F96" s="433">
        <f t="shared" si="42"/>
        <v>19464524.554199997</v>
      </c>
      <c r="G96" s="419">
        <f t="shared" si="42"/>
        <v>36897.731487299978</v>
      </c>
      <c r="H96" s="419">
        <f t="shared" si="42"/>
        <v>22925027.352600008</v>
      </c>
      <c r="I96" s="419">
        <f t="shared" si="42"/>
        <v>32917.95328729997</v>
      </c>
      <c r="J96" s="419">
        <f t="shared" si="42"/>
        <v>20972699.119900007</v>
      </c>
      <c r="K96" s="419">
        <f t="shared" si="42"/>
        <v>37851.472643299952</v>
      </c>
      <c r="L96" s="419">
        <f t="shared" si="42"/>
        <v>24049141.091000021</v>
      </c>
      <c r="M96" s="419">
        <f t="shared" si="42"/>
        <v>29987.814520999978</v>
      </c>
      <c r="N96" s="419">
        <f t="shared" si="42"/>
        <v>18450255.187900018</v>
      </c>
      <c r="O96" s="419">
        <f t="shared" si="42"/>
        <v>29275.553992899986</v>
      </c>
      <c r="P96" s="419">
        <f t="shared" si="42"/>
        <v>18209638.345700014</v>
      </c>
      <c r="Q96" s="419">
        <f t="shared" si="42"/>
        <v>33180.199623400003</v>
      </c>
      <c r="R96" s="419">
        <f t="shared" si="42"/>
        <v>20486617.952300016</v>
      </c>
      <c r="S96" s="419">
        <f t="shared" si="42"/>
        <v>31553.588148999988</v>
      </c>
      <c r="T96" s="419">
        <f t="shared" si="42"/>
        <v>19780806.678699985</v>
      </c>
      <c r="U96" s="419">
        <f t="shared" si="42"/>
        <v>37578.63623509997</v>
      </c>
      <c r="V96" s="419">
        <f t="shared" si="42"/>
        <v>23675745.522999987</v>
      </c>
      <c r="W96" s="419">
        <f t="shared" si="42"/>
        <v>30699.591461499956</v>
      </c>
      <c r="X96" s="419">
        <f t="shared" si="42"/>
        <v>19411606.052399982</v>
      </c>
      <c r="Y96" s="419">
        <f t="shared" si="42"/>
        <v>27256.887525299979</v>
      </c>
      <c r="Z96" s="419">
        <f t="shared" si="42"/>
        <v>17393604.886499994</v>
      </c>
      <c r="AA96" s="380">
        <f t="shared" ref="AA96:AB100" si="43">C96+E96+G96+I96+K96+M96+O96+Q96+S96+U96+W96+Y96</f>
        <v>394447.9961847997</v>
      </c>
      <c r="AB96" s="381">
        <f t="shared" si="43"/>
        <v>246698204.54770005</v>
      </c>
      <c r="AC96" s="684"/>
      <c r="AD96" s="684"/>
      <c r="AE96" s="684"/>
      <c r="AF96" s="684"/>
    </row>
    <row r="97" spans="1:32" s="324" customFormat="1" x14ac:dyDescent="0.25">
      <c r="A97" s="434" t="s">
        <v>235</v>
      </c>
      <c r="B97" s="391" t="s">
        <v>167</v>
      </c>
      <c r="C97" s="389">
        <v>10956.808986300008</v>
      </c>
      <c r="D97" s="389">
        <v>6220497.8209000025</v>
      </c>
      <c r="E97" s="389">
        <v>9037.3118724000033</v>
      </c>
      <c r="F97" s="389">
        <v>5466678.8385999985</v>
      </c>
      <c r="G97" s="414">
        <v>11150.229587299998</v>
      </c>
      <c r="H97" s="414">
        <v>6597134.0261000004</v>
      </c>
      <c r="I97" s="414">
        <v>9753.4662073000054</v>
      </c>
      <c r="J97" s="414">
        <v>5918972.3933999976</v>
      </c>
      <c r="K97" s="414">
        <v>12477.6330433</v>
      </c>
      <c r="L97" s="414">
        <v>7544009.6140000019</v>
      </c>
      <c r="M97" s="414">
        <v>9057.3979610000042</v>
      </c>
      <c r="N97" s="414">
        <v>5678503.8358999994</v>
      </c>
      <c r="O97" s="414">
        <v>9656.4791945000015</v>
      </c>
      <c r="P97" s="414">
        <v>5975646.7578000007</v>
      </c>
      <c r="Q97" s="414">
        <v>9532.648073600003</v>
      </c>
      <c r="R97" s="414">
        <v>6026700.8431999953</v>
      </c>
      <c r="S97" s="414">
        <v>9105.6490490000033</v>
      </c>
      <c r="T97" s="414">
        <v>5734838.7580999965</v>
      </c>
      <c r="U97" s="414">
        <v>11842.522585099996</v>
      </c>
      <c r="V97" s="414">
        <v>7487391.7126999944</v>
      </c>
      <c r="W97" s="415">
        <v>8251.8096015000065</v>
      </c>
      <c r="X97" s="415">
        <v>5330484.5463000005</v>
      </c>
      <c r="Y97" s="414">
        <v>7404.9839453000041</v>
      </c>
      <c r="Z97" s="414">
        <v>4991180.9249999998</v>
      </c>
      <c r="AA97" s="380">
        <f t="shared" si="43"/>
        <v>118226.94010660003</v>
      </c>
      <c r="AB97" s="381">
        <f t="shared" si="43"/>
        <v>72972040.071999982</v>
      </c>
      <c r="AC97" s="684"/>
      <c r="AD97" s="684"/>
      <c r="AE97" s="684"/>
      <c r="AF97" s="684"/>
    </row>
    <row r="98" spans="1:32" s="324" customFormat="1" x14ac:dyDescent="0.25">
      <c r="A98" s="434" t="s">
        <v>235</v>
      </c>
      <c r="B98" s="391" t="s">
        <v>169</v>
      </c>
      <c r="C98" s="389">
        <v>24620.591679999961</v>
      </c>
      <c r="D98" s="389">
        <v>15658039.9826</v>
      </c>
      <c r="E98" s="389">
        <v>22633.85471999997</v>
      </c>
      <c r="F98" s="389">
        <v>13997845.715599999</v>
      </c>
      <c r="G98" s="414">
        <v>25747.501899999981</v>
      </c>
      <c r="H98" s="414">
        <v>16327893.32650001</v>
      </c>
      <c r="I98" s="414">
        <v>23164.487079999966</v>
      </c>
      <c r="J98" s="414">
        <v>15053726.726500008</v>
      </c>
      <c r="K98" s="414">
        <v>25373.839599999952</v>
      </c>
      <c r="L98" s="414">
        <v>16505131.477000017</v>
      </c>
      <c r="M98" s="414">
        <v>20930.416559999976</v>
      </c>
      <c r="N98" s="414">
        <v>12771751.352000019</v>
      </c>
      <c r="O98" s="414">
        <v>19619.074798399986</v>
      </c>
      <c r="P98" s="414">
        <v>12233991.587900013</v>
      </c>
      <c r="Q98" s="414">
        <v>23647.551549800002</v>
      </c>
      <c r="R98" s="414">
        <v>14459917.10910002</v>
      </c>
      <c r="S98" s="414">
        <v>22447.939099999985</v>
      </c>
      <c r="T98" s="414">
        <v>14045967.920599988</v>
      </c>
      <c r="U98" s="414">
        <v>25736.11364999997</v>
      </c>
      <c r="V98" s="414">
        <v>16188353.810299993</v>
      </c>
      <c r="W98" s="415">
        <v>22447.781859999948</v>
      </c>
      <c r="X98" s="415">
        <v>14081121.50609998</v>
      </c>
      <c r="Y98" s="414">
        <v>19851.903579999973</v>
      </c>
      <c r="Z98" s="414">
        <v>12402423.961499993</v>
      </c>
      <c r="AA98" s="380">
        <f t="shared" si="43"/>
        <v>276221.05607819965</v>
      </c>
      <c r="AB98" s="381">
        <f t="shared" si="43"/>
        <v>173726164.47569999</v>
      </c>
      <c r="AC98" s="684"/>
      <c r="AD98" s="684"/>
      <c r="AE98" s="684"/>
      <c r="AF98" s="684"/>
    </row>
    <row r="99" spans="1:32" s="324" customFormat="1" x14ac:dyDescent="0.25">
      <c r="A99" s="434" t="s">
        <v>235</v>
      </c>
      <c r="B99" s="391" t="s">
        <v>171</v>
      </c>
      <c r="C99" s="389">
        <v>1478.3415417999997</v>
      </c>
      <c r="D99" s="389">
        <v>840222.51669999969</v>
      </c>
      <c r="E99" s="389">
        <v>103.04724</v>
      </c>
      <c r="F99" s="389">
        <v>74445.666099999973</v>
      </c>
      <c r="G99" s="414">
        <v>1579.0363736000002</v>
      </c>
      <c r="H99" s="414">
        <v>831767.2243</v>
      </c>
      <c r="I99" s="414">
        <v>299.08571999999998</v>
      </c>
      <c r="J99" s="414">
        <v>168694.38710000002</v>
      </c>
      <c r="K99" s="414">
        <v>449.4852411</v>
      </c>
      <c r="L99" s="414">
        <v>261541.9185</v>
      </c>
      <c r="M99" s="414">
        <v>1218.5533482000001</v>
      </c>
      <c r="N99" s="414">
        <v>670555.74729999981</v>
      </c>
      <c r="O99" s="414">
        <v>745.26661909999984</v>
      </c>
      <c r="P99" s="414">
        <v>489207.71209999995</v>
      </c>
      <c r="Q99" s="414">
        <v>729.43860459999996</v>
      </c>
      <c r="R99" s="414">
        <v>442320.47599999991</v>
      </c>
      <c r="S99" s="414">
        <v>212.27234720000007</v>
      </c>
      <c r="T99" s="414">
        <v>155839.76319999996</v>
      </c>
      <c r="U99" s="414">
        <v>1323.6769351999999</v>
      </c>
      <c r="V99" s="414">
        <v>1131873.2815000003</v>
      </c>
      <c r="W99" s="415">
        <v>779.56962289999979</v>
      </c>
      <c r="X99" s="415">
        <v>453305.02750000003</v>
      </c>
      <c r="Y99" s="414">
        <v>121.2131643</v>
      </c>
      <c r="Z99" s="414">
        <v>99165.59</v>
      </c>
      <c r="AA99" s="380">
        <f t="shared" si="43"/>
        <v>9038.9867579999991</v>
      </c>
      <c r="AB99" s="381">
        <f t="shared" si="43"/>
        <v>5618939.3102999991</v>
      </c>
      <c r="AC99" s="684"/>
      <c r="AD99" s="684"/>
      <c r="AE99" s="684"/>
      <c r="AF99" s="684"/>
    </row>
    <row r="100" spans="1:32" s="324" customFormat="1" x14ac:dyDescent="0.25">
      <c r="A100" s="434" t="s">
        <v>235</v>
      </c>
      <c r="B100" s="391" t="s">
        <v>173</v>
      </c>
      <c r="C100" s="389">
        <v>28.674529999999983</v>
      </c>
      <c r="D100" s="389">
        <v>10133.334499999992</v>
      </c>
      <c r="E100" s="389">
        <v>27.486899999999995</v>
      </c>
      <c r="F100" s="389">
        <v>9873.4277999999995</v>
      </c>
      <c r="G100" s="414">
        <v>48.748349999999988</v>
      </c>
      <c r="H100" s="414">
        <v>19622.271499999992</v>
      </c>
      <c r="I100" s="414">
        <v>35.064999999999991</v>
      </c>
      <c r="J100" s="414">
        <v>18706.130600000015</v>
      </c>
      <c r="K100" s="414">
        <v>31.196170000000006</v>
      </c>
      <c r="L100" s="414">
        <v>14587.396700000005</v>
      </c>
      <c r="M100" s="414">
        <v>34.851729999999975</v>
      </c>
      <c r="N100" s="414">
        <v>14442.334000000001</v>
      </c>
      <c r="O100" s="414">
        <v>28.339589999999994</v>
      </c>
      <c r="P100" s="414">
        <v>13419.601400000003</v>
      </c>
      <c r="Q100" s="414">
        <v>28.32176999999999</v>
      </c>
      <c r="R100" s="414">
        <v>12716.910100000003</v>
      </c>
      <c r="S100" s="414">
        <v>23.709909999999986</v>
      </c>
      <c r="T100" s="414">
        <v>10646.531599999998</v>
      </c>
      <c r="U100" s="414">
        <v>25.311461599999976</v>
      </c>
      <c r="V100" s="414">
        <v>12461.880600000008</v>
      </c>
      <c r="W100" s="415">
        <v>27.594771199999993</v>
      </c>
      <c r="X100" s="415">
        <v>13466.831600000001</v>
      </c>
      <c r="Y100" s="414">
        <v>22.407160000000001</v>
      </c>
      <c r="Z100" s="414">
        <v>10495.272800000001</v>
      </c>
      <c r="AA100" s="380">
        <f t="shared" si="43"/>
        <v>361.70734279999982</v>
      </c>
      <c r="AB100" s="381">
        <f t="shared" si="43"/>
        <v>160571.92320000002</v>
      </c>
      <c r="AC100" s="684"/>
      <c r="AD100" s="684"/>
      <c r="AE100" s="684"/>
      <c r="AF100" s="684"/>
    </row>
    <row r="101" spans="1:32" s="324" customFormat="1" x14ac:dyDescent="0.25">
      <c r="A101" s="435"/>
      <c r="B101" s="429" t="s">
        <v>174</v>
      </c>
      <c r="C101" s="430"/>
      <c r="D101" s="430"/>
      <c r="E101" s="430"/>
      <c r="F101" s="430"/>
      <c r="G101" s="414"/>
      <c r="H101" s="414"/>
      <c r="I101" s="414"/>
      <c r="J101" s="414"/>
      <c r="K101" s="414"/>
      <c r="L101" s="414"/>
      <c r="M101" s="414"/>
      <c r="N101" s="414"/>
      <c r="O101" s="414"/>
      <c r="P101" s="414"/>
      <c r="Q101" s="414"/>
      <c r="R101" s="414"/>
      <c r="S101" s="414"/>
      <c r="T101" s="414"/>
      <c r="U101" s="414"/>
      <c r="V101" s="414"/>
      <c r="W101" s="415"/>
      <c r="X101" s="415"/>
      <c r="Y101" s="414"/>
      <c r="Z101" s="414"/>
      <c r="AA101" s="380"/>
      <c r="AB101" s="381"/>
      <c r="AC101" s="684"/>
      <c r="AD101" s="684"/>
      <c r="AE101" s="684"/>
      <c r="AF101" s="684"/>
    </row>
    <row r="102" spans="1:32" s="324" customFormat="1" x14ac:dyDescent="0.25">
      <c r="A102" s="435">
        <v>801</v>
      </c>
      <c r="B102" s="391" t="s">
        <v>261</v>
      </c>
      <c r="C102" s="389">
        <v>1220.5007019000004</v>
      </c>
      <c r="D102" s="389">
        <v>737083.85300000035</v>
      </c>
      <c r="E102" s="389">
        <v>724.15693070000009</v>
      </c>
      <c r="F102" s="389">
        <v>429743.72820000007</v>
      </c>
      <c r="G102" s="414">
        <v>1655.6031878999997</v>
      </c>
      <c r="H102" s="414">
        <v>883295.35680000018</v>
      </c>
      <c r="I102" s="414">
        <v>1116.0775486999999</v>
      </c>
      <c r="J102" s="414">
        <v>610664.13409999991</v>
      </c>
      <c r="K102" s="414">
        <v>1348.4088282999996</v>
      </c>
      <c r="L102" s="414">
        <v>694413.07339999964</v>
      </c>
      <c r="M102" s="414">
        <v>1166.1472449999997</v>
      </c>
      <c r="N102" s="414">
        <v>665260.20910000021</v>
      </c>
      <c r="O102" s="414">
        <v>1131.9049221</v>
      </c>
      <c r="P102" s="414">
        <v>735890.45180000039</v>
      </c>
      <c r="Q102" s="414">
        <v>897.15554300000019</v>
      </c>
      <c r="R102" s="414">
        <v>655014.56360000023</v>
      </c>
      <c r="S102" s="414">
        <v>1222.7985371999998</v>
      </c>
      <c r="T102" s="414">
        <v>832070.34249999945</v>
      </c>
      <c r="U102" s="414">
        <v>1461.3674341999995</v>
      </c>
      <c r="V102" s="414">
        <v>1008362.5399000001</v>
      </c>
      <c r="W102" s="415">
        <v>1213.3152929999999</v>
      </c>
      <c r="X102" s="415">
        <v>1028228.8807000001</v>
      </c>
      <c r="Y102" s="414">
        <v>946.74276829999997</v>
      </c>
      <c r="Z102" s="414">
        <v>587055.86849999975</v>
      </c>
      <c r="AA102" s="380">
        <f t="shared" ref="AA102:AA128" si="44">C102+E102+G102+I102+K102+M102+O102+Q102+S102+U102+W102+Y102</f>
        <v>14104.1789403</v>
      </c>
      <c r="AB102" s="381">
        <f t="shared" ref="AB102:AB128" si="45">D102+F102+H102+J102+L102+N102+P102+R102+T102+V102+X102+Z102</f>
        <v>8867083.001600001</v>
      </c>
      <c r="AC102" s="684"/>
      <c r="AD102" s="684"/>
      <c r="AE102" s="684"/>
      <c r="AF102" s="684"/>
    </row>
    <row r="103" spans="1:32" s="324" customFormat="1" x14ac:dyDescent="0.25">
      <c r="A103" s="416" t="s">
        <v>175</v>
      </c>
      <c r="B103" s="391" t="s">
        <v>176</v>
      </c>
      <c r="C103" s="389">
        <v>256.27816180000002</v>
      </c>
      <c r="D103" s="389">
        <v>162212.85040000005</v>
      </c>
      <c r="E103" s="389">
        <v>180.22027</v>
      </c>
      <c r="F103" s="389">
        <v>137213.28390000001</v>
      </c>
      <c r="G103" s="414">
        <v>184.31381710000002</v>
      </c>
      <c r="H103" s="414">
        <v>147668.98120000001</v>
      </c>
      <c r="I103" s="414">
        <v>72.055491799999984</v>
      </c>
      <c r="J103" s="414">
        <v>50037.251000000011</v>
      </c>
      <c r="K103" s="414">
        <v>132.24874579999997</v>
      </c>
      <c r="L103" s="414">
        <v>95198.114400000006</v>
      </c>
      <c r="M103" s="414">
        <v>120.69463900000001</v>
      </c>
      <c r="N103" s="414">
        <v>101455.08530000005</v>
      </c>
      <c r="O103" s="414">
        <v>97.85329999999999</v>
      </c>
      <c r="P103" s="414">
        <v>69764.5432</v>
      </c>
      <c r="Q103" s="414">
        <v>104.03029720000002</v>
      </c>
      <c r="R103" s="414">
        <v>77347.063899999979</v>
      </c>
      <c r="S103" s="414">
        <v>58.094474599999991</v>
      </c>
      <c r="T103" s="414">
        <v>50512.07209999999</v>
      </c>
      <c r="U103" s="414">
        <v>88.279263700000001</v>
      </c>
      <c r="V103" s="414">
        <v>69530.783299999996</v>
      </c>
      <c r="W103" s="415">
        <v>107.49565280000003</v>
      </c>
      <c r="X103" s="415">
        <v>70206.618099999978</v>
      </c>
      <c r="Y103" s="414">
        <v>58.721072899999996</v>
      </c>
      <c r="Z103" s="414">
        <v>51743.756199999996</v>
      </c>
      <c r="AA103" s="380">
        <f t="shared" si="44"/>
        <v>1460.2851867000002</v>
      </c>
      <c r="AB103" s="381">
        <f t="shared" si="45"/>
        <v>1082890.4029999999</v>
      </c>
      <c r="AC103" s="684"/>
      <c r="AD103" s="684"/>
      <c r="AE103" s="684"/>
      <c r="AF103" s="684"/>
    </row>
    <row r="104" spans="1:32" s="324" customFormat="1" x14ac:dyDescent="0.25">
      <c r="A104" s="416" t="s">
        <v>177</v>
      </c>
      <c r="B104" s="408" t="s">
        <v>178</v>
      </c>
      <c r="C104" s="409">
        <v>6242.0967062999953</v>
      </c>
      <c r="D104" s="389">
        <v>7225158.7026000004</v>
      </c>
      <c r="E104" s="389">
        <v>4722.6778650999995</v>
      </c>
      <c r="F104" s="389">
        <v>5839648.2369999941</v>
      </c>
      <c r="G104" s="414">
        <v>4238.1491934000005</v>
      </c>
      <c r="H104" s="414">
        <v>6819783.0810999973</v>
      </c>
      <c r="I104" s="414">
        <v>2996.6131835000001</v>
      </c>
      <c r="J104" s="414">
        <v>5979649.8669999931</v>
      </c>
      <c r="K104" s="414">
        <v>2254.9455650999985</v>
      </c>
      <c r="L104" s="414">
        <v>4167561.8167999978</v>
      </c>
      <c r="M104" s="414">
        <v>1203.4432910000003</v>
      </c>
      <c r="N104" s="414">
        <v>2296069.6055999999</v>
      </c>
      <c r="O104" s="414">
        <v>2280.6767510000009</v>
      </c>
      <c r="P104" s="414">
        <v>3238255.5976999979</v>
      </c>
      <c r="Q104" s="414">
        <v>2002.3093453999998</v>
      </c>
      <c r="R104" s="414">
        <v>2862500.8396000024</v>
      </c>
      <c r="S104" s="414">
        <v>1886.737409399999</v>
      </c>
      <c r="T104" s="414">
        <v>2628923.0884999982</v>
      </c>
      <c r="U104" s="414">
        <v>6110.7455357999988</v>
      </c>
      <c r="V104" s="414">
        <v>7741382.9726999998</v>
      </c>
      <c r="W104" s="415">
        <v>6246.7964145999949</v>
      </c>
      <c r="X104" s="415">
        <v>7040988.5810759962</v>
      </c>
      <c r="Y104" s="414">
        <v>4795.0409918999994</v>
      </c>
      <c r="Z104" s="414">
        <v>5575809.9879000047</v>
      </c>
      <c r="AA104" s="380">
        <f t="shared" si="44"/>
        <v>44980.232252499991</v>
      </c>
      <c r="AB104" s="381">
        <f t="shared" si="45"/>
        <v>61415732.377575986</v>
      </c>
      <c r="AC104" s="684"/>
      <c r="AD104" s="684"/>
      <c r="AE104" s="684"/>
      <c r="AF104" s="684"/>
    </row>
    <row r="105" spans="1:32" s="324" customFormat="1" x14ac:dyDescent="0.25">
      <c r="A105" s="416" t="s">
        <v>179</v>
      </c>
      <c r="B105" s="391" t="s">
        <v>180</v>
      </c>
      <c r="C105" s="389">
        <v>315.83364</v>
      </c>
      <c r="D105" s="389">
        <v>307076.12089999998</v>
      </c>
      <c r="E105" s="389">
        <v>350.42134999999996</v>
      </c>
      <c r="F105" s="389">
        <v>297010.95949999988</v>
      </c>
      <c r="G105" s="414">
        <v>561.65030000000002</v>
      </c>
      <c r="H105" s="414">
        <v>542955.13959999976</v>
      </c>
      <c r="I105" s="414">
        <v>727.70341000000008</v>
      </c>
      <c r="J105" s="414">
        <v>544357.31850000017</v>
      </c>
      <c r="K105" s="414">
        <v>752.12756999999999</v>
      </c>
      <c r="L105" s="414">
        <v>544296.48670000001</v>
      </c>
      <c r="M105" s="414">
        <v>810.5309299999999</v>
      </c>
      <c r="N105" s="414">
        <v>572014.23899999994</v>
      </c>
      <c r="O105" s="414">
        <v>820.46099000000004</v>
      </c>
      <c r="P105" s="414">
        <v>611266.34810000006</v>
      </c>
      <c r="Q105" s="414">
        <v>786.64446999999996</v>
      </c>
      <c r="R105" s="414">
        <v>618927.55480000004</v>
      </c>
      <c r="S105" s="414">
        <v>497.07469999999989</v>
      </c>
      <c r="T105" s="414">
        <v>427317.97360000026</v>
      </c>
      <c r="U105" s="414">
        <v>435.00738000000001</v>
      </c>
      <c r="V105" s="414">
        <v>395145.73639999994</v>
      </c>
      <c r="W105" s="415">
        <v>328.27743999999996</v>
      </c>
      <c r="X105" s="415">
        <v>304815.57069999998</v>
      </c>
      <c r="Y105" s="414">
        <v>398.71758</v>
      </c>
      <c r="Z105" s="414">
        <v>337135.69890000008</v>
      </c>
      <c r="AA105" s="380">
        <f t="shared" si="44"/>
        <v>6784.4497599999995</v>
      </c>
      <c r="AB105" s="381">
        <f t="shared" si="45"/>
        <v>5502319.1467000004</v>
      </c>
      <c r="AC105" s="684"/>
      <c r="AD105" s="684"/>
      <c r="AE105" s="684"/>
      <c r="AF105" s="684"/>
    </row>
    <row r="106" spans="1:32" s="324" customFormat="1" x14ac:dyDescent="0.25">
      <c r="A106" s="416" t="s">
        <v>181</v>
      </c>
      <c r="B106" s="391" t="s">
        <v>182</v>
      </c>
      <c r="C106" s="389">
        <v>59.038448200000005</v>
      </c>
      <c r="D106" s="389">
        <v>155209.50850000003</v>
      </c>
      <c r="E106" s="389">
        <v>87.413736400000005</v>
      </c>
      <c r="F106" s="389">
        <v>265988.62210000004</v>
      </c>
      <c r="G106" s="414">
        <v>115.78516550000002</v>
      </c>
      <c r="H106" s="414">
        <v>326168.46790000005</v>
      </c>
      <c r="I106" s="414">
        <v>93.042558200000016</v>
      </c>
      <c r="J106" s="414">
        <v>330476.8541</v>
      </c>
      <c r="K106" s="414">
        <v>52.035417700000004</v>
      </c>
      <c r="L106" s="414">
        <v>141170.14840000003</v>
      </c>
      <c r="M106" s="414">
        <v>27.278169699999999</v>
      </c>
      <c r="N106" s="414">
        <v>52171.615300000005</v>
      </c>
      <c r="O106" s="414">
        <v>18.037689999999998</v>
      </c>
      <c r="P106" s="414">
        <v>41078.945700000004</v>
      </c>
      <c r="Q106" s="414">
        <v>20.209880000000002</v>
      </c>
      <c r="R106" s="414">
        <v>43268.86</v>
      </c>
      <c r="S106" s="414">
        <v>19.3032</v>
      </c>
      <c r="T106" s="414">
        <v>40793.329700000002</v>
      </c>
      <c r="U106" s="414">
        <v>14.359029999999999</v>
      </c>
      <c r="V106" s="414">
        <v>29422.766100000001</v>
      </c>
      <c r="W106" s="415">
        <v>42.572409999999998</v>
      </c>
      <c r="X106" s="415">
        <v>79776.548299999995</v>
      </c>
      <c r="Y106" s="414">
        <v>74.967230000000015</v>
      </c>
      <c r="Z106" s="414">
        <v>190041.81109999999</v>
      </c>
      <c r="AA106" s="380">
        <f t="shared" si="44"/>
        <v>624.04293570000004</v>
      </c>
      <c r="AB106" s="381">
        <f t="shared" si="45"/>
        <v>1695567.4771999998</v>
      </c>
      <c r="AC106" s="684"/>
      <c r="AD106" s="684"/>
      <c r="AE106" s="684"/>
      <c r="AF106" s="684"/>
    </row>
    <row r="107" spans="1:32" s="324" customFormat="1" ht="19.5" customHeight="1" x14ac:dyDescent="0.25">
      <c r="A107" s="436" t="s">
        <v>251</v>
      </c>
      <c r="B107" s="391" t="s">
        <v>184</v>
      </c>
      <c r="C107" s="389">
        <v>211.68648999999999</v>
      </c>
      <c r="D107" s="389">
        <v>193108.93370000017</v>
      </c>
      <c r="E107" s="389">
        <v>309.30346900000001</v>
      </c>
      <c r="F107" s="389">
        <v>341356.24270000012</v>
      </c>
      <c r="G107" s="414">
        <v>1135.8577450000003</v>
      </c>
      <c r="H107" s="414">
        <v>1308553.2431000003</v>
      </c>
      <c r="I107" s="414">
        <v>2349.4714207000015</v>
      </c>
      <c r="J107" s="414">
        <v>2595485.8988999971</v>
      </c>
      <c r="K107" s="414">
        <v>5346.4366086000018</v>
      </c>
      <c r="L107" s="414">
        <v>5977123.1634000065</v>
      </c>
      <c r="M107" s="414">
        <v>6196.4865063000034</v>
      </c>
      <c r="N107" s="414">
        <v>6662253.3227000032</v>
      </c>
      <c r="O107" s="414">
        <v>4376.9416654000006</v>
      </c>
      <c r="P107" s="414">
        <v>4679927.2776999986</v>
      </c>
      <c r="Q107" s="414">
        <v>1889.9541951000003</v>
      </c>
      <c r="R107" s="414">
        <v>2098028.2091999995</v>
      </c>
      <c r="S107" s="414">
        <v>697.27568990000032</v>
      </c>
      <c r="T107" s="414">
        <v>713961.49959999952</v>
      </c>
      <c r="U107" s="414">
        <v>576.94354450000003</v>
      </c>
      <c r="V107" s="414">
        <v>583705.67820000066</v>
      </c>
      <c r="W107" s="415">
        <v>153.34658360000003</v>
      </c>
      <c r="X107" s="415">
        <v>110798.52979999997</v>
      </c>
      <c r="Y107" s="414">
        <v>97.469408899999991</v>
      </c>
      <c r="Z107" s="414">
        <v>73991.975500000059</v>
      </c>
      <c r="AA107" s="380">
        <f t="shared" si="44"/>
        <v>23341.173327000011</v>
      </c>
      <c r="AB107" s="381">
        <f t="shared" si="45"/>
        <v>25338293.974500004</v>
      </c>
      <c r="AC107" s="684"/>
      <c r="AD107" s="684"/>
      <c r="AE107" s="684"/>
      <c r="AF107" s="684"/>
    </row>
    <row r="108" spans="1:32" s="324" customFormat="1" x14ac:dyDescent="0.25">
      <c r="A108" s="434" t="s">
        <v>237</v>
      </c>
      <c r="B108" s="391" t="s">
        <v>186</v>
      </c>
      <c r="C108" s="389">
        <v>317.31931340000011</v>
      </c>
      <c r="D108" s="389">
        <v>229422.68369999999</v>
      </c>
      <c r="E108" s="389">
        <v>220.07600029999998</v>
      </c>
      <c r="F108" s="389">
        <v>141644.0226</v>
      </c>
      <c r="G108" s="414">
        <v>403.73404110000007</v>
      </c>
      <c r="H108" s="414">
        <v>213980.98399999997</v>
      </c>
      <c r="I108" s="414">
        <v>287.7654151000001</v>
      </c>
      <c r="J108" s="414">
        <v>171127.81780000002</v>
      </c>
      <c r="K108" s="414">
        <v>224.10319530000001</v>
      </c>
      <c r="L108" s="414">
        <v>143559.58799999999</v>
      </c>
      <c r="M108" s="414">
        <v>261.201528</v>
      </c>
      <c r="N108" s="414">
        <v>185841.04599999994</v>
      </c>
      <c r="O108" s="414">
        <v>228.82700260000007</v>
      </c>
      <c r="P108" s="414">
        <v>187958.9969</v>
      </c>
      <c r="Q108" s="414">
        <v>131.49095079999998</v>
      </c>
      <c r="R108" s="414">
        <v>88081.318899999984</v>
      </c>
      <c r="S108" s="414">
        <v>94.7320809</v>
      </c>
      <c r="T108" s="414">
        <v>61281.675299999995</v>
      </c>
      <c r="U108" s="414">
        <v>270.74641420000006</v>
      </c>
      <c r="V108" s="414">
        <v>179649.80290000001</v>
      </c>
      <c r="W108" s="415">
        <v>260.50007649999998</v>
      </c>
      <c r="X108" s="415">
        <v>141560.7236</v>
      </c>
      <c r="Y108" s="414">
        <v>242.57194019999997</v>
      </c>
      <c r="Z108" s="414">
        <v>134004.54980000001</v>
      </c>
      <c r="AA108" s="380">
        <f t="shared" si="44"/>
        <v>2943.0679584</v>
      </c>
      <c r="AB108" s="381">
        <f t="shared" si="45"/>
        <v>1878113.2094999996</v>
      </c>
      <c r="AC108" s="684"/>
      <c r="AD108" s="684"/>
      <c r="AE108" s="684"/>
      <c r="AF108" s="684"/>
    </row>
    <row r="109" spans="1:32" s="324" customFormat="1" x14ac:dyDescent="0.25">
      <c r="A109" s="416" t="s">
        <v>238</v>
      </c>
      <c r="B109" s="391" t="s">
        <v>188</v>
      </c>
      <c r="C109" s="397">
        <v>3.7363200000000001</v>
      </c>
      <c r="D109" s="397">
        <v>4741.4882000000007</v>
      </c>
      <c r="E109" s="397">
        <v>1.5022</v>
      </c>
      <c r="F109" s="389">
        <v>1650.1586</v>
      </c>
      <c r="G109" s="414">
        <v>0.73599999999999999</v>
      </c>
      <c r="H109" s="414">
        <v>1169.05</v>
      </c>
      <c r="I109" s="414">
        <v>5.0000000000000001E-3</v>
      </c>
      <c r="J109" s="414">
        <v>10</v>
      </c>
      <c r="K109" s="414">
        <v>2.1999999999999999E-2</v>
      </c>
      <c r="L109" s="414">
        <v>102</v>
      </c>
      <c r="M109" s="414">
        <v>0.01</v>
      </c>
      <c r="N109" s="414">
        <v>24.5</v>
      </c>
      <c r="O109" s="414">
        <v>0</v>
      </c>
      <c r="P109" s="414">
        <v>0</v>
      </c>
      <c r="Q109" s="414">
        <v>7.4689999999999993E-2</v>
      </c>
      <c r="R109" s="414">
        <v>160.5958</v>
      </c>
      <c r="S109" s="414">
        <v>2.5000000000000001E-2</v>
      </c>
      <c r="T109" s="414">
        <v>33.8795</v>
      </c>
      <c r="U109" s="414">
        <v>0.30199999999999999</v>
      </c>
      <c r="V109" s="414">
        <v>401.99200000000002</v>
      </c>
      <c r="W109" s="415">
        <v>2.5387999999999997</v>
      </c>
      <c r="X109" s="415">
        <v>3442.2702000000004</v>
      </c>
      <c r="Y109" s="414">
        <v>1.8620000000000001</v>
      </c>
      <c r="Z109" s="414">
        <v>5066.45</v>
      </c>
      <c r="AA109" s="380">
        <f t="shared" si="44"/>
        <v>10.81401</v>
      </c>
      <c r="AB109" s="381">
        <f t="shared" si="45"/>
        <v>16802.384300000002</v>
      </c>
      <c r="AC109" s="684"/>
      <c r="AD109" s="684"/>
      <c r="AE109" s="684"/>
      <c r="AF109" s="684"/>
    </row>
    <row r="110" spans="1:32" s="324" customFormat="1" x14ac:dyDescent="0.25">
      <c r="A110" s="416" t="s">
        <v>189</v>
      </c>
      <c r="B110" s="391" t="s">
        <v>190</v>
      </c>
      <c r="C110" s="389">
        <v>0.13500000000000001</v>
      </c>
      <c r="D110" s="389">
        <v>132.29999999999998</v>
      </c>
      <c r="E110" s="389">
        <v>0.08</v>
      </c>
      <c r="F110" s="389">
        <v>78.400000000000006</v>
      </c>
      <c r="G110" s="414">
        <v>0.375</v>
      </c>
      <c r="H110" s="414">
        <v>662.5</v>
      </c>
      <c r="I110" s="414">
        <v>5.2999999999999999E-2</v>
      </c>
      <c r="J110" s="414">
        <v>69.16</v>
      </c>
      <c r="K110" s="414">
        <v>0</v>
      </c>
      <c r="L110" s="414">
        <v>0</v>
      </c>
      <c r="M110" s="414">
        <v>0</v>
      </c>
      <c r="N110" s="414">
        <v>0</v>
      </c>
      <c r="O110" s="414">
        <v>0</v>
      </c>
      <c r="P110" s="414">
        <v>0</v>
      </c>
      <c r="Q110" s="414">
        <v>9.0700000000000003E-2</v>
      </c>
      <c r="R110" s="414">
        <v>119.9961</v>
      </c>
      <c r="S110" s="414">
        <v>0</v>
      </c>
      <c r="T110" s="414">
        <v>0</v>
      </c>
      <c r="U110" s="414">
        <v>0</v>
      </c>
      <c r="V110" s="414">
        <v>0</v>
      </c>
      <c r="W110" s="415">
        <v>4.4999999999999998E-2</v>
      </c>
      <c r="X110" s="415">
        <v>46.35</v>
      </c>
      <c r="Y110" s="414">
        <v>0.18143999999999999</v>
      </c>
      <c r="Z110" s="414">
        <v>38.011699999999998</v>
      </c>
      <c r="AA110" s="380">
        <f t="shared" si="44"/>
        <v>0.96014000000000022</v>
      </c>
      <c r="AB110" s="381">
        <f t="shared" si="45"/>
        <v>1146.7177999999999</v>
      </c>
      <c r="AC110" s="684"/>
      <c r="AD110" s="684"/>
      <c r="AE110" s="684"/>
      <c r="AF110" s="684"/>
    </row>
    <row r="111" spans="1:32" s="324" customFormat="1" x14ac:dyDescent="0.25">
      <c r="A111" s="434" t="s">
        <v>237</v>
      </c>
      <c r="B111" s="391" t="s">
        <v>192</v>
      </c>
      <c r="C111" s="389">
        <v>199.81900580000004</v>
      </c>
      <c r="D111" s="389">
        <v>255381.35300000003</v>
      </c>
      <c r="E111" s="389">
        <v>68.606395599999985</v>
      </c>
      <c r="F111" s="389">
        <v>80650.588999999964</v>
      </c>
      <c r="G111" s="414">
        <v>364.12856770000019</v>
      </c>
      <c r="H111" s="414">
        <v>398643.53010000003</v>
      </c>
      <c r="I111" s="414">
        <v>162.03323420000001</v>
      </c>
      <c r="J111" s="414">
        <v>205887.10729999997</v>
      </c>
      <c r="K111" s="414">
        <v>619.79274800000007</v>
      </c>
      <c r="L111" s="414">
        <v>535326.90379999997</v>
      </c>
      <c r="M111" s="414">
        <v>490.58284280000009</v>
      </c>
      <c r="N111" s="414">
        <v>278013.44720000005</v>
      </c>
      <c r="O111" s="414">
        <v>1099.4115172000002</v>
      </c>
      <c r="P111" s="414">
        <v>510691.50240000011</v>
      </c>
      <c r="Q111" s="414">
        <v>423.40496070000006</v>
      </c>
      <c r="R111" s="414">
        <v>202785.78750000006</v>
      </c>
      <c r="S111" s="414">
        <v>521.34694189999982</v>
      </c>
      <c r="T111" s="414">
        <v>351944.86980000022</v>
      </c>
      <c r="U111" s="414">
        <v>191.6305074</v>
      </c>
      <c r="V111" s="414">
        <v>286489.92630000011</v>
      </c>
      <c r="W111" s="415">
        <v>100.8826804</v>
      </c>
      <c r="X111" s="415">
        <v>93628.888300000021</v>
      </c>
      <c r="Y111" s="414">
        <v>48.230112100000007</v>
      </c>
      <c r="Z111" s="414">
        <v>58163.11710000001</v>
      </c>
      <c r="AA111" s="380">
        <f t="shared" si="44"/>
        <v>4289.8695138000003</v>
      </c>
      <c r="AB111" s="381">
        <f t="shared" si="45"/>
        <v>3257607.0218000007</v>
      </c>
      <c r="AC111" s="684"/>
      <c r="AD111" s="684"/>
      <c r="AE111" s="684"/>
      <c r="AF111" s="684"/>
    </row>
    <row r="112" spans="1:32" s="324" customFormat="1" x14ac:dyDescent="0.25">
      <c r="A112" s="416" t="s">
        <v>193</v>
      </c>
      <c r="B112" s="391" t="s">
        <v>194</v>
      </c>
      <c r="C112" s="389">
        <v>3.8640399999999997</v>
      </c>
      <c r="D112" s="389">
        <v>5248.4175000000005</v>
      </c>
      <c r="E112" s="389">
        <v>7.54589</v>
      </c>
      <c r="F112" s="389">
        <v>8692.8493000000017</v>
      </c>
      <c r="G112" s="414">
        <v>13.678460000000003</v>
      </c>
      <c r="H112" s="414">
        <v>15036.810699999998</v>
      </c>
      <c r="I112" s="414">
        <v>21.51313</v>
      </c>
      <c r="J112" s="414">
        <v>22250.577000000001</v>
      </c>
      <c r="K112" s="414">
        <v>23.620299999999997</v>
      </c>
      <c r="L112" s="414">
        <v>25760.011500000001</v>
      </c>
      <c r="M112" s="414">
        <v>15.851630000000004</v>
      </c>
      <c r="N112" s="414">
        <v>17530.677100000004</v>
      </c>
      <c r="O112" s="414">
        <v>18.108510000000003</v>
      </c>
      <c r="P112" s="414">
        <v>20901.638700000003</v>
      </c>
      <c r="Q112" s="414">
        <v>16.31381</v>
      </c>
      <c r="R112" s="414">
        <v>16498.3842</v>
      </c>
      <c r="S112" s="414">
        <v>13.244430000000005</v>
      </c>
      <c r="T112" s="414">
        <v>14909.398499999996</v>
      </c>
      <c r="U112" s="414">
        <v>17.939169999999997</v>
      </c>
      <c r="V112" s="414">
        <v>18019.2192</v>
      </c>
      <c r="W112" s="415">
        <v>18.585280000000004</v>
      </c>
      <c r="X112" s="415">
        <v>18596.702699999998</v>
      </c>
      <c r="Y112" s="414">
        <v>16.991710000000001</v>
      </c>
      <c r="Z112" s="414">
        <v>18899.502099999998</v>
      </c>
      <c r="AA112" s="380">
        <f t="shared" si="44"/>
        <v>187.25636000000003</v>
      </c>
      <c r="AB112" s="381">
        <f t="shared" si="45"/>
        <v>202344.18849999999</v>
      </c>
      <c r="AC112" s="684"/>
      <c r="AD112" s="684"/>
      <c r="AE112" s="684"/>
      <c r="AF112" s="684"/>
    </row>
    <row r="113" spans="1:32" s="324" customFormat="1" x14ac:dyDescent="0.25">
      <c r="A113" s="416" t="s">
        <v>195</v>
      </c>
      <c r="B113" s="391" t="s">
        <v>196</v>
      </c>
      <c r="C113" s="389">
        <v>2.3432099999999996</v>
      </c>
      <c r="D113" s="389">
        <v>1344.2221999999995</v>
      </c>
      <c r="E113" s="389">
        <v>2.3482500000000002</v>
      </c>
      <c r="F113" s="389">
        <v>1352.9724999999999</v>
      </c>
      <c r="G113" s="414">
        <v>2.3095299999999992</v>
      </c>
      <c r="H113" s="414">
        <v>1357.9627</v>
      </c>
      <c r="I113" s="414">
        <v>2.5760099999999997</v>
      </c>
      <c r="J113" s="414">
        <v>1799.4009000000003</v>
      </c>
      <c r="K113" s="414">
        <v>1.4133000000000002</v>
      </c>
      <c r="L113" s="414">
        <v>741.38959999999997</v>
      </c>
      <c r="M113" s="414">
        <v>1.0542799999999999</v>
      </c>
      <c r="N113" s="414">
        <v>1421.1919</v>
      </c>
      <c r="O113" s="414">
        <v>0.90200000000000002</v>
      </c>
      <c r="P113" s="414">
        <v>819.58</v>
      </c>
      <c r="Q113" s="414">
        <v>1.7347000000000001</v>
      </c>
      <c r="R113" s="414">
        <v>904.77650000000006</v>
      </c>
      <c r="S113" s="414">
        <v>0.58926999999999996</v>
      </c>
      <c r="T113" s="414">
        <v>505.154</v>
      </c>
      <c r="U113" s="414">
        <v>2.2324300000000004</v>
      </c>
      <c r="V113" s="414">
        <v>1991.0751000000002</v>
      </c>
      <c r="W113" s="415">
        <v>2.6659699999999997</v>
      </c>
      <c r="X113" s="415">
        <v>1631.0847000000001</v>
      </c>
      <c r="Y113" s="414">
        <v>2.8139199999999995</v>
      </c>
      <c r="Z113" s="414">
        <v>1582.8500000000004</v>
      </c>
      <c r="AA113" s="380">
        <f t="shared" si="44"/>
        <v>22.982869999999995</v>
      </c>
      <c r="AB113" s="381">
        <f t="shared" si="45"/>
        <v>15451.660099999999</v>
      </c>
      <c r="AC113" s="684"/>
      <c r="AD113" s="684"/>
      <c r="AE113" s="684"/>
      <c r="AF113" s="684"/>
    </row>
    <row r="114" spans="1:32" s="324" customFormat="1" x14ac:dyDescent="0.25">
      <c r="A114" s="416" t="s">
        <v>197</v>
      </c>
      <c r="B114" s="391" t="s">
        <v>198</v>
      </c>
      <c r="C114" s="389">
        <v>0.93200000000000005</v>
      </c>
      <c r="D114" s="389">
        <v>513.98</v>
      </c>
      <c r="E114" s="389">
        <v>1.44509</v>
      </c>
      <c r="F114" s="389">
        <v>379.77300000000002</v>
      </c>
      <c r="G114" s="414">
        <v>0.86636000000000002</v>
      </c>
      <c r="H114" s="414">
        <v>133</v>
      </c>
      <c r="I114" s="414">
        <v>0</v>
      </c>
      <c r="J114" s="414">
        <v>0</v>
      </c>
      <c r="K114" s="414">
        <v>0</v>
      </c>
      <c r="L114" s="414">
        <v>0</v>
      </c>
      <c r="M114" s="414">
        <v>0</v>
      </c>
      <c r="N114" s="414">
        <v>0</v>
      </c>
      <c r="O114" s="414">
        <v>1.4999999999999999E-2</v>
      </c>
      <c r="P114" s="414">
        <v>11.25</v>
      </c>
      <c r="Q114" s="414">
        <v>0.06</v>
      </c>
      <c r="R114" s="414">
        <v>78.12</v>
      </c>
      <c r="S114" s="414">
        <v>0</v>
      </c>
      <c r="T114" s="414">
        <v>0</v>
      </c>
      <c r="U114" s="414">
        <v>0</v>
      </c>
      <c r="V114" s="414">
        <v>0</v>
      </c>
      <c r="W114" s="415">
        <v>7.6100000000000001E-2</v>
      </c>
      <c r="X114" s="415">
        <v>83.320000000000007</v>
      </c>
      <c r="Y114" s="414">
        <v>0</v>
      </c>
      <c r="Z114" s="414">
        <v>0</v>
      </c>
      <c r="AA114" s="380">
        <f t="shared" si="44"/>
        <v>3.3945500000000002</v>
      </c>
      <c r="AB114" s="381">
        <f t="shared" si="45"/>
        <v>1199.443</v>
      </c>
      <c r="AC114" s="684"/>
      <c r="AD114" s="684"/>
      <c r="AE114" s="684"/>
      <c r="AF114" s="684"/>
    </row>
    <row r="115" spans="1:32" s="324" customFormat="1" x14ac:dyDescent="0.25">
      <c r="A115" s="416" t="s">
        <v>199</v>
      </c>
      <c r="B115" s="391" t="s">
        <v>200</v>
      </c>
      <c r="C115" s="389">
        <v>58.864135500000003</v>
      </c>
      <c r="D115" s="389">
        <v>52063.572400000005</v>
      </c>
      <c r="E115" s="389">
        <v>65.673423599999992</v>
      </c>
      <c r="F115" s="389">
        <v>49270.3897</v>
      </c>
      <c r="G115" s="414">
        <v>71.089360900000003</v>
      </c>
      <c r="H115" s="414">
        <v>52454.769499999995</v>
      </c>
      <c r="I115" s="414">
        <v>23.289639999999999</v>
      </c>
      <c r="J115" s="414">
        <v>17035.907200000001</v>
      </c>
      <c r="K115" s="414">
        <v>32.293305500000002</v>
      </c>
      <c r="L115" s="414">
        <v>22104.901700000002</v>
      </c>
      <c r="M115" s="414">
        <v>29.219859100000001</v>
      </c>
      <c r="N115" s="414">
        <v>20710.669699999999</v>
      </c>
      <c r="O115" s="414">
        <v>46.611339999999998</v>
      </c>
      <c r="P115" s="414">
        <v>40980.279799999997</v>
      </c>
      <c r="Q115" s="414">
        <v>11.906909199999999</v>
      </c>
      <c r="R115" s="414">
        <v>8242.4213999999993</v>
      </c>
      <c r="S115" s="414">
        <v>27.774636299999997</v>
      </c>
      <c r="T115" s="414">
        <v>18839.733700000004</v>
      </c>
      <c r="U115" s="414">
        <v>19.708718099999999</v>
      </c>
      <c r="V115" s="414">
        <v>11239.075100000002</v>
      </c>
      <c r="W115" s="415">
        <v>43.88487270000001</v>
      </c>
      <c r="X115" s="415">
        <v>33225.889200000005</v>
      </c>
      <c r="Y115" s="414">
        <v>47.192035499999996</v>
      </c>
      <c r="Z115" s="414">
        <v>47573.785100000001</v>
      </c>
      <c r="AA115" s="380">
        <f t="shared" si="44"/>
        <v>477.50823639999993</v>
      </c>
      <c r="AB115" s="381">
        <f t="shared" si="45"/>
        <v>373741.39449999994</v>
      </c>
      <c r="AC115" s="684"/>
      <c r="AD115" s="684"/>
      <c r="AE115" s="684"/>
      <c r="AF115" s="684"/>
    </row>
    <row r="116" spans="1:32" s="324" customFormat="1" x14ac:dyDescent="0.25">
      <c r="A116" s="416" t="s">
        <v>252</v>
      </c>
      <c r="B116" s="391" t="s">
        <v>202</v>
      </c>
      <c r="C116" s="389">
        <v>0.23</v>
      </c>
      <c r="D116" s="389">
        <v>1988.5</v>
      </c>
      <c r="E116" s="389">
        <v>0.55800000000000005</v>
      </c>
      <c r="F116" s="389">
        <v>4668</v>
      </c>
      <c r="G116" s="414">
        <v>1.4999999999999999E-2</v>
      </c>
      <c r="H116" s="414">
        <v>253.5</v>
      </c>
      <c r="I116" s="414">
        <v>0</v>
      </c>
      <c r="J116" s="414">
        <v>0</v>
      </c>
      <c r="K116" s="414">
        <v>0</v>
      </c>
      <c r="L116" s="414">
        <v>0</v>
      </c>
      <c r="M116" s="414">
        <v>0</v>
      </c>
      <c r="N116" s="414">
        <v>0</v>
      </c>
      <c r="O116" s="414">
        <v>0</v>
      </c>
      <c r="P116" s="414">
        <v>0</v>
      </c>
      <c r="Q116" s="414">
        <v>0</v>
      </c>
      <c r="R116" s="414">
        <v>0</v>
      </c>
      <c r="S116" s="414">
        <v>0</v>
      </c>
      <c r="T116" s="414">
        <v>0</v>
      </c>
      <c r="U116" s="414">
        <v>7.0000000000000001E-3</v>
      </c>
      <c r="V116" s="414">
        <v>38.5</v>
      </c>
      <c r="W116" s="415">
        <v>0.13</v>
      </c>
      <c r="X116" s="415">
        <v>370</v>
      </c>
      <c r="Y116" s="414">
        <v>0.02</v>
      </c>
      <c r="Z116" s="414">
        <v>198.8</v>
      </c>
      <c r="AA116" s="380">
        <f t="shared" si="44"/>
        <v>0.96000000000000008</v>
      </c>
      <c r="AB116" s="381">
        <f t="shared" si="45"/>
        <v>7517.3</v>
      </c>
      <c r="AC116" s="684"/>
      <c r="AD116" s="684"/>
      <c r="AE116" s="684"/>
      <c r="AF116" s="684"/>
    </row>
    <row r="117" spans="1:32" s="324" customFormat="1" x14ac:dyDescent="0.25">
      <c r="A117" s="416" t="s">
        <v>203</v>
      </c>
      <c r="B117" s="391" t="s">
        <v>204</v>
      </c>
      <c r="C117" s="389">
        <v>19.202000000000002</v>
      </c>
      <c r="D117" s="389">
        <v>11786.734</v>
      </c>
      <c r="E117" s="389">
        <v>19.087</v>
      </c>
      <c r="F117" s="389">
        <v>10722.464</v>
      </c>
      <c r="G117" s="414">
        <v>4.0090000000000003</v>
      </c>
      <c r="H117" s="414">
        <v>3979.2482000000005</v>
      </c>
      <c r="I117" s="414">
        <v>12.14636</v>
      </c>
      <c r="J117" s="414">
        <v>6124.158699999999</v>
      </c>
      <c r="K117" s="414">
        <v>0.87030000000000007</v>
      </c>
      <c r="L117" s="414">
        <v>1073.9888999999998</v>
      </c>
      <c r="M117" s="414">
        <v>2.1852</v>
      </c>
      <c r="N117" s="414">
        <v>2220.3487999999998</v>
      </c>
      <c r="O117" s="414">
        <v>2.6086999999999998</v>
      </c>
      <c r="P117" s="414">
        <v>3866.0897999999997</v>
      </c>
      <c r="Q117" s="414">
        <v>0.99670000000000003</v>
      </c>
      <c r="R117" s="414">
        <v>1046.4940000000001</v>
      </c>
      <c r="S117" s="414">
        <v>2.4722</v>
      </c>
      <c r="T117" s="414">
        <v>3967.8287</v>
      </c>
      <c r="U117" s="414">
        <v>0.52</v>
      </c>
      <c r="V117" s="414">
        <v>594.4</v>
      </c>
      <c r="W117" s="415">
        <v>2.5058000000000002</v>
      </c>
      <c r="X117" s="415">
        <v>3101.0849000000003</v>
      </c>
      <c r="Y117" s="414">
        <v>1.5024999999999999</v>
      </c>
      <c r="Z117" s="414">
        <v>2233.8625000000002</v>
      </c>
      <c r="AA117" s="380">
        <f t="shared" si="44"/>
        <v>68.105759999999989</v>
      </c>
      <c r="AB117" s="381">
        <f t="shared" si="45"/>
        <v>50716.702500000007</v>
      </c>
      <c r="AC117" s="684"/>
      <c r="AD117" s="684"/>
      <c r="AE117" s="684"/>
      <c r="AF117" s="684"/>
    </row>
    <row r="118" spans="1:32" s="324" customFormat="1" x14ac:dyDescent="0.25">
      <c r="A118" s="416" t="s">
        <v>205</v>
      </c>
      <c r="B118" s="391" t="s">
        <v>206</v>
      </c>
      <c r="C118" s="389">
        <v>23.510132700000003</v>
      </c>
      <c r="D118" s="410">
        <v>22441.105899999999</v>
      </c>
      <c r="E118" s="437">
        <v>16.346687299999999</v>
      </c>
      <c r="F118" s="389">
        <v>19964.744299999995</v>
      </c>
      <c r="G118" s="414">
        <v>30.073501800000003</v>
      </c>
      <c r="H118" s="414">
        <v>35973.565400000007</v>
      </c>
      <c r="I118" s="414">
        <v>15.307585600000003</v>
      </c>
      <c r="J118" s="414">
        <v>18794.971200000007</v>
      </c>
      <c r="K118" s="414">
        <v>11.859565400000003</v>
      </c>
      <c r="L118" s="414">
        <v>11713.970199999998</v>
      </c>
      <c r="M118" s="414">
        <v>15.356954499999999</v>
      </c>
      <c r="N118" s="414">
        <v>21012.715599999996</v>
      </c>
      <c r="O118" s="414">
        <v>14.376224499999999</v>
      </c>
      <c r="P118" s="414">
        <v>18552.850199999997</v>
      </c>
      <c r="Q118" s="414">
        <v>11.8737225</v>
      </c>
      <c r="R118" s="414">
        <v>16491.797399999999</v>
      </c>
      <c r="S118" s="414">
        <v>13.447199900000001</v>
      </c>
      <c r="T118" s="414">
        <v>20006.649400000006</v>
      </c>
      <c r="U118" s="414">
        <v>11.549872799999999</v>
      </c>
      <c r="V118" s="414">
        <v>16920.862500000003</v>
      </c>
      <c r="W118" s="415">
        <v>13.9211127</v>
      </c>
      <c r="X118" s="415">
        <v>21053.046600000001</v>
      </c>
      <c r="Y118" s="414">
        <v>17.0372609</v>
      </c>
      <c r="Z118" s="414">
        <v>22280.644799999995</v>
      </c>
      <c r="AA118" s="380">
        <f t="shared" si="44"/>
        <v>194.65982060000005</v>
      </c>
      <c r="AB118" s="381">
        <f t="shared" si="45"/>
        <v>245206.92350000003</v>
      </c>
      <c r="AC118" s="684"/>
      <c r="AD118" s="684"/>
      <c r="AE118" s="684"/>
      <c r="AF118" s="684"/>
    </row>
    <row r="119" spans="1:32" s="324" customFormat="1" x14ac:dyDescent="0.25">
      <c r="A119" s="416" t="s">
        <v>205</v>
      </c>
      <c r="B119" s="391" t="s">
        <v>208</v>
      </c>
      <c r="C119" s="389">
        <v>0.65</v>
      </c>
      <c r="D119" s="389">
        <v>2275</v>
      </c>
      <c r="E119" s="389">
        <v>1.57</v>
      </c>
      <c r="F119" s="389">
        <v>5595</v>
      </c>
      <c r="G119" s="414">
        <v>1.82</v>
      </c>
      <c r="H119" s="414">
        <v>6532.5</v>
      </c>
      <c r="I119" s="414">
        <v>5.7000000000000002E-2</v>
      </c>
      <c r="J119" s="414">
        <v>105.5583</v>
      </c>
      <c r="K119" s="414">
        <v>0</v>
      </c>
      <c r="L119" s="414">
        <v>0</v>
      </c>
      <c r="M119" s="414">
        <v>0</v>
      </c>
      <c r="N119" s="414">
        <v>0</v>
      </c>
      <c r="O119" s="414">
        <v>0.02</v>
      </c>
      <c r="P119" s="414">
        <v>0.25</v>
      </c>
      <c r="Q119" s="414">
        <v>0</v>
      </c>
      <c r="R119" s="414">
        <v>0</v>
      </c>
      <c r="S119" s="414">
        <v>0</v>
      </c>
      <c r="T119" s="414">
        <v>0</v>
      </c>
      <c r="U119" s="414">
        <v>0</v>
      </c>
      <c r="V119" s="414">
        <v>0</v>
      </c>
      <c r="W119" s="415">
        <v>0.97</v>
      </c>
      <c r="X119" s="415">
        <v>3224.8460000000005</v>
      </c>
      <c r="Y119" s="414">
        <v>1.2175</v>
      </c>
      <c r="Z119" s="414">
        <v>4267.8284999999996</v>
      </c>
      <c r="AA119" s="380">
        <f t="shared" si="44"/>
        <v>6.3045</v>
      </c>
      <c r="AB119" s="381">
        <f t="shared" si="45"/>
        <v>22000.982800000002</v>
      </c>
      <c r="AC119" s="684"/>
      <c r="AD119" s="684"/>
      <c r="AE119" s="684"/>
      <c r="AF119" s="684"/>
    </row>
    <row r="120" spans="1:32" s="324" customFormat="1" x14ac:dyDescent="0.25">
      <c r="A120" s="416" t="s">
        <v>209</v>
      </c>
      <c r="B120" s="391" t="s">
        <v>210</v>
      </c>
      <c r="C120" s="389">
        <v>18.542584999999999</v>
      </c>
      <c r="D120" s="389">
        <v>9504.4370000000017</v>
      </c>
      <c r="E120" s="389">
        <v>30.488880000000002</v>
      </c>
      <c r="F120" s="389">
        <v>14558.542800000003</v>
      </c>
      <c r="G120" s="414">
        <v>3.1777600000000001</v>
      </c>
      <c r="H120" s="414">
        <v>2155.8915999999999</v>
      </c>
      <c r="I120" s="414">
        <v>6.0350300000000017</v>
      </c>
      <c r="J120" s="414">
        <v>2196.9276000000004</v>
      </c>
      <c r="K120" s="414">
        <v>7.0020400000000027</v>
      </c>
      <c r="L120" s="414">
        <v>3431.2677999999996</v>
      </c>
      <c r="M120" s="414">
        <v>6.0369200000000012</v>
      </c>
      <c r="N120" s="414">
        <v>5006.1343000000006</v>
      </c>
      <c r="O120" s="414">
        <v>2.9431300000000005</v>
      </c>
      <c r="P120" s="414">
        <v>3775.0748000000008</v>
      </c>
      <c r="Q120" s="414">
        <v>2.3316200000000009</v>
      </c>
      <c r="R120" s="414">
        <v>3641.0515999999993</v>
      </c>
      <c r="S120" s="414">
        <v>0.76023000000000007</v>
      </c>
      <c r="T120" s="414">
        <v>14115.969499999999</v>
      </c>
      <c r="U120" s="414">
        <v>1.4807299999999999</v>
      </c>
      <c r="V120" s="414">
        <v>511.0797</v>
      </c>
      <c r="W120" s="415">
        <v>1.8425399999999998</v>
      </c>
      <c r="X120" s="415">
        <v>2043.2864999999999</v>
      </c>
      <c r="Y120" s="414">
        <v>2.3364699999999998</v>
      </c>
      <c r="Z120" s="414">
        <v>2203.8399000000004</v>
      </c>
      <c r="AA120" s="380">
        <f t="shared" si="44"/>
        <v>82.977935000000002</v>
      </c>
      <c r="AB120" s="381">
        <f t="shared" si="45"/>
        <v>63143.503100000002</v>
      </c>
      <c r="AC120" s="684"/>
      <c r="AD120" s="684"/>
      <c r="AE120" s="684"/>
      <c r="AF120" s="684"/>
    </row>
    <row r="121" spans="1:32" s="324" customFormat="1" x14ac:dyDescent="0.25">
      <c r="A121" s="416" t="s">
        <v>253</v>
      </c>
      <c r="B121" s="438" t="s">
        <v>212</v>
      </c>
      <c r="C121" s="439">
        <v>0</v>
      </c>
      <c r="D121" s="439">
        <v>0</v>
      </c>
      <c r="E121" s="439">
        <v>0</v>
      </c>
      <c r="F121" s="439">
        <v>0</v>
      </c>
      <c r="G121" s="414">
        <v>0</v>
      </c>
      <c r="H121" s="414">
        <v>0</v>
      </c>
      <c r="I121" s="414">
        <v>0</v>
      </c>
      <c r="J121" s="414">
        <v>0</v>
      </c>
      <c r="K121" s="414">
        <v>0</v>
      </c>
      <c r="L121" s="414">
        <v>0</v>
      </c>
      <c r="M121" s="414">
        <v>8.0999999999999996E-3</v>
      </c>
      <c r="N121" s="414">
        <v>13.891500000000001</v>
      </c>
      <c r="O121" s="414">
        <v>0</v>
      </c>
      <c r="P121" s="414">
        <v>0</v>
      </c>
      <c r="Q121" s="414">
        <v>0</v>
      </c>
      <c r="R121" s="414">
        <v>0</v>
      </c>
      <c r="S121" s="414">
        <v>0</v>
      </c>
      <c r="T121" s="414">
        <v>0</v>
      </c>
      <c r="U121" s="414">
        <v>1.636E-2</v>
      </c>
      <c r="V121" s="414">
        <v>19.632000000000001</v>
      </c>
      <c r="W121" s="415">
        <v>0</v>
      </c>
      <c r="X121" s="415">
        <v>0</v>
      </c>
      <c r="Y121" s="414">
        <v>7.7269999999999991E-2</v>
      </c>
      <c r="Z121" s="414">
        <v>61.816000000000003</v>
      </c>
      <c r="AA121" s="380">
        <f t="shared" si="44"/>
        <v>0.10172999999999999</v>
      </c>
      <c r="AB121" s="381">
        <f t="shared" si="45"/>
        <v>95.339500000000001</v>
      </c>
      <c r="AC121" s="684"/>
      <c r="AD121" s="684"/>
      <c r="AE121" s="684"/>
      <c r="AF121" s="684"/>
    </row>
    <row r="122" spans="1:32" s="324" customFormat="1" x14ac:dyDescent="0.25">
      <c r="A122" s="428">
        <v>603</v>
      </c>
      <c r="B122" s="403" t="s">
        <v>213</v>
      </c>
      <c r="C122" s="404">
        <v>15.33562</v>
      </c>
      <c r="D122" s="404">
        <v>44217.549699999996</v>
      </c>
      <c r="E122" s="404">
        <v>11.81255</v>
      </c>
      <c r="F122" s="404">
        <v>32816.126599999996</v>
      </c>
      <c r="G122" s="414">
        <v>19.357149999999997</v>
      </c>
      <c r="H122" s="414">
        <v>48363.551900000006</v>
      </c>
      <c r="I122" s="414">
        <v>23.586970000000001</v>
      </c>
      <c r="J122" s="414">
        <v>57542.431199999999</v>
      </c>
      <c r="K122" s="414">
        <v>13.497290000000001</v>
      </c>
      <c r="L122" s="414">
        <v>29416.913100000005</v>
      </c>
      <c r="M122" s="414">
        <v>10.204859999999998</v>
      </c>
      <c r="N122" s="414">
        <v>22113.499</v>
      </c>
      <c r="O122" s="414">
        <v>16.586419999999997</v>
      </c>
      <c r="P122" s="414">
        <v>39166.728300000002</v>
      </c>
      <c r="Q122" s="414">
        <v>17.599469999999997</v>
      </c>
      <c r="R122" s="414">
        <v>41300.4709</v>
      </c>
      <c r="S122" s="414">
        <v>12.8240737</v>
      </c>
      <c r="T122" s="414">
        <v>28198.5861</v>
      </c>
      <c r="U122" s="414">
        <v>12.856309999999999</v>
      </c>
      <c r="V122" s="414">
        <v>27816.855000000003</v>
      </c>
      <c r="W122" s="415">
        <v>10.6281</v>
      </c>
      <c r="X122" s="415">
        <v>31496.380100000002</v>
      </c>
      <c r="Y122" s="414">
        <v>11.01985</v>
      </c>
      <c r="Z122" s="414">
        <v>30044.328799999999</v>
      </c>
      <c r="AA122" s="380">
        <f t="shared" si="44"/>
        <v>175.30866369999995</v>
      </c>
      <c r="AB122" s="381">
        <f t="shared" si="45"/>
        <v>432493.42070000008</v>
      </c>
      <c r="AC122" s="684"/>
      <c r="AD122" s="684"/>
      <c r="AE122" s="684"/>
      <c r="AF122" s="684"/>
    </row>
    <row r="123" spans="1:32" x14ac:dyDescent="0.25">
      <c r="A123" s="13"/>
      <c r="B123" s="391" t="s">
        <v>214</v>
      </c>
      <c r="C123" s="389"/>
      <c r="D123" s="389"/>
      <c r="E123" s="389"/>
      <c r="F123" s="389"/>
      <c r="G123" s="390"/>
      <c r="H123" s="390"/>
      <c r="I123" s="390"/>
      <c r="J123" s="390"/>
      <c r="K123" s="390"/>
      <c r="L123" s="390"/>
      <c r="M123" s="390"/>
      <c r="N123" s="390"/>
      <c r="O123" s="390"/>
      <c r="P123" s="390"/>
      <c r="Q123" s="390"/>
      <c r="R123" s="390"/>
      <c r="S123" s="390"/>
      <c r="T123" s="390"/>
      <c r="U123" s="390"/>
      <c r="V123" s="390"/>
      <c r="W123" s="388"/>
      <c r="X123" s="388"/>
      <c r="Y123" s="390"/>
      <c r="Z123" s="390"/>
      <c r="AA123" s="380">
        <f t="shared" si="44"/>
        <v>0</v>
      </c>
      <c r="AB123" s="381">
        <f t="shared" si="45"/>
        <v>0</v>
      </c>
    </row>
    <row r="124" spans="1:32" x14ac:dyDescent="0.25">
      <c r="A124" s="6" t="s">
        <v>254</v>
      </c>
      <c r="B124" s="391" t="s">
        <v>216</v>
      </c>
      <c r="C124" s="389">
        <v>73.685295399999973</v>
      </c>
      <c r="D124" s="389">
        <v>303874.84770000004</v>
      </c>
      <c r="E124" s="389">
        <v>37.988851799999999</v>
      </c>
      <c r="F124" s="389">
        <v>138802.34310000003</v>
      </c>
      <c r="G124" s="390">
        <v>45.216116199999995</v>
      </c>
      <c r="H124" s="390">
        <v>225844.49549999996</v>
      </c>
      <c r="I124" s="390">
        <v>47.756656599999992</v>
      </c>
      <c r="J124" s="390">
        <v>194271.75459999996</v>
      </c>
      <c r="K124" s="390">
        <v>43.187201000000009</v>
      </c>
      <c r="L124" s="390">
        <v>198635.46670000002</v>
      </c>
      <c r="M124" s="390">
        <v>64.74074259999999</v>
      </c>
      <c r="N124" s="390">
        <v>277348.39380000002</v>
      </c>
      <c r="O124" s="390">
        <v>57.732161099999992</v>
      </c>
      <c r="P124" s="390">
        <v>205400.63940000001</v>
      </c>
      <c r="Q124" s="390">
        <v>95.100764299999994</v>
      </c>
      <c r="R124" s="390">
        <v>356103.88339999993</v>
      </c>
      <c r="S124" s="392">
        <v>64.81348349999999</v>
      </c>
      <c r="T124" s="392">
        <v>237352.84279999995</v>
      </c>
      <c r="U124" s="392">
        <v>65.990592199999995</v>
      </c>
      <c r="V124" s="392">
        <v>246498.49039999998</v>
      </c>
      <c r="W124" s="389">
        <v>79.451758799999993</v>
      </c>
      <c r="X124" s="389">
        <v>284149.33659999998</v>
      </c>
      <c r="Y124" s="392">
        <v>24.775603400000001</v>
      </c>
      <c r="Z124" s="392">
        <v>92940.729600000006</v>
      </c>
      <c r="AA124" s="380">
        <f t="shared" si="44"/>
        <v>700.43922689999999</v>
      </c>
      <c r="AB124" s="381">
        <f t="shared" si="45"/>
        <v>2761223.2236000001</v>
      </c>
    </row>
    <row r="125" spans="1:32" x14ac:dyDescent="0.25">
      <c r="A125" s="18" t="s">
        <v>262</v>
      </c>
      <c r="B125" s="391" t="s">
        <v>218</v>
      </c>
      <c r="C125" s="389">
        <v>8.3000000000000004E-2</v>
      </c>
      <c r="D125" s="389">
        <v>1026.6999999999998</v>
      </c>
      <c r="E125" s="389">
        <v>0.2136546</v>
      </c>
      <c r="F125" s="389">
        <v>861.38470000000007</v>
      </c>
      <c r="G125" s="390">
        <v>0.47270460000000003</v>
      </c>
      <c r="H125" s="390">
        <v>2219.6369999999997</v>
      </c>
      <c r="I125" s="390">
        <v>0.27004539999999999</v>
      </c>
      <c r="J125" s="390">
        <v>1066.8191999999999</v>
      </c>
      <c r="K125" s="390">
        <v>0.36243189999999997</v>
      </c>
      <c r="L125" s="390">
        <v>1325.8102999999999</v>
      </c>
      <c r="M125" s="390">
        <v>0.24459090000000003</v>
      </c>
      <c r="N125" s="390">
        <v>1000.0391000000001</v>
      </c>
      <c r="O125" s="390">
        <v>0.20836360000000001</v>
      </c>
      <c r="P125" s="390">
        <v>723.24720000000002</v>
      </c>
      <c r="Q125" s="390">
        <v>0.44829599999999997</v>
      </c>
      <c r="R125" s="390">
        <v>1332.0028</v>
      </c>
      <c r="S125" s="390">
        <v>0.35379549999999998</v>
      </c>
      <c r="T125" s="390">
        <v>1194.797</v>
      </c>
      <c r="U125" s="390">
        <v>0.29454180000000002</v>
      </c>
      <c r="V125" s="390">
        <v>829.06399999999996</v>
      </c>
      <c r="W125" s="388">
        <v>0.1801364</v>
      </c>
      <c r="X125" s="388">
        <v>755.32569999999987</v>
      </c>
      <c r="Y125" s="390">
        <v>0.29454909999999995</v>
      </c>
      <c r="Z125" s="390">
        <v>1197.8174000000001</v>
      </c>
      <c r="AA125" s="380">
        <f t="shared" si="44"/>
        <v>3.4261097999999999</v>
      </c>
      <c r="AB125" s="381">
        <f t="shared" si="45"/>
        <v>13532.644400000001</v>
      </c>
    </row>
    <row r="126" spans="1:32" x14ac:dyDescent="0.25">
      <c r="A126" s="6" t="s">
        <v>255</v>
      </c>
      <c r="B126" s="391" t="s">
        <v>220</v>
      </c>
      <c r="C126" s="389">
        <v>1565.5929862000007</v>
      </c>
      <c r="D126" s="389">
        <v>1019394.6072000001</v>
      </c>
      <c r="E126" s="389">
        <v>16.665408000000003</v>
      </c>
      <c r="F126" s="389">
        <v>38377.510399999992</v>
      </c>
      <c r="G126" s="390">
        <v>1275.0152850000004</v>
      </c>
      <c r="H126" s="390">
        <v>772195.1049000005</v>
      </c>
      <c r="I126" s="390">
        <v>18.099898199999998</v>
      </c>
      <c r="J126" s="390">
        <v>29512.872599999995</v>
      </c>
      <c r="K126" s="390">
        <v>5.0461242999999998</v>
      </c>
      <c r="L126" s="390">
        <v>14582.9663</v>
      </c>
      <c r="M126" s="390">
        <v>1370.5950079000004</v>
      </c>
      <c r="N126" s="390">
        <v>832374.53970000008</v>
      </c>
      <c r="O126" s="390">
        <v>719.10009500000024</v>
      </c>
      <c r="P126" s="390">
        <v>527551.26170000015</v>
      </c>
      <c r="Q126" s="390">
        <v>732.0725443</v>
      </c>
      <c r="R126" s="390">
        <v>447072.58190000011</v>
      </c>
      <c r="S126" s="390">
        <v>5.1307101999999993</v>
      </c>
      <c r="T126" s="390">
        <v>14100.847699999998</v>
      </c>
      <c r="U126" s="390">
        <v>1276.0295290000004</v>
      </c>
      <c r="V126" s="390">
        <v>807643.39429999981</v>
      </c>
      <c r="W126" s="388">
        <v>740.9454516000003</v>
      </c>
      <c r="X126" s="388">
        <v>500295.31380000006</v>
      </c>
      <c r="Y126" s="390">
        <v>5.2393282999999995</v>
      </c>
      <c r="Z126" s="390">
        <v>13196.546400000001</v>
      </c>
      <c r="AA126" s="380">
        <f t="shared" si="44"/>
        <v>7729.5323680000029</v>
      </c>
      <c r="AB126" s="381">
        <f t="shared" si="45"/>
        <v>5016297.5469000004</v>
      </c>
    </row>
    <row r="127" spans="1:32" x14ac:dyDescent="0.25">
      <c r="A127" s="6" t="s">
        <v>221</v>
      </c>
      <c r="B127" s="391" t="s">
        <v>222</v>
      </c>
      <c r="C127" s="389">
        <v>679.41718999999989</v>
      </c>
      <c r="D127" s="389">
        <v>2054128.3625</v>
      </c>
      <c r="E127" s="389">
        <v>0.93635000000000002</v>
      </c>
      <c r="F127" s="389">
        <v>5568.8379999999997</v>
      </c>
      <c r="G127" s="390">
        <v>496.22715300000004</v>
      </c>
      <c r="H127" s="390">
        <v>1562795.2855</v>
      </c>
      <c r="I127" s="390">
        <v>4.3783500000000002</v>
      </c>
      <c r="J127" s="390">
        <v>8415.81</v>
      </c>
      <c r="K127" s="390">
        <v>0.15909000000000001</v>
      </c>
      <c r="L127" s="390">
        <v>3305</v>
      </c>
      <c r="M127" s="390">
        <v>564.05403000000001</v>
      </c>
      <c r="N127" s="390">
        <v>1833102.1597000002</v>
      </c>
      <c r="O127" s="390">
        <v>221.76539000000005</v>
      </c>
      <c r="P127" s="390">
        <v>657832.82200000004</v>
      </c>
      <c r="Q127" s="390">
        <v>270.07673999999997</v>
      </c>
      <c r="R127" s="390">
        <v>852663.72119999991</v>
      </c>
      <c r="S127" s="390">
        <v>1.5687200000000001</v>
      </c>
      <c r="T127" s="390">
        <v>4559.5</v>
      </c>
      <c r="U127" s="390">
        <v>725.35163749999992</v>
      </c>
      <c r="V127" s="390">
        <v>1556914.1970000002</v>
      </c>
      <c r="W127" s="388">
        <v>285.54984230000002</v>
      </c>
      <c r="X127" s="388">
        <v>848378.51599999995</v>
      </c>
      <c r="Y127" s="390">
        <v>6.9182907000000009</v>
      </c>
      <c r="Z127" s="390">
        <v>33591.822200000002</v>
      </c>
      <c r="AA127" s="380">
        <f t="shared" si="44"/>
        <v>3256.4027835000002</v>
      </c>
      <c r="AB127" s="381">
        <f t="shared" si="45"/>
        <v>9421256.0341000017</v>
      </c>
    </row>
    <row r="128" spans="1:32" x14ac:dyDescent="0.25">
      <c r="A128" s="18" t="s">
        <v>223</v>
      </c>
      <c r="B128" s="391" t="s">
        <v>224</v>
      </c>
      <c r="C128" s="389">
        <v>330.12918160000004</v>
      </c>
      <c r="D128" s="389">
        <v>336017.84730000002</v>
      </c>
      <c r="E128" s="389">
        <v>68.986272700000001</v>
      </c>
      <c r="F128" s="389">
        <v>93974.426500000001</v>
      </c>
      <c r="G128" s="390">
        <v>618.08513989999994</v>
      </c>
      <c r="H128" s="390">
        <v>626891.58920000005</v>
      </c>
      <c r="I128" s="390">
        <v>246.75040920000001</v>
      </c>
      <c r="J128" s="390">
        <v>258481.70490000001</v>
      </c>
      <c r="K128" s="390">
        <v>308.84207610000004</v>
      </c>
      <c r="L128" s="390">
        <v>278666.65690000006</v>
      </c>
      <c r="M128" s="390">
        <v>324.5382626</v>
      </c>
      <c r="N128" s="390">
        <v>264726.17070000008</v>
      </c>
      <c r="O128" s="390">
        <v>296.60627280000006</v>
      </c>
      <c r="P128" s="390">
        <v>327701.81669999997</v>
      </c>
      <c r="Q128" s="390">
        <v>84.434545400000005</v>
      </c>
      <c r="R128" s="390">
        <v>97098.315999999992</v>
      </c>
      <c r="S128" s="390">
        <v>149.94636369999998</v>
      </c>
      <c r="T128" s="390">
        <v>140189.78440000003</v>
      </c>
      <c r="U128" s="390">
        <v>117.70740120000002</v>
      </c>
      <c r="V128" s="390">
        <v>121321.4378</v>
      </c>
      <c r="W128" s="388">
        <v>109.2636353</v>
      </c>
      <c r="X128" s="388">
        <v>342671.33799999999</v>
      </c>
      <c r="Y128" s="390">
        <v>52.262</v>
      </c>
      <c r="Z128" s="390">
        <v>75148.839399999997</v>
      </c>
      <c r="AA128" s="380">
        <f t="shared" si="44"/>
        <v>2707.5515604999996</v>
      </c>
      <c r="AB128" s="381">
        <f t="shared" si="45"/>
        <v>2962889.9278000006</v>
      </c>
    </row>
    <row r="129" spans="1:28" x14ac:dyDescent="0.25">
      <c r="A129" s="6"/>
      <c r="B129" s="440" t="s">
        <v>263</v>
      </c>
      <c r="C129" s="389"/>
      <c r="D129" s="389"/>
      <c r="E129" s="389"/>
      <c r="F129" s="389"/>
      <c r="G129" s="390"/>
      <c r="H129" s="390"/>
      <c r="I129" s="390"/>
      <c r="J129" s="390"/>
      <c r="K129" s="390"/>
      <c r="L129" s="390"/>
      <c r="M129" s="390"/>
      <c r="N129" s="390"/>
      <c r="O129" s="390"/>
      <c r="P129" s="390"/>
      <c r="Q129" s="390"/>
      <c r="R129" s="390"/>
      <c r="S129" s="390"/>
      <c r="T129" s="390"/>
      <c r="U129" s="390"/>
      <c r="V129" s="390"/>
      <c r="W129" s="388"/>
      <c r="X129" s="388"/>
      <c r="Y129" s="390"/>
      <c r="Z129" s="390"/>
      <c r="AA129" s="380"/>
      <c r="AB129" s="381"/>
    </row>
    <row r="130" spans="1:28" ht="15.75" thickBot="1" x14ac:dyDescent="0.3">
      <c r="A130" s="6">
        <v>402</v>
      </c>
      <c r="B130" s="441" t="s">
        <v>264</v>
      </c>
      <c r="C130" s="442">
        <v>0.12618179999999998</v>
      </c>
      <c r="D130" s="442">
        <v>388.26800000000003</v>
      </c>
      <c r="E130" s="442">
        <v>150.54499999999999</v>
      </c>
      <c r="F130" s="442">
        <v>1033309.74</v>
      </c>
      <c r="G130" s="414">
        <v>591.84573260000002</v>
      </c>
      <c r="H130" s="414">
        <v>4067001.1257000002</v>
      </c>
      <c r="I130" s="414">
        <v>6.0000000000000001E-3</v>
      </c>
      <c r="J130" s="414">
        <v>71.25</v>
      </c>
      <c r="K130" s="414">
        <v>16.274523600000002</v>
      </c>
      <c r="L130" s="414">
        <v>101609.36290000001</v>
      </c>
      <c r="M130" s="414">
        <v>20.7880073</v>
      </c>
      <c r="N130" s="414">
        <v>129093.19580000002</v>
      </c>
      <c r="O130" s="414">
        <v>4.7545500000000004E-2</v>
      </c>
      <c r="P130" s="414">
        <v>515.18600000000004</v>
      </c>
      <c r="Q130" s="414">
        <v>5.5396745000000003</v>
      </c>
      <c r="R130" s="414">
        <v>32103.087599999995</v>
      </c>
      <c r="S130" s="414">
        <v>19.048020000000001</v>
      </c>
      <c r="T130" s="414">
        <v>130396.0238</v>
      </c>
      <c r="U130" s="414">
        <v>11.0630255</v>
      </c>
      <c r="V130" s="414">
        <v>72952.455799999996</v>
      </c>
      <c r="W130" s="415">
        <v>9.5260400000000001</v>
      </c>
      <c r="X130" s="415">
        <v>73886.070500000016</v>
      </c>
      <c r="Y130" s="414">
        <v>42.324760000000005</v>
      </c>
      <c r="Z130" s="414">
        <v>269654.69939999998</v>
      </c>
      <c r="AA130" s="380">
        <f t="shared" ref="AA130:AA140" si="46">C130+E130+G130+I130+K130+M130+O130+Q130+S130+U130+W130+Y130</f>
        <v>867.13451079999982</v>
      </c>
      <c r="AB130" s="381">
        <f t="shared" ref="AB130:AB140" si="47">D130+F130+H130+J130+L130+N130+P130+R130+T130+V130+X130+Z130</f>
        <v>5910980.4654999999</v>
      </c>
    </row>
    <row r="131" spans="1:28" x14ac:dyDescent="0.25">
      <c r="A131" s="6" t="s">
        <v>265</v>
      </c>
      <c r="B131" s="391" t="s">
        <v>266</v>
      </c>
      <c r="C131" s="389">
        <v>20.436557200000003</v>
      </c>
      <c r="D131" s="389">
        <v>34001.912100000001</v>
      </c>
      <c r="E131" s="389">
        <v>29.940197300000001</v>
      </c>
      <c r="F131" s="389">
        <v>34478.566399999996</v>
      </c>
      <c r="G131" s="414">
        <v>8.7164009</v>
      </c>
      <c r="H131" s="414">
        <v>15283.091200000001</v>
      </c>
      <c r="I131" s="414">
        <v>53.198409000000005</v>
      </c>
      <c r="J131" s="414">
        <v>67055.256099999984</v>
      </c>
      <c r="K131" s="414">
        <v>41.867309999999996</v>
      </c>
      <c r="L131" s="414">
        <v>48522.67040000001</v>
      </c>
      <c r="M131" s="414">
        <v>8.1866000000000003</v>
      </c>
      <c r="N131" s="414">
        <v>10963.614000000001</v>
      </c>
      <c r="O131" s="414">
        <v>51.129276400000002</v>
      </c>
      <c r="P131" s="414">
        <v>71309.11930000002</v>
      </c>
      <c r="Q131" s="414">
        <v>14.755941399999999</v>
      </c>
      <c r="R131" s="414">
        <v>15907.8416</v>
      </c>
      <c r="S131" s="414">
        <v>23.264035400000001</v>
      </c>
      <c r="T131" s="414">
        <v>32520.844000000001</v>
      </c>
      <c r="U131" s="414">
        <v>19.371570100000003</v>
      </c>
      <c r="V131" s="414">
        <v>19564.065100000003</v>
      </c>
      <c r="W131" s="415">
        <v>19.926686399999998</v>
      </c>
      <c r="X131" s="415">
        <v>29095.081900000001</v>
      </c>
      <c r="Y131" s="414">
        <v>13.51407</v>
      </c>
      <c r="Z131" s="414">
        <v>18583.319</v>
      </c>
      <c r="AA131" s="380">
        <f t="shared" si="46"/>
        <v>304.30705410000002</v>
      </c>
      <c r="AB131" s="381">
        <f t="shared" si="47"/>
        <v>397285.3811</v>
      </c>
    </row>
    <row r="132" spans="1:28" x14ac:dyDescent="0.25">
      <c r="A132" s="6"/>
      <c r="B132" s="391" t="s">
        <v>267</v>
      </c>
      <c r="C132" s="389">
        <v>0.16705449999999999</v>
      </c>
      <c r="D132" s="389">
        <v>959.7672</v>
      </c>
      <c r="E132" s="389">
        <v>0.19375990000000001</v>
      </c>
      <c r="F132" s="389">
        <v>720.5616</v>
      </c>
      <c r="G132" s="390">
        <v>0.25159989999999999</v>
      </c>
      <c r="H132" s="390">
        <v>851.94719999999995</v>
      </c>
      <c r="I132" s="390">
        <v>0.20567260000000001</v>
      </c>
      <c r="J132" s="390">
        <v>1154.5706</v>
      </c>
      <c r="K132" s="390">
        <v>0.92510899999999996</v>
      </c>
      <c r="L132" s="390">
        <v>2916.6607999999997</v>
      </c>
      <c r="M132" s="390">
        <v>0.56879990000000002</v>
      </c>
      <c r="N132" s="390">
        <v>2158.8876</v>
      </c>
      <c r="O132" s="390">
        <v>0.3156909</v>
      </c>
      <c r="P132" s="390">
        <v>856.08420000000001</v>
      </c>
      <c r="Q132" s="390">
        <v>0.25010900000000003</v>
      </c>
      <c r="R132" s="390">
        <v>412.62720000000002</v>
      </c>
      <c r="S132" s="390">
        <v>0.25447819999999999</v>
      </c>
      <c r="T132" s="390">
        <v>613.20650000000001</v>
      </c>
      <c r="U132" s="390">
        <v>0.24887269999999997</v>
      </c>
      <c r="V132" s="390">
        <v>330.46560000000005</v>
      </c>
      <c r="W132" s="388">
        <v>0.46617730000000002</v>
      </c>
      <c r="X132" s="388">
        <v>1149.2099000000003</v>
      </c>
      <c r="Y132" s="390">
        <v>0.24110899999999999</v>
      </c>
      <c r="Z132" s="390">
        <v>355.45520000000005</v>
      </c>
      <c r="AA132" s="380">
        <f t="shared" si="46"/>
        <v>4.0884328999999999</v>
      </c>
      <c r="AB132" s="381">
        <f t="shared" si="47"/>
        <v>12479.443600000001</v>
      </c>
    </row>
    <row r="133" spans="1:28" x14ac:dyDescent="0.25">
      <c r="A133" s="18" t="s">
        <v>268</v>
      </c>
      <c r="B133" s="391" t="s">
        <v>269</v>
      </c>
      <c r="C133" s="389">
        <v>6.5383699999999996</v>
      </c>
      <c r="D133" s="389">
        <v>14284.354299999999</v>
      </c>
      <c r="E133" s="389">
        <v>6.0689282000000002</v>
      </c>
      <c r="F133" s="389">
        <v>13640.0816</v>
      </c>
      <c r="G133" s="390">
        <v>12.6254782</v>
      </c>
      <c r="H133" s="390">
        <v>26555.245000000003</v>
      </c>
      <c r="I133" s="390">
        <v>18.942900000000002</v>
      </c>
      <c r="J133" s="390">
        <v>40740.336499999998</v>
      </c>
      <c r="K133" s="390">
        <v>2.3185600000000006</v>
      </c>
      <c r="L133" s="390">
        <v>2772.7270000000003</v>
      </c>
      <c r="M133" s="390">
        <v>0.2248173</v>
      </c>
      <c r="N133" s="390">
        <v>373.20799999999997</v>
      </c>
      <c r="O133" s="390">
        <v>0.10624000000000001</v>
      </c>
      <c r="P133" s="390">
        <v>203.00730000000001</v>
      </c>
      <c r="Q133" s="390">
        <v>0.81481819999999994</v>
      </c>
      <c r="R133" s="390">
        <v>1136.3712</v>
      </c>
      <c r="S133" s="390">
        <v>25.06363</v>
      </c>
      <c r="T133" s="390">
        <v>27671.613000000001</v>
      </c>
      <c r="U133" s="390">
        <v>0.17899909999999999</v>
      </c>
      <c r="V133" s="390">
        <v>288.11</v>
      </c>
      <c r="W133" s="388">
        <v>2.5209899999999998</v>
      </c>
      <c r="X133" s="388">
        <v>4387.1545999999998</v>
      </c>
      <c r="Y133" s="390">
        <v>0.12609000000000001</v>
      </c>
      <c r="Z133" s="390">
        <v>237.28559999999999</v>
      </c>
      <c r="AA133" s="380">
        <f t="shared" si="46"/>
        <v>75.529820999999998</v>
      </c>
      <c r="AB133" s="381">
        <f t="shared" si="47"/>
        <v>132289.49409999998</v>
      </c>
    </row>
    <row r="134" spans="1:28" x14ac:dyDescent="0.25">
      <c r="A134" s="6" t="s">
        <v>268</v>
      </c>
      <c r="B134" s="391" t="s">
        <v>270</v>
      </c>
      <c r="C134" s="389">
        <v>22.976800000000001</v>
      </c>
      <c r="D134" s="389">
        <v>44538.7526</v>
      </c>
      <c r="E134" s="389">
        <v>1.2745282</v>
      </c>
      <c r="F134" s="389">
        <v>3854.2452000000003</v>
      </c>
      <c r="G134" s="405">
        <v>0.14120459999999999</v>
      </c>
      <c r="H134" s="390">
        <v>326.07639999999998</v>
      </c>
      <c r="I134" s="390">
        <v>4.8636400000000003E-2</v>
      </c>
      <c r="J134" s="390">
        <v>169.58960000000002</v>
      </c>
      <c r="K134" s="390">
        <v>2.7818200000000001E-2</v>
      </c>
      <c r="L134" s="390">
        <v>85.23</v>
      </c>
      <c r="M134" s="390">
        <v>2.3818200000000001E-2</v>
      </c>
      <c r="N134" s="390">
        <v>88.577200000000005</v>
      </c>
      <c r="O134" s="390">
        <v>6.7454600000000003E-2</v>
      </c>
      <c r="P134" s="390">
        <v>200.72280000000001</v>
      </c>
      <c r="Q134" s="390">
        <v>7.0454600000000006E-2</v>
      </c>
      <c r="R134" s="390">
        <v>268.37639999999999</v>
      </c>
      <c r="S134" s="390">
        <v>2.5818199999999999E-2</v>
      </c>
      <c r="T134" s="390">
        <v>146.87039999999999</v>
      </c>
      <c r="U134" s="390">
        <v>1.2999999999999999E-2</v>
      </c>
      <c r="V134" s="390">
        <v>137.4</v>
      </c>
      <c r="W134" s="388">
        <v>3.6818200000000002E-2</v>
      </c>
      <c r="X134" s="388">
        <v>103.22239999999998</v>
      </c>
      <c r="Y134" s="390">
        <v>0.12609000000000001</v>
      </c>
      <c r="Z134" s="390">
        <v>237.28559999999999</v>
      </c>
      <c r="AA134" s="380">
        <f t="shared" si="46"/>
        <v>24.832441200000002</v>
      </c>
      <c r="AB134" s="381">
        <f t="shared" si="47"/>
        <v>50156.348600000005</v>
      </c>
    </row>
    <row r="135" spans="1:28" x14ac:dyDescent="0.25">
      <c r="A135" s="6" t="s">
        <v>271</v>
      </c>
      <c r="B135" s="391" t="s">
        <v>272</v>
      </c>
      <c r="C135" s="389">
        <v>8.0000000000000002E-3</v>
      </c>
      <c r="D135" s="389">
        <v>32</v>
      </c>
      <c r="E135" s="389">
        <v>1.71424</v>
      </c>
      <c r="F135" s="389">
        <v>4006.672</v>
      </c>
      <c r="G135" s="405">
        <v>0.49720000000000003</v>
      </c>
      <c r="H135" s="390">
        <v>1149.4843000000001</v>
      </c>
      <c r="I135" s="390">
        <v>0.61319450000000009</v>
      </c>
      <c r="J135" s="390">
        <v>1606.1009000000001</v>
      </c>
      <c r="K135" s="390">
        <v>0.33007999999999998</v>
      </c>
      <c r="L135" s="390">
        <v>0.33007999999999998</v>
      </c>
      <c r="M135" s="390">
        <v>0.37542000000000003</v>
      </c>
      <c r="N135" s="390">
        <v>855.45080000000007</v>
      </c>
      <c r="O135" s="390">
        <v>0.94545000000000001</v>
      </c>
      <c r="P135" s="390">
        <v>2325.3797</v>
      </c>
      <c r="Q135" s="390">
        <v>0.97792999999999997</v>
      </c>
      <c r="R135" s="390">
        <v>2487.5382000000004</v>
      </c>
      <c r="S135" s="390">
        <v>1.2853500000000002</v>
      </c>
      <c r="T135" s="390">
        <v>3027.4912999999997</v>
      </c>
      <c r="U135" s="390">
        <v>1.5421899999999997</v>
      </c>
      <c r="V135" s="390">
        <v>7168.8822000000009</v>
      </c>
      <c r="W135" s="388">
        <v>0.64478000000000002</v>
      </c>
      <c r="X135" s="388">
        <v>1595.4204999999999</v>
      </c>
      <c r="Y135" s="390"/>
      <c r="Z135" s="390"/>
      <c r="AA135" s="380">
        <f t="shared" si="46"/>
        <v>8.9338344999999997</v>
      </c>
      <c r="AB135" s="381">
        <f t="shared" si="47"/>
        <v>24254.749980000001</v>
      </c>
    </row>
    <row r="136" spans="1:28" x14ac:dyDescent="0.25">
      <c r="A136" s="6" t="s">
        <v>273</v>
      </c>
      <c r="B136" s="391" t="s">
        <v>274</v>
      </c>
      <c r="C136" s="389">
        <v>24.729787000000005</v>
      </c>
      <c r="D136" s="389">
        <v>216978.60079999996</v>
      </c>
      <c r="E136" s="389">
        <v>23.243731199999999</v>
      </c>
      <c r="F136" s="389">
        <v>185745.44329999998</v>
      </c>
      <c r="G136" s="405">
        <v>19.777698099999999</v>
      </c>
      <c r="H136" s="390">
        <v>199053.72860000003</v>
      </c>
      <c r="I136" s="390">
        <v>25.309055000000008</v>
      </c>
      <c r="J136" s="390">
        <v>274411.3235</v>
      </c>
      <c r="K136" s="390">
        <v>33.727743400000008</v>
      </c>
      <c r="L136" s="390">
        <v>331465.72529999987</v>
      </c>
      <c r="M136" s="390">
        <v>28.184904400000001</v>
      </c>
      <c r="N136" s="390">
        <v>277641.46799999994</v>
      </c>
      <c r="O136" s="390">
        <v>32.865340899999993</v>
      </c>
      <c r="P136" s="390">
        <v>316933.91520000005</v>
      </c>
      <c r="Q136" s="390">
        <v>25.439725399999993</v>
      </c>
      <c r="R136" s="390">
        <v>206813.86989999999</v>
      </c>
      <c r="S136" s="390">
        <v>24.627941800000006</v>
      </c>
      <c r="T136" s="390">
        <v>237515.3492</v>
      </c>
      <c r="U136" s="390">
        <v>27.4036598</v>
      </c>
      <c r="V136" s="390">
        <v>252556.64749999999</v>
      </c>
      <c r="W136" s="388">
        <v>25.759371999999999</v>
      </c>
      <c r="X136" s="388">
        <v>240499.39079999999</v>
      </c>
      <c r="Y136" s="390">
        <v>17.762708499999999</v>
      </c>
      <c r="Z136" s="390">
        <v>216930.74909999996</v>
      </c>
      <c r="AA136" s="380">
        <f t="shared" si="46"/>
        <v>308.83166749999992</v>
      </c>
      <c r="AB136" s="381">
        <f t="shared" si="47"/>
        <v>2956546.2111999998</v>
      </c>
    </row>
    <row r="137" spans="1:28" x14ac:dyDescent="0.25">
      <c r="A137" s="345" t="s">
        <v>275</v>
      </c>
      <c r="B137" s="391" t="s">
        <v>276</v>
      </c>
      <c r="C137" s="389">
        <v>161.31522170000002</v>
      </c>
      <c r="D137" s="389">
        <v>347257.11339999997</v>
      </c>
      <c r="E137" s="389">
        <v>0.42007899999999998</v>
      </c>
      <c r="F137" s="443">
        <v>5856.3950999999997</v>
      </c>
      <c r="G137" s="390">
        <v>107.61008070000001</v>
      </c>
      <c r="H137" s="390">
        <v>227933.70300000001</v>
      </c>
      <c r="I137" s="390">
        <v>31.012125099999999</v>
      </c>
      <c r="J137" s="390">
        <v>26952.228500000008</v>
      </c>
      <c r="K137" s="390">
        <v>69.660030700000007</v>
      </c>
      <c r="L137" s="390">
        <v>404227.99400000001</v>
      </c>
      <c r="M137" s="390">
        <v>65.3703371</v>
      </c>
      <c r="N137" s="390">
        <v>155837.90299999999</v>
      </c>
      <c r="O137" s="390">
        <v>26.820018200000003</v>
      </c>
      <c r="P137" s="390">
        <v>46031.91</v>
      </c>
      <c r="Q137" s="390">
        <v>45.150269200000004</v>
      </c>
      <c r="R137" s="390">
        <v>99602.839300000007</v>
      </c>
      <c r="S137" s="390">
        <v>23.404659799999997</v>
      </c>
      <c r="T137" s="390">
        <v>12911.254499999997</v>
      </c>
      <c r="U137" s="390">
        <v>47.360362400000007</v>
      </c>
      <c r="V137" s="390">
        <v>116536.38810000001</v>
      </c>
      <c r="W137" s="388">
        <v>23.816537199999999</v>
      </c>
      <c r="X137" s="388">
        <v>59660.763799999993</v>
      </c>
      <c r="Y137" s="390">
        <v>22.720548300000001</v>
      </c>
      <c r="Z137" s="390">
        <v>13929.487999999999</v>
      </c>
      <c r="AA137" s="380">
        <f t="shared" si="46"/>
        <v>624.66026940000006</v>
      </c>
      <c r="AB137" s="381">
        <f t="shared" si="47"/>
        <v>1516737.9807</v>
      </c>
    </row>
    <row r="138" spans="1:28" x14ac:dyDescent="0.25">
      <c r="A138" s="444" t="s">
        <v>277</v>
      </c>
      <c r="B138" s="391" t="s">
        <v>278</v>
      </c>
      <c r="C138" s="389">
        <v>14.527717400000004</v>
      </c>
      <c r="D138" s="389">
        <v>92970.975999999981</v>
      </c>
      <c r="E138" s="389">
        <v>14.050714500000002</v>
      </c>
      <c r="F138" s="396">
        <v>64150.402100000007</v>
      </c>
      <c r="G138" s="390">
        <v>11.9344938</v>
      </c>
      <c r="H138" s="390">
        <v>62316.868100000014</v>
      </c>
      <c r="I138" s="390">
        <v>14.8399302</v>
      </c>
      <c r="J138" s="390">
        <v>92261.850299999991</v>
      </c>
      <c r="K138" s="390">
        <v>13.080037399999998</v>
      </c>
      <c r="L138" s="390">
        <v>73092.192399999985</v>
      </c>
      <c r="M138" s="390">
        <v>8.9716972999999989</v>
      </c>
      <c r="N138" s="390">
        <v>42669.864500000003</v>
      </c>
      <c r="O138" s="390">
        <v>8.1770171999999999</v>
      </c>
      <c r="P138" s="390">
        <v>56486.887300000009</v>
      </c>
      <c r="Q138" s="390">
        <v>6.9523615999999997</v>
      </c>
      <c r="R138" s="390">
        <v>35906.556599999996</v>
      </c>
      <c r="S138" s="390">
        <v>11.7773726</v>
      </c>
      <c r="T138" s="390">
        <v>84647.864399999991</v>
      </c>
      <c r="U138" s="390">
        <v>6.6290565000000008</v>
      </c>
      <c r="V138" s="390">
        <v>43537.92089999999</v>
      </c>
      <c r="W138" s="388">
        <v>10.025450600000001</v>
      </c>
      <c r="X138" s="388">
        <v>52857.361100000002</v>
      </c>
      <c r="Y138" s="390">
        <v>14.095991699999999</v>
      </c>
      <c r="Z138" s="390">
        <v>69527.429099999994</v>
      </c>
      <c r="AA138" s="380">
        <f t="shared" si="46"/>
        <v>135.0618408</v>
      </c>
      <c r="AB138" s="381">
        <f t="shared" si="47"/>
        <v>770426.17279999994</v>
      </c>
    </row>
    <row r="139" spans="1:28" x14ac:dyDescent="0.25">
      <c r="A139" s="444" t="s">
        <v>279</v>
      </c>
      <c r="B139" s="391" t="s">
        <v>229</v>
      </c>
      <c r="C139" s="389">
        <v>672.01757880000002</v>
      </c>
      <c r="D139" s="389">
        <v>3206062.6357000009</v>
      </c>
      <c r="E139" s="389">
        <v>120.85424620000001</v>
      </c>
      <c r="F139" s="397">
        <v>916787.50119999971</v>
      </c>
      <c r="G139" s="390">
        <v>744.33828249999976</v>
      </c>
      <c r="H139" s="390">
        <v>1971847.1616999996</v>
      </c>
      <c r="I139" s="390">
        <v>287.35444440000009</v>
      </c>
      <c r="J139" s="390">
        <v>1095395.4338000007</v>
      </c>
      <c r="K139" s="390">
        <v>271.73239999999993</v>
      </c>
      <c r="L139" s="390">
        <v>1263193.6015000001</v>
      </c>
      <c r="M139" s="390">
        <v>456.12671729999994</v>
      </c>
      <c r="N139" s="390">
        <v>1623527.1175999998</v>
      </c>
      <c r="O139" s="390">
        <v>431.64460490000005</v>
      </c>
      <c r="P139" s="390">
        <v>1509252.2313000001</v>
      </c>
      <c r="Q139" s="390">
        <v>299.70671489999989</v>
      </c>
      <c r="R139" s="390">
        <v>1136831.4853999999</v>
      </c>
      <c r="S139" s="390">
        <v>237.13556519999995</v>
      </c>
      <c r="T139" s="390">
        <v>1399970.6677999992</v>
      </c>
      <c r="U139" s="390">
        <v>454.89029990000006</v>
      </c>
      <c r="V139" s="390">
        <v>1586500.0018999996</v>
      </c>
      <c r="W139" s="388">
        <v>282.21705720000011</v>
      </c>
      <c r="X139" s="388">
        <v>1623165.5536000007</v>
      </c>
      <c r="Y139" s="390">
        <v>65.459318199999998</v>
      </c>
      <c r="Z139" s="390">
        <v>1376931.9098</v>
      </c>
      <c r="AA139" s="380">
        <f t="shared" si="46"/>
        <v>4323.4772295000002</v>
      </c>
      <c r="AB139" s="381">
        <f t="shared" si="47"/>
        <v>18709465.301300004</v>
      </c>
    </row>
    <row r="140" spans="1:28" ht="15.75" thickBot="1" x14ac:dyDescent="0.3">
      <c r="A140" s="445" t="s">
        <v>230</v>
      </c>
      <c r="B140" s="391" t="s">
        <v>231</v>
      </c>
      <c r="C140" s="389">
        <v>38.705030000000008</v>
      </c>
      <c r="D140" s="389">
        <v>104675.90219999998</v>
      </c>
      <c r="E140" s="389">
        <v>56.033747899999995</v>
      </c>
      <c r="F140" s="389">
        <v>120503.8171</v>
      </c>
      <c r="G140" s="446">
        <v>40.2414092</v>
      </c>
      <c r="H140" s="446">
        <v>103537.94270000003</v>
      </c>
      <c r="I140" s="446">
        <v>64.543705500000016</v>
      </c>
      <c r="J140" s="446">
        <v>167882.86360000007</v>
      </c>
      <c r="K140" s="446">
        <v>39.972962800000012</v>
      </c>
      <c r="L140" s="446">
        <v>172443.20369999998</v>
      </c>
      <c r="M140" s="446">
        <v>37.696990899999996</v>
      </c>
      <c r="N140" s="446">
        <v>94033.574000000008</v>
      </c>
      <c r="O140" s="446">
        <v>28.456561100000002</v>
      </c>
      <c r="P140" s="446">
        <v>82776.325499999992</v>
      </c>
      <c r="Q140" s="446">
        <v>16.374688399999997</v>
      </c>
      <c r="R140" s="446">
        <v>49840.116399999992</v>
      </c>
      <c r="S140" s="446">
        <v>14.0927209</v>
      </c>
      <c r="T140" s="446">
        <v>40261.355599999995</v>
      </c>
      <c r="U140" s="446">
        <v>31.063670600000002</v>
      </c>
      <c r="V140" s="446">
        <v>84768.520700000023</v>
      </c>
      <c r="W140" s="447">
        <v>5.2561328000000005</v>
      </c>
      <c r="X140" s="447">
        <v>13105.2019</v>
      </c>
      <c r="Y140" s="446">
        <v>33.329629999999995</v>
      </c>
      <c r="Z140" s="446">
        <v>97145.214999999982</v>
      </c>
      <c r="AA140" s="448">
        <f t="shared" si="46"/>
        <v>405.76725010000007</v>
      </c>
      <c r="AB140" s="449">
        <f t="shared" si="47"/>
        <v>1130974.0384</v>
      </c>
    </row>
    <row r="141" spans="1:28" ht="6" customHeight="1" x14ac:dyDescent="0.25">
      <c r="A141" s="325"/>
      <c r="B141" s="326"/>
      <c r="C141" s="327"/>
      <c r="D141" s="327"/>
      <c r="E141" s="327"/>
      <c r="F141" s="327"/>
      <c r="G141" s="328"/>
      <c r="H141" s="328"/>
      <c r="I141" s="328"/>
      <c r="J141" s="328"/>
      <c r="K141" s="328"/>
      <c r="L141" s="328"/>
      <c r="M141" s="328"/>
      <c r="N141" s="328"/>
      <c r="O141" s="328"/>
      <c r="P141" s="328"/>
      <c r="Q141" s="328"/>
      <c r="R141" s="328"/>
      <c r="S141" s="328"/>
      <c r="T141" s="328"/>
      <c r="U141" s="328"/>
      <c r="V141" s="328"/>
      <c r="W141" s="328"/>
      <c r="X141" s="328"/>
      <c r="Y141" s="328"/>
      <c r="Z141" s="328"/>
      <c r="AA141" s="329"/>
      <c r="AB141" s="329"/>
    </row>
    <row r="142" spans="1:28" s="555" customFormat="1" x14ac:dyDescent="0.25">
      <c r="A142" s="558" t="s">
        <v>280</v>
      </c>
      <c r="B142" s="559"/>
      <c r="C142" s="1"/>
      <c r="D142" s="1"/>
      <c r="E142" s="1"/>
      <c r="F142" s="1"/>
      <c r="G142" s="1"/>
      <c r="AA142" s="556"/>
      <c r="AB142" s="556"/>
    </row>
    <row r="143" spans="1:28" s="555" customFormat="1" x14ac:dyDescent="0.25">
      <c r="A143" s="560" t="s">
        <v>281</v>
      </c>
      <c r="B143" s="559"/>
      <c r="C143" s="1"/>
      <c r="D143" s="1"/>
      <c r="E143" s="1"/>
      <c r="F143" s="1"/>
      <c r="G143" s="1"/>
      <c r="AA143" s="556"/>
      <c r="AB143" s="556"/>
    </row>
    <row r="144" spans="1:28" s="555" customFormat="1" x14ac:dyDescent="0.25">
      <c r="A144" s="558" t="s">
        <v>282</v>
      </c>
      <c r="B144" s="559"/>
      <c r="C144" s="1"/>
      <c r="D144" s="1"/>
      <c r="E144" s="1"/>
      <c r="F144" s="1"/>
      <c r="G144" s="1"/>
      <c r="AA144" s="556"/>
      <c r="AB144" s="556"/>
    </row>
    <row r="145" spans="1:28" s="555" customFormat="1" x14ac:dyDescent="0.25">
      <c r="A145" s="1"/>
      <c r="B145" s="559"/>
      <c r="C145" s="1"/>
      <c r="D145" s="1"/>
      <c r="E145" s="1"/>
      <c r="F145" s="1"/>
      <c r="G145" s="1"/>
      <c r="AA145" s="556"/>
      <c r="AB145" s="556"/>
    </row>
    <row r="146" spans="1:28" s="555" customFormat="1" x14ac:dyDescent="0.25">
      <c r="B146" s="554"/>
      <c r="C146" s="557"/>
      <c r="D146" s="557"/>
      <c r="E146" s="557"/>
      <c r="F146" s="557"/>
      <c r="G146" s="557"/>
      <c r="H146" s="557"/>
      <c r="I146" s="557"/>
      <c r="J146" s="557"/>
      <c r="K146" s="557"/>
      <c r="L146" s="557"/>
      <c r="M146" s="557"/>
      <c r="N146" s="557"/>
      <c r="O146" s="557"/>
      <c r="P146" s="557"/>
      <c r="Q146" s="557"/>
      <c r="AA146" s="556"/>
      <c r="AB146" s="556"/>
    </row>
  </sheetData>
  <mergeCells count="18">
    <mergeCell ref="Q6:R6"/>
    <mergeCell ref="S6:T6"/>
    <mergeCell ref="U6:V6"/>
    <mergeCell ref="W6:X6"/>
    <mergeCell ref="Y6:Z6"/>
    <mergeCell ref="A2:AB2"/>
    <mergeCell ref="A3:AB3"/>
    <mergeCell ref="C6:D6"/>
    <mergeCell ref="E6:F6"/>
    <mergeCell ref="A4:AB4"/>
    <mergeCell ref="A5:AB5"/>
    <mergeCell ref="A6:A7"/>
    <mergeCell ref="G6:H6"/>
    <mergeCell ref="I6:J6"/>
    <mergeCell ref="K6:L6"/>
    <mergeCell ref="M6:N6"/>
    <mergeCell ref="AA6:AB6"/>
    <mergeCell ref="O6:P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F147"/>
  <sheetViews>
    <sheetView zoomScaleNormal="100" workbookViewId="0">
      <selection activeCell="C10" sqref="C10"/>
    </sheetView>
  </sheetViews>
  <sheetFormatPr baseColWidth="10" defaultColWidth="16" defaultRowHeight="15" x14ac:dyDescent="0.25"/>
  <cols>
    <col min="1" max="1" width="12.85546875" style="296" customWidth="1"/>
    <col min="2" max="2" width="43.85546875" style="317" customWidth="1"/>
    <col min="3" max="26" width="13" style="296" customWidth="1"/>
    <col min="27" max="28" width="13" style="312" customWidth="1"/>
    <col min="29" max="16384" width="16" style="296"/>
  </cols>
  <sheetData>
    <row r="2" spans="1:30" ht="15.75" x14ac:dyDescent="0.25">
      <c r="A2" s="788" t="s">
        <v>0</v>
      </c>
      <c r="B2" s="788"/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8"/>
      <c r="N2" s="788"/>
      <c r="O2" s="788"/>
      <c r="P2" s="788"/>
      <c r="Q2" s="788"/>
      <c r="R2" s="788"/>
      <c r="S2" s="788"/>
      <c r="T2" s="788"/>
      <c r="U2" s="788"/>
      <c r="V2" s="788"/>
      <c r="W2" s="788"/>
      <c r="X2" s="788"/>
      <c r="Y2" s="788"/>
      <c r="Z2" s="788"/>
      <c r="AA2" s="788"/>
      <c r="AB2" s="788"/>
    </row>
    <row r="3" spans="1:30" ht="15.75" x14ac:dyDescent="0.25">
      <c r="A3" s="789" t="s">
        <v>1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  <c r="N3" s="789"/>
      <c r="O3" s="789"/>
      <c r="P3" s="789"/>
      <c r="Q3" s="789"/>
      <c r="R3" s="789"/>
      <c r="S3" s="789"/>
      <c r="T3" s="789"/>
      <c r="U3" s="789"/>
      <c r="V3" s="789"/>
      <c r="W3" s="789"/>
      <c r="X3" s="789"/>
      <c r="Y3" s="789"/>
      <c r="Z3" s="789"/>
      <c r="AA3" s="789"/>
      <c r="AB3" s="789"/>
    </row>
    <row r="4" spans="1:30" ht="15.75" x14ac:dyDescent="0.25">
      <c r="A4" s="789" t="s">
        <v>283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</row>
    <row r="5" spans="1:30" ht="13.5" customHeight="1" x14ac:dyDescent="0.25">
      <c r="A5" s="790" t="s">
        <v>1</v>
      </c>
      <c r="B5" s="790"/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  <c r="N5" s="790"/>
      <c r="O5" s="790"/>
      <c r="P5" s="790"/>
      <c r="Q5" s="790"/>
      <c r="R5" s="790"/>
      <c r="S5" s="790"/>
      <c r="T5" s="790"/>
      <c r="U5" s="790"/>
      <c r="V5" s="790"/>
      <c r="W5" s="790"/>
      <c r="X5" s="790"/>
      <c r="Y5" s="790"/>
      <c r="Z5" s="790"/>
      <c r="AA5" s="790"/>
      <c r="AB5" s="790"/>
    </row>
    <row r="6" spans="1:30" ht="12.75" customHeight="1" thickBot="1" x14ac:dyDescent="0.3">
      <c r="A6" s="791" t="s">
        <v>284</v>
      </c>
      <c r="B6" s="791"/>
      <c r="C6" s="791"/>
      <c r="D6" s="791"/>
      <c r="E6" s="791"/>
      <c r="F6" s="791"/>
      <c r="G6" s="791"/>
      <c r="H6" s="791"/>
      <c r="I6" s="791"/>
      <c r="J6" s="791"/>
      <c r="K6" s="791"/>
      <c r="L6" s="791"/>
      <c r="M6" s="791"/>
      <c r="N6" s="791"/>
      <c r="O6" s="791"/>
      <c r="P6" s="791"/>
      <c r="Q6" s="791"/>
      <c r="R6" s="791"/>
      <c r="S6" s="791"/>
      <c r="T6" s="791"/>
      <c r="U6" s="791"/>
      <c r="V6" s="791"/>
      <c r="W6" s="791"/>
      <c r="X6" s="791"/>
      <c r="Y6" s="791"/>
      <c r="Z6" s="791"/>
      <c r="AA6" s="791"/>
      <c r="AB6" s="791"/>
    </row>
    <row r="7" spans="1:30" ht="24" customHeight="1" thickBot="1" x14ac:dyDescent="0.3">
      <c r="A7" s="297" t="s">
        <v>257</v>
      </c>
      <c r="B7" s="297" t="s">
        <v>5</v>
      </c>
      <c r="C7" s="786" t="s">
        <v>6</v>
      </c>
      <c r="D7" s="787"/>
      <c r="E7" s="786" t="s">
        <v>7</v>
      </c>
      <c r="F7" s="787"/>
      <c r="G7" s="786" t="s">
        <v>8</v>
      </c>
      <c r="H7" s="787"/>
      <c r="I7" s="786" t="s">
        <v>9</v>
      </c>
      <c r="J7" s="787"/>
      <c r="K7" s="786" t="s">
        <v>10</v>
      </c>
      <c r="L7" s="787"/>
      <c r="M7" s="786" t="s">
        <v>11</v>
      </c>
      <c r="N7" s="787"/>
      <c r="O7" s="786" t="s">
        <v>12</v>
      </c>
      <c r="P7" s="787"/>
      <c r="Q7" s="786" t="s">
        <v>13</v>
      </c>
      <c r="R7" s="787"/>
      <c r="S7" s="786" t="s">
        <v>14</v>
      </c>
      <c r="T7" s="787"/>
      <c r="U7" s="786" t="s">
        <v>15</v>
      </c>
      <c r="V7" s="787"/>
      <c r="W7" s="786" t="s">
        <v>16</v>
      </c>
      <c r="X7" s="787"/>
      <c r="Y7" s="786" t="s">
        <v>17</v>
      </c>
      <c r="Z7" s="787"/>
      <c r="AA7" s="786" t="s">
        <v>285</v>
      </c>
      <c r="AB7" s="787"/>
    </row>
    <row r="8" spans="1:30" ht="20.25" customHeight="1" thickBot="1" x14ac:dyDescent="0.3">
      <c r="A8" s="297"/>
      <c r="B8" s="297"/>
      <c r="C8" s="297" t="s">
        <v>19</v>
      </c>
      <c r="D8" s="297" t="s">
        <v>20</v>
      </c>
      <c r="E8" s="297" t="s">
        <v>19</v>
      </c>
      <c r="F8" s="297" t="s">
        <v>20</v>
      </c>
      <c r="G8" s="297" t="s">
        <v>19</v>
      </c>
      <c r="H8" s="297" t="s">
        <v>20</v>
      </c>
      <c r="I8" s="297" t="s">
        <v>19</v>
      </c>
      <c r="J8" s="297" t="s">
        <v>20</v>
      </c>
      <c r="K8" s="297" t="s">
        <v>19</v>
      </c>
      <c r="L8" s="297" t="s">
        <v>20</v>
      </c>
      <c r="M8" s="297" t="s">
        <v>19</v>
      </c>
      <c r="N8" s="297" t="s">
        <v>20</v>
      </c>
      <c r="O8" s="297" t="s">
        <v>19</v>
      </c>
      <c r="P8" s="297" t="s">
        <v>20</v>
      </c>
      <c r="Q8" s="297" t="s">
        <v>19</v>
      </c>
      <c r="R8" s="297" t="s">
        <v>20</v>
      </c>
      <c r="S8" s="297" t="s">
        <v>19</v>
      </c>
      <c r="T8" s="297" t="s">
        <v>20</v>
      </c>
      <c r="U8" s="297" t="s">
        <v>19</v>
      </c>
      <c r="V8" s="297" t="s">
        <v>20</v>
      </c>
      <c r="W8" s="297" t="s">
        <v>19</v>
      </c>
      <c r="X8" s="297" t="s">
        <v>20</v>
      </c>
      <c r="Y8" s="297" t="s">
        <v>19</v>
      </c>
      <c r="Z8" s="297" t="s">
        <v>20</v>
      </c>
      <c r="AA8" s="298" t="s">
        <v>19</v>
      </c>
      <c r="AB8" s="298" t="s">
        <v>20</v>
      </c>
      <c r="AC8" s="299"/>
      <c r="AD8" s="299"/>
    </row>
    <row r="9" spans="1:30" ht="6" customHeight="1" thickBot="1" x14ac:dyDescent="0.3">
      <c r="A9" s="300"/>
      <c r="B9" s="301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3"/>
      <c r="AB9" s="303"/>
      <c r="AC9" s="299"/>
      <c r="AD9" s="299"/>
    </row>
    <row r="10" spans="1:30" ht="17.25" customHeight="1" thickBot="1" x14ac:dyDescent="0.3">
      <c r="A10" s="450"/>
      <c r="B10" s="451" t="s">
        <v>21</v>
      </c>
      <c r="C10" s="452">
        <f t="shared" ref="C10:Z10" si="0">SUM(C11:C13)</f>
        <v>3741.4228840999995</v>
      </c>
      <c r="D10" s="452">
        <f t="shared" si="0"/>
        <v>58144371.454400003</v>
      </c>
      <c r="E10" s="452">
        <f t="shared" si="0"/>
        <v>5234.3213568999981</v>
      </c>
      <c r="F10" s="452">
        <f t="shared" si="0"/>
        <v>79692169.446500063</v>
      </c>
      <c r="G10" s="452">
        <f t="shared" si="0"/>
        <v>4310.738798399997</v>
      </c>
      <c r="H10" s="452">
        <f t="shared" si="0"/>
        <v>64968396.548000038</v>
      </c>
      <c r="I10" s="452">
        <f t="shared" si="0"/>
        <v>2046.762368475956</v>
      </c>
      <c r="J10" s="452">
        <f t="shared" si="0"/>
        <v>31297511.034099989</v>
      </c>
      <c r="K10" s="452">
        <f t="shared" si="0"/>
        <v>3254.7705202908373</v>
      </c>
      <c r="L10" s="452">
        <f t="shared" si="0"/>
        <v>52387631.209600024</v>
      </c>
      <c r="M10" s="452">
        <f t="shared" si="0"/>
        <v>5324.4705746094969</v>
      </c>
      <c r="N10" s="452">
        <f t="shared" si="0"/>
        <v>77121332.882699981</v>
      </c>
      <c r="O10" s="452">
        <f t="shared" si="0"/>
        <v>5143.8386535999998</v>
      </c>
      <c r="P10" s="452">
        <f t="shared" si="0"/>
        <v>89239665.318900004</v>
      </c>
      <c r="Q10" s="452">
        <f t="shared" si="0"/>
        <v>6615.5325345000001</v>
      </c>
      <c r="R10" s="452">
        <f t="shared" si="0"/>
        <v>88191645.442899972</v>
      </c>
      <c r="S10" s="452">
        <f t="shared" si="0"/>
        <v>6118.1404414623084</v>
      </c>
      <c r="T10" s="452">
        <f t="shared" si="0"/>
        <v>98098038.146900013</v>
      </c>
      <c r="U10" s="452">
        <f t="shared" si="0"/>
        <v>6222.4733644198432</v>
      </c>
      <c r="V10" s="452">
        <f t="shared" si="0"/>
        <v>106995689.64209992</v>
      </c>
      <c r="W10" s="452">
        <f t="shared" si="0"/>
        <v>5698.5614631691624</v>
      </c>
      <c r="X10" s="452">
        <f t="shared" si="0"/>
        <v>103202664.98840003</v>
      </c>
      <c r="Y10" s="452">
        <f t="shared" si="0"/>
        <v>4383.2986932000003</v>
      </c>
      <c r="Z10" s="452">
        <f t="shared" si="0"/>
        <v>87759658.154599994</v>
      </c>
      <c r="AA10" s="453">
        <f t="shared" ref="AA10:AB13" si="1">C10+E10+G10+I10+K10+M10+O10+Q10+S10+U10+W10+Y10</f>
        <v>58094.3316531276</v>
      </c>
      <c r="AB10" s="453">
        <f t="shared" si="1"/>
        <v>937098774.26910007</v>
      </c>
      <c r="AC10" s="304"/>
      <c r="AD10" s="304"/>
    </row>
    <row r="11" spans="1:30" ht="26.25" x14ac:dyDescent="0.25">
      <c r="A11" s="454">
        <v>2401</v>
      </c>
      <c r="B11" s="455" t="s">
        <v>22</v>
      </c>
      <c r="C11" s="456">
        <v>406.71497829999998</v>
      </c>
      <c r="D11" s="457">
        <v>5576989.0377000002</v>
      </c>
      <c r="E11" s="457">
        <v>1160.9005307</v>
      </c>
      <c r="F11" s="457">
        <v>9243332.7603000011</v>
      </c>
      <c r="G11" s="457">
        <v>564.56638999999984</v>
      </c>
      <c r="H11" s="457">
        <v>6335863.8767999988</v>
      </c>
      <c r="I11" s="457">
        <v>244.00622999999999</v>
      </c>
      <c r="J11" s="457">
        <v>9035764.2562999986</v>
      </c>
      <c r="K11" s="457">
        <v>308.73518089999993</v>
      </c>
      <c r="L11" s="457">
        <v>6087984.0553999972</v>
      </c>
      <c r="M11" s="457">
        <v>578.36474160000012</v>
      </c>
      <c r="N11" s="457">
        <v>5352346.0701000011</v>
      </c>
      <c r="O11" s="457">
        <v>447.53075900000005</v>
      </c>
      <c r="P11" s="457">
        <v>7720664.2633000035</v>
      </c>
      <c r="Q11" s="457">
        <v>560.25909999999999</v>
      </c>
      <c r="R11" s="457">
        <v>7449478.9042999968</v>
      </c>
      <c r="S11" s="457">
        <v>479.00965849999983</v>
      </c>
      <c r="T11" s="457">
        <v>9233185.8701000046</v>
      </c>
      <c r="U11" s="457">
        <v>622.56841000000009</v>
      </c>
      <c r="V11" s="457">
        <v>6844655.9254000001</v>
      </c>
      <c r="W11" s="457">
        <v>365.76916999999997</v>
      </c>
      <c r="X11" s="457">
        <v>7093690.3702999987</v>
      </c>
      <c r="Y11" s="457">
        <v>368.07169000000005</v>
      </c>
      <c r="Z11" s="457">
        <v>8099855.333899999</v>
      </c>
      <c r="AA11" s="458">
        <f t="shared" si="1"/>
        <v>6106.4968389999995</v>
      </c>
      <c r="AB11" s="458">
        <f t="shared" si="1"/>
        <v>88073810.723900005</v>
      </c>
      <c r="AC11" s="305"/>
      <c r="AD11" s="305"/>
    </row>
    <row r="12" spans="1:30" x14ac:dyDescent="0.25">
      <c r="A12" s="459">
        <v>2402</v>
      </c>
      <c r="B12" s="460" t="s">
        <v>23</v>
      </c>
      <c r="C12" s="461">
        <v>2464.8814357999995</v>
      </c>
      <c r="D12" s="461">
        <v>47025615.635700002</v>
      </c>
      <c r="E12" s="461">
        <v>3517.5045561999987</v>
      </c>
      <c r="F12" s="461">
        <v>66413521.812900066</v>
      </c>
      <c r="G12" s="458">
        <v>3482.3461463999975</v>
      </c>
      <c r="H12" s="458">
        <v>55699860.655000038</v>
      </c>
      <c r="I12" s="458">
        <v>1672.3606610759562</v>
      </c>
      <c r="J12" s="458">
        <v>21150151.58919999</v>
      </c>
      <c r="K12" s="458">
        <v>2560.519219390837</v>
      </c>
      <c r="L12" s="458">
        <v>42125124.625700027</v>
      </c>
      <c r="M12" s="458">
        <v>4059.3645230094976</v>
      </c>
      <c r="N12" s="458">
        <v>66483747.386499986</v>
      </c>
      <c r="O12" s="458">
        <v>4102.4484431999999</v>
      </c>
      <c r="P12" s="458">
        <v>76309816.292899996</v>
      </c>
      <c r="Q12" s="458">
        <v>5340.3172344999994</v>
      </c>
      <c r="R12" s="458">
        <v>75158741.257199973</v>
      </c>
      <c r="S12" s="458">
        <v>5088.125682962308</v>
      </c>
      <c r="T12" s="458">
        <v>83667494.199000001</v>
      </c>
      <c r="U12" s="458">
        <v>4880.6367744198433</v>
      </c>
      <c r="V12" s="458">
        <v>93564862.848999918</v>
      </c>
      <c r="W12" s="458">
        <v>4825.1204731691632</v>
      </c>
      <c r="X12" s="458">
        <v>91001920.310600027</v>
      </c>
      <c r="Y12" s="458">
        <v>3737.5528112000002</v>
      </c>
      <c r="Z12" s="458">
        <v>75994699.551899984</v>
      </c>
      <c r="AA12" s="458">
        <f t="shared" si="1"/>
        <v>45731.177961327601</v>
      </c>
      <c r="AB12" s="458">
        <f t="shared" si="1"/>
        <v>794595556.16560018</v>
      </c>
      <c r="AC12" s="305"/>
      <c r="AD12" s="305"/>
    </row>
    <row r="13" spans="1:30" ht="39" customHeight="1" x14ac:dyDescent="0.25">
      <c r="A13" s="459" t="s">
        <v>286</v>
      </c>
      <c r="B13" s="462" t="s">
        <v>24</v>
      </c>
      <c r="C13" s="461">
        <v>869.82646999999997</v>
      </c>
      <c r="D13" s="461">
        <v>5541766.7810000004</v>
      </c>
      <c r="E13" s="461">
        <v>555.91627000000005</v>
      </c>
      <c r="F13" s="461">
        <v>4035314.8733000001</v>
      </c>
      <c r="G13" s="458">
        <v>263.82626199999999</v>
      </c>
      <c r="H13" s="458">
        <v>2932672.0162</v>
      </c>
      <c r="I13" s="458">
        <v>130.3954774</v>
      </c>
      <c r="J13" s="458">
        <v>1111595.1885999998</v>
      </c>
      <c r="K13" s="458">
        <v>385.51612</v>
      </c>
      <c r="L13" s="458">
        <v>4174522.5285000005</v>
      </c>
      <c r="M13" s="458">
        <v>686.74130999999988</v>
      </c>
      <c r="N13" s="458">
        <v>5285239.4260999979</v>
      </c>
      <c r="O13" s="458">
        <v>593.85945140000001</v>
      </c>
      <c r="P13" s="458">
        <v>5209184.7627000008</v>
      </c>
      <c r="Q13" s="458">
        <v>714.95620000000008</v>
      </c>
      <c r="R13" s="458">
        <v>5583425.2813999997</v>
      </c>
      <c r="S13" s="458">
        <v>551.00509999999997</v>
      </c>
      <c r="T13" s="458">
        <v>5197358.0777999992</v>
      </c>
      <c r="U13" s="458">
        <v>719.26818000000003</v>
      </c>
      <c r="V13" s="458">
        <v>6586170.8677000003</v>
      </c>
      <c r="W13" s="458">
        <v>507.67181999999997</v>
      </c>
      <c r="X13" s="458">
        <v>5107054.3074999982</v>
      </c>
      <c r="Y13" s="458">
        <v>277.67419200000006</v>
      </c>
      <c r="Z13" s="458">
        <v>3665103.2688000002</v>
      </c>
      <c r="AA13" s="458">
        <f t="shared" si="1"/>
        <v>6256.6568527999998</v>
      </c>
      <c r="AB13" s="458">
        <f t="shared" si="1"/>
        <v>54429407.379599996</v>
      </c>
      <c r="AC13" s="305"/>
      <c r="AD13" s="305"/>
    </row>
    <row r="14" spans="1:30" x14ac:dyDescent="0.25">
      <c r="A14" s="454"/>
      <c r="B14" s="463" t="s">
        <v>25</v>
      </c>
      <c r="C14" s="464">
        <f t="shared" ref="C14:AB14" si="2">SUM(C15:C20)</f>
        <v>3163.3616827994356</v>
      </c>
      <c r="D14" s="464">
        <f t="shared" si="2"/>
        <v>9517235.4505000021</v>
      </c>
      <c r="E14" s="464">
        <f t="shared" si="2"/>
        <v>4448.8829034015498</v>
      </c>
      <c r="F14" s="464">
        <f t="shared" si="2"/>
        <v>13681217.919399995</v>
      </c>
      <c r="G14" s="464">
        <f t="shared" si="2"/>
        <v>4851.8388316124319</v>
      </c>
      <c r="H14" s="464">
        <f t="shared" si="2"/>
        <v>14201026.530299991</v>
      </c>
      <c r="I14" s="464">
        <f t="shared" si="2"/>
        <v>5097.8247700000002</v>
      </c>
      <c r="J14" s="464">
        <f t="shared" si="2"/>
        <v>14325006.3391</v>
      </c>
      <c r="K14" s="464">
        <f t="shared" si="2"/>
        <v>9989.4015099999997</v>
      </c>
      <c r="L14" s="464">
        <f t="shared" si="2"/>
        <v>28848830.6899</v>
      </c>
      <c r="M14" s="464">
        <f t="shared" si="2"/>
        <v>12209.53196</v>
      </c>
      <c r="N14" s="464">
        <f t="shared" si="2"/>
        <v>34513059.004000001</v>
      </c>
      <c r="O14" s="464">
        <f t="shared" si="2"/>
        <v>11129.442432</v>
      </c>
      <c r="P14" s="464">
        <f t="shared" si="2"/>
        <v>30216316.761699997</v>
      </c>
      <c r="Q14" s="464">
        <f t="shared" si="2"/>
        <v>6412.7194309000006</v>
      </c>
      <c r="R14" s="464">
        <f t="shared" si="2"/>
        <v>18213361.523299992</v>
      </c>
      <c r="S14" s="464">
        <f t="shared" si="2"/>
        <v>4403.5003350000006</v>
      </c>
      <c r="T14" s="464">
        <f t="shared" si="2"/>
        <v>12742003.882599998</v>
      </c>
      <c r="U14" s="464">
        <f t="shared" si="2"/>
        <v>2073.8855658241268</v>
      </c>
      <c r="V14" s="464">
        <f t="shared" si="2"/>
        <v>5946981.7677000007</v>
      </c>
      <c r="W14" s="464">
        <f t="shared" si="2"/>
        <v>1795.8286299716212</v>
      </c>
      <c r="X14" s="464">
        <f t="shared" si="2"/>
        <v>5185613.2034000009</v>
      </c>
      <c r="Y14" s="464">
        <f t="shared" si="2"/>
        <v>1702.835839549818</v>
      </c>
      <c r="Z14" s="464">
        <f t="shared" si="2"/>
        <v>5179440.5869000005</v>
      </c>
      <c r="AA14" s="464">
        <f t="shared" si="2"/>
        <v>67279.053891058997</v>
      </c>
      <c r="AB14" s="464">
        <f t="shared" si="2"/>
        <v>192570093.65880001</v>
      </c>
      <c r="AC14" s="304"/>
      <c r="AD14" s="304"/>
    </row>
    <row r="15" spans="1:30" ht="33.75" customHeight="1" x14ac:dyDescent="0.25">
      <c r="A15" s="454">
        <v>1801</v>
      </c>
      <c r="B15" s="465" t="s">
        <v>26</v>
      </c>
      <c r="C15" s="466">
        <v>3019.5827000000004</v>
      </c>
      <c r="D15" s="466">
        <v>8738440.4361000024</v>
      </c>
      <c r="E15" s="466">
        <v>4226.2338580999985</v>
      </c>
      <c r="F15" s="466">
        <v>12583897.706099996</v>
      </c>
      <c r="G15" s="466">
        <v>4501.5829699999995</v>
      </c>
      <c r="H15" s="466">
        <v>12521928.573299995</v>
      </c>
      <c r="I15" s="466">
        <v>4972.0529999999999</v>
      </c>
      <c r="J15" s="466">
        <v>13682082.804</v>
      </c>
      <c r="K15" s="466">
        <v>9860.8379999999997</v>
      </c>
      <c r="L15" s="466">
        <v>28296695.491999999</v>
      </c>
      <c r="M15" s="466">
        <v>12032.454</v>
      </c>
      <c r="N15" s="466">
        <v>33739708.287999995</v>
      </c>
      <c r="O15" s="466">
        <v>10830.084999999999</v>
      </c>
      <c r="P15" s="466">
        <v>28831213.094000001</v>
      </c>
      <c r="Q15" s="466">
        <v>6220.1967000000004</v>
      </c>
      <c r="R15" s="466">
        <v>17437390.915999994</v>
      </c>
      <c r="S15" s="466">
        <v>4163.6374100000003</v>
      </c>
      <c r="T15" s="466">
        <v>11696878.888499999</v>
      </c>
      <c r="U15" s="466">
        <v>1784.4849999999999</v>
      </c>
      <c r="V15" s="466">
        <v>5000571.6625000006</v>
      </c>
      <c r="W15" s="466">
        <v>1537.9968999999999</v>
      </c>
      <c r="X15" s="466">
        <v>4187462.9185000001</v>
      </c>
      <c r="Y15" s="466">
        <v>1536.027</v>
      </c>
      <c r="Z15" s="466">
        <v>4447649.4079999998</v>
      </c>
      <c r="AA15" s="458">
        <f t="shared" ref="AA15:AB42" si="3">C15+E15+G15+I15+K15+M15+O15+Q15+S15+U15+W15+Y15</f>
        <v>64685.1725381</v>
      </c>
      <c r="AB15" s="458">
        <f t="shared" si="3"/>
        <v>181163920.18699998</v>
      </c>
      <c r="AC15" s="305"/>
      <c r="AD15" s="305"/>
    </row>
    <row r="16" spans="1:30" x14ac:dyDescent="0.25">
      <c r="A16" s="454">
        <v>1802</v>
      </c>
      <c r="B16" s="140" t="s">
        <v>27</v>
      </c>
      <c r="C16" s="461">
        <v>1.217E-2</v>
      </c>
      <c r="D16" s="461">
        <v>349.62599999999998</v>
      </c>
      <c r="E16" s="461">
        <v>0</v>
      </c>
      <c r="F16" s="461">
        <v>0</v>
      </c>
      <c r="G16" s="458">
        <v>5.7599999999999995E-3</v>
      </c>
      <c r="H16" s="458">
        <v>160.98390000000001</v>
      </c>
      <c r="I16" s="458">
        <v>0</v>
      </c>
      <c r="J16" s="458">
        <v>0</v>
      </c>
      <c r="K16" s="458">
        <v>0</v>
      </c>
      <c r="L16" s="458">
        <v>0</v>
      </c>
      <c r="M16" s="458">
        <v>0</v>
      </c>
      <c r="N16" s="458">
        <v>0</v>
      </c>
      <c r="O16" s="458">
        <v>0</v>
      </c>
      <c r="P16" s="458">
        <v>0</v>
      </c>
      <c r="Q16" s="458">
        <v>0</v>
      </c>
      <c r="R16" s="458">
        <v>0</v>
      </c>
      <c r="S16" s="458">
        <v>1.4399999999999999E-3</v>
      </c>
      <c r="T16" s="458">
        <v>38.4</v>
      </c>
      <c r="U16" s="458">
        <v>75.599999999999994</v>
      </c>
      <c r="V16" s="458">
        <v>86310</v>
      </c>
      <c r="W16" s="458">
        <v>25.2</v>
      </c>
      <c r="X16" s="458">
        <v>22932</v>
      </c>
      <c r="Y16" s="458">
        <v>0</v>
      </c>
      <c r="Z16" s="458">
        <v>0</v>
      </c>
      <c r="AA16" s="458">
        <f t="shared" si="3"/>
        <v>100.81936999999999</v>
      </c>
      <c r="AB16" s="458">
        <f t="shared" si="3"/>
        <v>109791.0099</v>
      </c>
      <c r="AC16" s="305"/>
      <c r="AD16" s="305"/>
    </row>
    <row r="17" spans="1:32" x14ac:dyDescent="0.25">
      <c r="A17" s="454">
        <v>1803</v>
      </c>
      <c r="B17" s="140" t="s">
        <v>28</v>
      </c>
      <c r="C17" s="461">
        <v>1.0001799999999998</v>
      </c>
      <c r="D17" s="461">
        <v>3226.2325999999998</v>
      </c>
      <c r="E17" s="461">
        <v>5.2046000000000001</v>
      </c>
      <c r="F17" s="461">
        <v>20945.781799999997</v>
      </c>
      <c r="G17" s="458">
        <v>5.008</v>
      </c>
      <c r="H17" s="458">
        <v>24843.999899999999</v>
      </c>
      <c r="I17" s="458">
        <v>6.0000000000000001E-3</v>
      </c>
      <c r="J17" s="458">
        <v>15</v>
      </c>
      <c r="K17" s="458">
        <v>1.2547600000000001</v>
      </c>
      <c r="L17" s="458">
        <v>4037.2806</v>
      </c>
      <c r="M17" s="458">
        <v>0.2001</v>
      </c>
      <c r="N17" s="458">
        <v>903</v>
      </c>
      <c r="O17" s="458">
        <v>23.675099999999997</v>
      </c>
      <c r="P17" s="458">
        <v>104867.5</v>
      </c>
      <c r="Q17" s="458">
        <v>32.007300000000001</v>
      </c>
      <c r="R17" s="458">
        <v>146026</v>
      </c>
      <c r="S17" s="458">
        <v>20.0002</v>
      </c>
      <c r="T17" s="458">
        <v>92007</v>
      </c>
      <c r="U17" s="458">
        <v>10</v>
      </c>
      <c r="V17" s="458">
        <v>56000</v>
      </c>
      <c r="W17" s="458">
        <v>10.016</v>
      </c>
      <c r="X17" s="458">
        <v>51770.949499999995</v>
      </c>
      <c r="Y17" s="458">
        <v>0.26922999999999997</v>
      </c>
      <c r="Z17" s="458">
        <v>1222.6867999999999</v>
      </c>
      <c r="AA17" s="458">
        <f t="shared" si="3"/>
        <v>108.64147000000001</v>
      </c>
      <c r="AB17" s="458">
        <f t="shared" si="3"/>
        <v>505865.43119999999</v>
      </c>
      <c r="AC17" s="305"/>
      <c r="AD17" s="305"/>
    </row>
    <row r="18" spans="1:32" x14ac:dyDescent="0.25">
      <c r="A18" s="454">
        <v>1804</v>
      </c>
      <c r="B18" s="140" t="s">
        <v>29</v>
      </c>
      <c r="C18" s="461">
        <v>22.152342000000001</v>
      </c>
      <c r="D18" s="461">
        <v>115956.30229999998</v>
      </c>
      <c r="E18" s="461">
        <v>76.21778599999999</v>
      </c>
      <c r="F18" s="461">
        <v>425989.31599999999</v>
      </c>
      <c r="G18" s="458">
        <v>98.037415999999993</v>
      </c>
      <c r="H18" s="458">
        <v>566802.49599999993</v>
      </c>
      <c r="I18" s="458">
        <v>59.849969999999999</v>
      </c>
      <c r="J18" s="458">
        <v>338223.09620000003</v>
      </c>
      <c r="K18" s="458">
        <v>80.423369999999991</v>
      </c>
      <c r="L18" s="458">
        <v>373768.50569999998</v>
      </c>
      <c r="M18" s="458">
        <v>81.252309999999994</v>
      </c>
      <c r="N18" s="458">
        <v>389124.82679999998</v>
      </c>
      <c r="O18" s="458">
        <v>159.84966</v>
      </c>
      <c r="P18" s="458">
        <v>917705.05560000008</v>
      </c>
      <c r="Q18" s="458">
        <v>54.358699999999999</v>
      </c>
      <c r="R18" s="458">
        <v>271414.84100000001</v>
      </c>
      <c r="S18" s="458">
        <v>100.823785</v>
      </c>
      <c r="T18" s="458">
        <v>527532.93469999998</v>
      </c>
      <c r="U18" s="458">
        <v>43.90578</v>
      </c>
      <c r="V18" s="458">
        <v>227773.89989999999</v>
      </c>
      <c r="W18" s="458">
        <v>40.500430000000001</v>
      </c>
      <c r="X18" s="458">
        <v>252160.06849999999</v>
      </c>
      <c r="Y18" s="458">
        <v>60.003300000000003</v>
      </c>
      <c r="Z18" s="458">
        <v>292875</v>
      </c>
      <c r="AA18" s="458">
        <f t="shared" si="3"/>
        <v>877.37484900000004</v>
      </c>
      <c r="AB18" s="458">
        <f t="shared" si="3"/>
        <v>4699326.3426999999</v>
      </c>
      <c r="AC18" s="305"/>
      <c r="AD18" s="305"/>
    </row>
    <row r="19" spans="1:32" ht="18" customHeight="1" x14ac:dyDescent="0.25">
      <c r="A19" s="454">
        <v>1805</v>
      </c>
      <c r="B19" s="140" t="s">
        <v>30</v>
      </c>
      <c r="C19" s="461">
        <v>1.1986502999999999</v>
      </c>
      <c r="D19" s="461">
        <v>5201.6196</v>
      </c>
      <c r="E19" s="461">
        <v>5.0394228999999999</v>
      </c>
      <c r="F19" s="461">
        <v>38065.021299999993</v>
      </c>
      <c r="G19" s="458">
        <v>0.12585170000000001</v>
      </c>
      <c r="H19" s="458">
        <v>1140.643</v>
      </c>
      <c r="I19" s="458">
        <v>0.08</v>
      </c>
      <c r="J19" s="458">
        <v>40</v>
      </c>
      <c r="K19" s="458">
        <v>3.081</v>
      </c>
      <c r="L19" s="458">
        <v>23564.475399999999</v>
      </c>
      <c r="M19" s="458">
        <v>2.4292600000000002</v>
      </c>
      <c r="N19" s="458">
        <v>9330.6854999999996</v>
      </c>
      <c r="O19" s="458">
        <v>55.596961999999998</v>
      </c>
      <c r="P19" s="458">
        <v>159591.3659</v>
      </c>
      <c r="Q19" s="458">
        <v>3.5230000000000001</v>
      </c>
      <c r="R19" s="458">
        <v>22291.503699999997</v>
      </c>
      <c r="S19" s="458">
        <v>0.15474000000000002</v>
      </c>
      <c r="T19" s="458">
        <v>1135.7194</v>
      </c>
      <c r="U19" s="458">
        <v>0</v>
      </c>
      <c r="V19" s="458">
        <v>0</v>
      </c>
      <c r="W19" s="458">
        <v>13.95566</v>
      </c>
      <c r="X19" s="458">
        <v>52105.624300000003</v>
      </c>
      <c r="Y19" s="458">
        <v>5.4431599999999998</v>
      </c>
      <c r="Z19" s="458">
        <v>12299.908600000001</v>
      </c>
      <c r="AA19" s="458">
        <f t="shared" si="3"/>
        <v>90.627706899999993</v>
      </c>
      <c r="AB19" s="458">
        <f t="shared" si="3"/>
        <v>324766.56670000002</v>
      </c>
      <c r="AC19" s="305"/>
      <c r="AD19" s="305"/>
    </row>
    <row r="20" spans="1:32" ht="32.25" customHeight="1" x14ac:dyDescent="0.25">
      <c r="A20" s="454">
        <v>1806</v>
      </c>
      <c r="B20" s="462" t="s">
        <v>31</v>
      </c>
      <c r="C20" s="461">
        <v>119.41564049943533</v>
      </c>
      <c r="D20" s="461">
        <v>654061.23390000011</v>
      </c>
      <c r="E20" s="461">
        <v>136.18723640155056</v>
      </c>
      <c r="F20" s="461">
        <v>612320.09419999982</v>
      </c>
      <c r="G20" s="458">
        <v>247.07883391243274</v>
      </c>
      <c r="H20" s="458">
        <v>1086149.8341999995</v>
      </c>
      <c r="I20" s="458">
        <v>65.835800000000035</v>
      </c>
      <c r="J20" s="458">
        <v>304645.43890000001</v>
      </c>
      <c r="K20" s="458">
        <v>43.804380000000002</v>
      </c>
      <c r="L20" s="458">
        <v>150764.93619999997</v>
      </c>
      <c r="M20" s="458">
        <v>93.196289999999991</v>
      </c>
      <c r="N20" s="458">
        <v>373992.20369999995</v>
      </c>
      <c r="O20" s="458">
        <v>60.235709999999997</v>
      </c>
      <c r="P20" s="458">
        <v>202939.74619999997</v>
      </c>
      <c r="Q20" s="458">
        <v>102.63373089999997</v>
      </c>
      <c r="R20" s="458">
        <v>336238.2625999999</v>
      </c>
      <c r="S20" s="458">
        <v>118.88276</v>
      </c>
      <c r="T20" s="458">
        <v>424410.93999999989</v>
      </c>
      <c r="U20" s="458">
        <v>159.89478582412701</v>
      </c>
      <c r="V20" s="458">
        <v>576326.20530000015</v>
      </c>
      <c r="W20" s="458">
        <v>168.15963997162117</v>
      </c>
      <c r="X20" s="458">
        <v>619181.64260000002</v>
      </c>
      <c r="Y20" s="458">
        <v>101.09314954981785</v>
      </c>
      <c r="Z20" s="458">
        <v>425393.58350000024</v>
      </c>
      <c r="AA20" s="458">
        <f t="shared" si="3"/>
        <v>1416.4179570589845</v>
      </c>
      <c r="AB20" s="458">
        <f t="shared" si="3"/>
        <v>5766424.1212999998</v>
      </c>
      <c r="AC20" s="305"/>
      <c r="AD20" s="305"/>
    </row>
    <row r="21" spans="1:32" ht="5.25" customHeight="1" thickBot="1" x14ac:dyDescent="0.3">
      <c r="A21" s="467"/>
      <c r="B21" s="468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  <c r="V21" s="469"/>
      <c r="W21" s="469"/>
      <c r="X21" s="469"/>
      <c r="Y21" s="469"/>
      <c r="Z21" s="469"/>
      <c r="AA21" s="458">
        <f t="shared" si="3"/>
        <v>0</v>
      </c>
      <c r="AB21" s="458">
        <f t="shared" si="3"/>
        <v>0</v>
      </c>
      <c r="AC21" s="305"/>
      <c r="AD21" s="305"/>
    </row>
    <row r="22" spans="1:32" ht="47.25" customHeight="1" thickBot="1" x14ac:dyDescent="0.3">
      <c r="A22" s="470" t="s">
        <v>33</v>
      </c>
      <c r="B22" s="471" t="s">
        <v>34</v>
      </c>
      <c r="C22" s="472">
        <v>236.78655618397721</v>
      </c>
      <c r="D22" s="472">
        <v>605641.11870000011</v>
      </c>
      <c r="E22" s="472">
        <v>220.7278145017865</v>
      </c>
      <c r="F22" s="472">
        <v>933200.5867999997</v>
      </c>
      <c r="G22" s="472">
        <v>79.840965400000044</v>
      </c>
      <c r="H22" s="472">
        <v>446535.34049999999</v>
      </c>
      <c r="I22" s="472">
        <v>127.70052000000001</v>
      </c>
      <c r="J22" s="472">
        <v>610766.15559999994</v>
      </c>
      <c r="K22" s="472">
        <v>98.541150000000002</v>
      </c>
      <c r="L22" s="472">
        <v>575281.70239999995</v>
      </c>
      <c r="M22" s="472">
        <v>126.97954000000007</v>
      </c>
      <c r="N22" s="472">
        <v>782423.49079999968</v>
      </c>
      <c r="O22" s="472">
        <v>71.877330000000029</v>
      </c>
      <c r="P22" s="472">
        <v>489924.77670000005</v>
      </c>
      <c r="Q22" s="472">
        <v>88.55847</v>
      </c>
      <c r="R22" s="472">
        <v>678152.86690000002</v>
      </c>
      <c r="S22" s="472">
        <v>82.887750000000025</v>
      </c>
      <c r="T22" s="472">
        <v>669322.68883999984</v>
      </c>
      <c r="U22" s="472">
        <v>59.720194300000003</v>
      </c>
      <c r="V22" s="472">
        <v>292904.91289999994</v>
      </c>
      <c r="W22" s="472">
        <v>117.00114999999998</v>
      </c>
      <c r="X22" s="472">
        <v>794169.68810000003</v>
      </c>
      <c r="Y22" s="472">
        <v>78.271490000000043</v>
      </c>
      <c r="Z22" s="472">
        <v>493205.72519999999</v>
      </c>
      <c r="AA22" s="458">
        <f t="shared" si="3"/>
        <v>1388.892930385764</v>
      </c>
      <c r="AB22" s="458">
        <f t="shared" si="3"/>
        <v>7371529.053439999</v>
      </c>
      <c r="AC22" s="304"/>
      <c r="AD22" s="304"/>
    </row>
    <row r="23" spans="1:32" x14ac:dyDescent="0.25">
      <c r="A23" s="473" t="s">
        <v>35</v>
      </c>
      <c r="B23" s="474" t="s">
        <v>36</v>
      </c>
      <c r="C23" s="475">
        <v>19.81176</v>
      </c>
      <c r="D23" s="475">
        <v>113754.9146</v>
      </c>
      <c r="E23" s="475">
        <v>108.5728</v>
      </c>
      <c r="F23" s="475">
        <v>536467.80659999989</v>
      </c>
      <c r="G23" s="475">
        <v>56.704999999999998</v>
      </c>
      <c r="H23" s="475">
        <v>262512.04800000001</v>
      </c>
      <c r="I23" s="475">
        <v>18.75</v>
      </c>
      <c r="J23" s="475">
        <v>86805</v>
      </c>
      <c r="K23" s="475">
        <v>84.65</v>
      </c>
      <c r="L23" s="475">
        <v>445086.17000000004</v>
      </c>
      <c r="M23" s="475">
        <v>46.204000000000001</v>
      </c>
      <c r="N23" s="475">
        <v>258006.30000000002</v>
      </c>
      <c r="O23" s="475">
        <v>36.96</v>
      </c>
      <c r="P23" s="475">
        <v>207968.4</v>
      </c>
      <c r="Q23" s="475">
        <v>27.3</v>
      </c>
      <c r="R23" s="475">
        <v>153189.375</v>
      </c>
      <c r="S23" s="475">
        <v>41.442999999999998</v>
      </c>
      <c r="T23" s="475">
        <v>328629.61739999999</v>
      </c>
      <c r="U23" s="475">
        <v>0</v>
      </c>
      <c r="V23" s="475">
        <v>0</v>
      </c>
      <c r="W23" s="475">
        <v>20.133980000000001</v>
      </c>
      <c r="X23" s="475">
        <v>104395.39720000001</v>
      </c>
      <c r="Y23" s="475">
        <v>38.119999999999997</v>
      </c>
      <c r="Z23" s="475">
        <v>180877.70199999999</v>
      </c>
      <c r="AA23" s="458">
        <f t="shared" si="3"/>
        <v>498.65053999999998</v>
      </c>
      <c r="AB23" s="458">
        <f t="shared" si="3"/>
        <v>2677692.7308</v>
      </c>
      <c r="AC23" s="305"/>
      <c r="AD23" s="305"/>
    </row>
    <row r="24" spans="1:32" ht="27.75" customHeight="1" x14ac:dyDescent="0.25">
      <c r="A24" s="454" t="s">
        <v>37</v>
      </c>
      <c r="B24" s="140" t="s">
        <v>38</v>
      </c>
      <c r="C24" s="461"/>
      <c r="D24" s="461"/>
      <c r="E24" s="461"/>
      <c r="F24" s="461"/>
      <c r="G24" s="458"/>
      <c r="H24" s="458"/>
      <c r="I24" s="458"/>
      <c r="J24" s="458"/>
      <c r="K24" s="458"/>
      <c r="L24" s="458"/>
      <c r="M24" s="458"/>
      <c r="N24" s="458"/>
      <c r="O24" s="458"/>
      <c r="P24" s="458"/>
      <c r="Q24" s="458"/>
      <c r="R24" s="458"/>
      <c r="S24" s="458"/>
      <c r="T24" s="458"/>
      <c r="U24" s="458"/>
      <c r="V24" s="458"/>
      <c r="W24" s="458"/>
      <c r="X24" s="458"/>
      <c r="Y24" s="458"/>
      <c r="Z24" s="458"/>
      <c r="AA24" s="458">
        <f t="shared" si="3"/>
        <v>0</v>
      </c>
      <c r="AB24" s="458">
        <f t="shared" si="3"/>
        <v>0</v>
      </c>
      <c r="AC24" s="305"/>
      <c r="AD24" s="305"/>
    </row>
    <row r="25" spans="1:32" x14ac:dyDescent="0.25">
      <c r="A25" s="454" t="s">
        <v>39</v>
      </c>
      <c r="B25" s="140" t="s">
        <v>40</v>
      </c>
      <c r="C25" s="461">
        <v>71.473063300000007</v>
      </c>
      <c r="D25" s="461">
        <v>223020.38140000001</v>
      </c>
      <c r="E25" s="461">
        <v>7.8542099999999975</v>
      </c>
      <c r="F25" s="461">
        <v>70243.208600000027</v>
      </c>
      <c r="G25" s="458">
        <v>2.8060953999999998</v>
      </c>
      <c r="H25" s="458">
        <v>22451.965400000005</v>
      </c>
      <c r="I25" s="458">
        <v>87.225719999999995</v>
      </c>
      <c r="J25" s="458">
        <v>355251.85350000003</v>
      </c>
      <c r="K25" s="458">
        <v>0.1</v>
      </c>
      <c r="L25" s="458">
        <v>16480.5</v>
      </c>
      <c r="M25" s="458">
        <v>49.544870000000003</v>
      </c>
      <c r="N25" s="458">
        <v>244428.2977</v>
      </c>
      <c r="O25" s="458">
        <v>0</v>
      </c>
      <c r="P25" s="458">
        <v>0</v>
      </c>
      <c r="Q25" s="458">
        <v>0.99429000000000001</v>
      </c>
      <c r="R25" s="458">
        <v>10257.782299999999</v>
      </c>
      <c r="S25" s="458">
        <v>0.61860000000000004</v>
      </c>
      <c r="T25" s="458">
        <v>6408.7171000000008</v>
      </c>
      <c r="U25" s="458">
        <v>31.6007648</v>
      </c>
      <c r="V25" s="458">
        <v>47598.8128</v>
      </c>
      <c r="W25" s="458">
        <v>40.269349999999996</v>
      </c>
      <c r="X25" s="458">
        <v>198043.82519999999</v>
      </c>
      <c r="Y25" s="458">
        <v>1.7805299999999999</v>
      </c>
      <c r="Z25" s="458">
        <v>16458.419600000001</v>
      </c>
      <c r="AA25" s="458">
        <f t="shared" si="3"/>
        <v>294.2674935</v>
      </c>
      <c r="AB25" s="458">
        <f t="shared" si="3"/>
        <v>1210643.7635999999</v>
      </c>
      <c r="AC25" s="305"/>
      <c r="AD25" s="305"/>
    </row>
    <row r="26" spans="1:32" x14ac:dyDescent="0.25">
      <c r="A26" s="454" t="s">
        <v>41</v>
      </c>
      <c r="B26" s="140" t="s">
        <v>42</v>
      </c>
      <c r="C26" s="461">
        <v>144.81242090000001</v>
      </c>
      <c r="D26" s="461">
        <v>266313.28649999993</v>
      </c>
      <c r="E26" s="461">
        <v>104.11419479999999</v>
      </c>
      <c r="F26" s="461">
        <v>323831.99210000009</v>
      </c>
      <c r="G26" s="458">
        <v>20.208410000000004</v>
      </c>
      <c r="H26" s="458">
        <v>160062.74209999997</v>
      </c>
      <c r="I26" s="458">
        <v>21.724800000000002</v>
      </c>
      <c r="J26" s="458">
        <v>168709.3021</v>
      </c>
      <c r="K26" s="458">
        <v>13.706100000000001</v>
      </c>
      <c r="L26" s="458">
        <v>112596.27620000001</v>
      </c>
      <c r="M26" s="458">
        <v>30.888470000000005</v>
      </c>
      <c r="N26" s="458">
        <v>275274.89760000003</v>
      </c>
      <c r="O26" s="458">
        <v>34.652179999999994</v>
      </c>
      <c r="P26" s="458">
        <v>278226.10339999996</v>
      </c>
      <c r="Q26" s="458">
        <v>60.094080000000005</v>
      </c>
      <c r="R26" s="458">
        <v>512244.2095</v>
      </c>
      <c r="S26" s="458">
        <v>40.416979999999995</v>
      </c>
      <c r="T26" s="458">
        <v>329780.39454000001</v>
      </c>
      <c r="U26" s="458">
        <v>27.891529499999997</v>
      </c>
      <c r="V26" s="458">
        <v>242739.64439999996</v>
      </c>
      <c r="W26" s="458">
        <v>56.329060000000005</v>
      </c>
      <c r="X26" s="458">
        <v>488674.17580000008</v>
      </c>
      <c r="Y26" s="458">
        <v>37.805090000000014</v>
      </c>
      <c r="Z26" s="458">
        <v>290786.16919999995</v>
      </c>
      <c r="AA26" s="458">
        <f t="shared" si="3"/>
        <v>592.64331520000007</v>
      </c>
      <c r="AB26" s="458">
        <f t="shared" si="3"/>
        <v>3449239.1934400001</v>
      </c>
      <c r="AC26" s="305"/>
      <c r="AD26" s="305"/>
    </row>
    <row r="27" spans="1:32" x14ac:dyDescent="0.25">
      <c r="A27" s="454" t="s">
        <v>43</v>
      </c>
      <c r="B27" s="140" t="s">
        <v>44</v>
      </c>
      <c r="C27" s="461">
        <v>0.57631198397715078</v>
      </c>
      <c r="D27" s="461">
        <v>2172.0061999999998</v>
      </c>
      <c r="E27" s="461">
        <v>0.1706097017865888</v>
      </c>
      <c r="F27" s="461">
        <v>2631.6795000000002</v>
      </c>
      <c r="G27" s="458">
        <v>0.11396000000000001</v>
      </c>
      <c r="H27" s="458">
        <v>1487.5349999999999</v>
      </c>
      <c r="I27" s="458">
        <v>0</v>
      </c>
      <c r="J27" s="458">
        <v>0</v>
      </c>
      <c r="K27" s="458">
        <v>8.5050000000000001E-2</v>
      </c>
      <c r="L27" s="458">
        <v>1118.7562</v>
      </c>
      <c r="M27" s="458">
        <v>0.3422</v>
      </c>
      <c r="N27" s="458">
        <v>4713.9955</v>
      </c>
      <c r="O27" s="458">
        <v>0.25514999999999999</v>
      </c>
      <c r="P27" s="458">
        <v>3580.2732999999998</v>
      </c>
      <c r="Q27" s="458">
        <v>0.1701</v>
      </c>
      <c r="R27" s="458">
        <v>2461.5001000000002</v>
      </c>
      <c r="S27" s="458">
        <v>0.28917000000000004</v>
      </c>
      <c r="T27" s="458">
        <v>4027.7758000000003</v>
      </c>
      <c r="U27" s="458">
        <v>0.18709999999999999</v>
      </c>
      <c r="V27" s="458">
        <v>2551.0169999999998</v>
      </c>
      <c r="W27" s="458">
        <v>0.26876</v>
      </c>
      <c r="X27" s="458">
        <v>3056.2898999999998</v>
      </c>
      <c r="Y27" s="458">
        <v>0.27887000000000001</v>
      </c>
      <c r="Z27" s="458">
        <v>4014.6228000000001</v>
      </c>
      <c r="AA27" s="458">
        <f t="shared" si="3"/>
        <v>2.7372816857637394</v>
      </c>
      <c r="AB27" s="458">
        <f t="shared" si="3"/>
        <v>31815.451300000001</v>
      </c>
      <c r="AC27" s="305"/>
      <c r="AD27" s="305"/>
    </row>
    <row r="28" spans="1:32" ht="26.25" x14ac:dyDescent="0.25">
      <c r="A28" s="454" t="s">
        <v>45</v>
      </c>
      <c r="B28" s="462" t="s">
        <v>46</v>
      </c>
      <c r="C28" s="461">
        <v>0.113</v>
      </c>
      <c r="D28" s="461">
        <v>380.53</v>
      </c>
      <c r="E28" s="461">
        <v>1.6E-2</v>
      </c>
      <c r="F28" s="461">
        <v>25.9</v>
      </c>
      <c r="G28" s="461">
        <v>7.4999999999999997E-3</v>
      </c>
      <c r="H28" s="461">
        <v>21.05</v>
      </c>
      <c r="I28" s="461">
        <v>0</v>
      </c>
      <c r="J28" s="461">
        <v>0</v>
      </c>
      <c r="K28" s="461">
        <v>0</v>
      </c>
      <c r="L28" s="461">
        <v>0</v>
      </c>
      <c r="M28" s="461">
        <v>0</v>
      </c>
      <c r="N28" s="461">
        <v>0</v>
      </c>
      <c r="O28" s="461">
        <v>0</v>
      </c>
      <c r="P28" s="461">
        <v>0</v>
      </c>
      <c r="Q28" s="461">
        <v>0</v>
      </c>
      <c r="R28" s="461">
        <v>0</v>
      </c>
      <c r="S28" s="461">
        <v>0.12</v>
      </c>
      <c r="T28" s="461">
        <v>476.18400000000003</v>
      </c>
      <c r="U28" s="461">
        <v>4.0799999999999996E-2</v>
      </c>
      <c r="V28" s="461">
        <v>15.438700000000001</v>
      </c>
      <c r="W28" s="461">
        <v>0</v>
      </c>
      <c r="X28" s="461">
        <v>0</v>
      </c>
      <c r="Y28" s="461">
        <v>0.28699999999999998</v>
      </c>
      <c r="Z28" s="461">
        <v>1068.8116</v>
      </c>
      <c r="AA28" s="458">
        <f t="shared" si="3"/>
        <v>0.58430000000000004</v>
      </c>
      <c r="AB28" s="458">
        <f t="shared" si="3"/>
        <v>1987.9142999999999</v>
      </c>
      <c r="AC28" s="305"/>
      <c r="AD28" s="305"/>
      <c r="AE28" s="306"/>
      <c r="AF28" s="306"/>
    </row>
    <row r="29" spans="1:32" x14ac:dyDescent="0.25">
      <c r="A29" s="454" t="s">
        <v>287</v>
      </c>
      <c r="B29" s="462" t="s">
        <v>288</v>
      </c>
      <c r="C29" s="461">
        <v>0</v>
      </c>
      <c r="D29" s="461">
        <v>0</v>
      </c>
      <c r="E29" s="461">
        <v>0</v>
      </c>
      <c r="F29" s="461">
        <v>0</v>
      </c>
      <c r="G29" s="458">
        <v>0</v>
      </c>
      <c r="H29" s="458">
        <v>0</v>
      </c>
      <c r="I29" s="458">
        <v>0</v>
      </c>
      <c r="J29" s="458">
        <v>0</v>
      </c>
      <c r="K29" s="458">
        <v>0</v>
      </c>
      <c r="L29" s="458">
        <v>0</v>
      </c>
      <c r="M29" s="458">
        <v>0</v>
      </c>
      <c r="N29" s="458">
        <v>0</v>
      </c>
      <c r="O29" s="458">
        <v>0.01</v>
      </c>
      <c r="P29" s="458">
        <v>150</v>
      </c>
      <c r="Q29" s="458">
        <v>0</v>
      </c>
      <c r="R29" s="458">
        <v>0</v>
      </c>
      <c r="S29" s="458">
        <v>0</v>
      </c>
      <c r="T29" s="458">
        <v>0</v>
      </c>
      <c r="U29" s="458">
        <v>0</v>
      </c>
      <c r="V29" s="458">
        <v>0</v>
      </c>
      <c r="W29" s="458">
        <v>0</v>
      </c>
      <c r="X29" s="458">
        <v>0</v>
      </c>
      <c r="Y29" s="458">
        <v>0</v>
      </c>
      <c r="Z29" s="458">
        <v>0</v>
      </c>
      <c r="AA29" s="458">
        <f t="shared" si="3"/>
        <v>0.01</v>
      </c>
      <c r="AB29" s="458">
        <f t="shared" si="3"/>
        <v>150</v>
      </c>
      <c r="AC29" s="307"/>
      <c r="AD29" s="307"/>
    </row>
    <row r="30" spans="1:32" ht="21" customHeight="1" x14ac:dyDescent="0.25">
      <c r="A30" s="454" t="s">
        <v>47</v>
      </c>
      <c r="B30" s="140" t="s">
        <v>48</v>
      </c>
      <c r="C30" s="461">
        <v>37.346425999999994</v>
      </c>
      <c r="D30" s="461">
        <v>88186.014140000028</v>
      </c>
      <c r="E30" s="461">
        <v>39.859771600000009</v>
      </c>
      <c r="F30" s="461">
        <v>97627.084800000011</v>
      </c>
      <c r="G30" s="458">
        <v>14.003985399999998</v>
      </c>
      <c r="H30" s="458">
        <v>47313.992200000001</v>
      </c>
      <c r="I30" s="458">
        <v>46.043598437499995</v>
      </c>
      <c r="J30" s="458">
        <v>230659.70128247284</v>
      </c>
      <c r="K30" s="458">
        <v>70.522270000000006</v>
      </c>
      <c r="L30" s="458">
        <v>161069.86159999995</v>
      </c>
      <c r="M30" s="458">
        <v>93.171570000000017</v>
      </c>
      <c r="N30" s="458">
        <v>247974.35430000001</v>
      </c>
      <c r="O30" s="458">
        <v>93.69438999999997</v>
      </c>
      <c r="P30" s="458">
        <v>212325.28880000001</v>
      </c>
      <c r="Q30" s="458">
        <v>30.051439900000005</v>
      </c>
      <c r="R30" s="458">
        <v>62526.569099999993</v>
      </c>
      <c r="S30" s="458">
        <v>39.739044400000004</v>
      </c>
      <c r="T30" s="458">
        <v>106477.48290000003</v>
      </c>
      <c r="U30" s="458">
        <v>63.283588200000011</v>
      </c>
      <c r="V30" s="458">
        <v>113531.92249999997</v>
      </c>
      <c r="W30" s="458">
        <v>30.318580000000004</v>
      </c>
      <c r="X30" s="458">
        <v>72434.709700000007</v>
      </c>
      <c r="Y30" s="458">
        <v>36.565360000000005</v>
      </c>
      <c r="Z30" s="458">
        <v>98982.983200000002</v>
      </c>
      <c r="AA30" s="458">
        <f t="shared" si="3"/>
        <v>594.60002393750005</v>
      </c>
      <c r="AB30" s="458">
        <f t="shared" si="3"/>
        <v>1539109.9645224726</v>
      </c>
      <c r="AC30" s="305"/>
      <c r="AD30" s="305"/>
    </row>
    <row r="31" spans="1:32" ht="32.25" customHeight="1" x14ac:dyDescent="0.25">
      <c r="A31" s="476"/>
      <c r="B31" s="477" t="s">
        <v>49</v>
      </c>
      <c r="C31" s="478">
        <f t="shared" ref="C31:Z31" si="4">SUM(C32:C35)</f>
        <v>29334.526781082179</v>
      </c>
      <c r="D31" s="478">
        <f t="shared" si="4"/>
        <v>9349703.4480000008</v>
      </c>
      <c r="E31" s="478">
        <f t="shared" si="4"/>
        <v>95282.391562351608</v>
      </c>
      <c r="F31" s="478">
        <f t="shared" si="4"/>
        <v>44910803.682499982</v>
      </c>
      <c r="G31" s="478">
        <f t="shared" si="4"/>
        <v>47412.143441057495</v>
      </c>
      <c r="H31" s="478">
        <f t="shared" si="4"/>
        <v>13263073.751100002</v>
      </c>
      <c r="I31" s="478">
        <f t="shared" si="4"/>
        <v>53366.042842900017</v>
      </c>
      <c r="J31" s="478">
        <f t="shared" si="4"/>
        <v>22067979.564900003</v>
      </c>
      <c r="K31" s="478">
        <f t="shared" si="4"/>
        <v>40610.048130800009</v>
      </c>
      <c r="L31" s="478">
        <f t="shared" si="4"/>
        <v>11582879.3051</v>
      </c>
      <c r="M31" s="478">
        <f t="shared" si="4"/>
        <v>47195.875058000012</v>
      </c>
      <c r="N31" s="478">
        <f t="shared" si="4"/>
        <v>21654403.300000008</v>
      </c>
      <c r="O31" s="478">
        <f t="shared" si="4"/>
        <v>867.69526469999994</v>
      </c>
      <c r="P31" s="478">
        <f t="shared" si="4"/>
        <v>577367.78430000006</v>
      </c>
      <c r="Q31" s="478">
        <f t="shared" si="4"/>
        <v>25138.791010100002</v>
      </c>
      <c r="R31" s="478">
        <f t="shared" si="4"/>
        <v>9056289.1491999999</v>
      </c>
      <c r="S31" s="478">
        <f t="shared" si="4"/>
        <v>700.98758609999982</v>
      </c>
      <c r="T31" s="478">
        <f t="shared" si="4"/>
        <v>598943.054</v>
      </c>
      <c r="U31" s="478">
        <f t="shared" si="4"/>
        <v>284.96233464782608</v>
      </c>
      <c r="V31" s="478">
        <f t="shared" si="4"/>
        <v>398618.3140999999</v>
      </c>
      <c r="W31" s="478">
        <f t="shared" si="4"/>
        <v>227.00727111784215</v>
      </c>
      <c r="X31" s="478">
        <f t="shared" si="4"/>
        <v>601844.46970000013</v>
      </c>
      <c r="Y31" s="478">
        <f t="shared" si="4"/>
        <v>442.08333079484441</v>
      </c>
      <c r="Z31" s="478">
        <f t="shared" si="4"/>
        <v>538417.98659999995</v>
      </c>
      <c r="AA31" s="479">
        <f t="shared" si="3"/>
        <v>340862.55461365182</v>
      </c>
      <c r="AB31" s="479">
        <f t="shared" si="3"/>
        <v>134600323.80949998</v>
      </c>
      <c r="AC31" s="308"/>
      <c r="AD31" s="308"/>
    </row>
    <row r="32" spans="1:32" ht="55.5" customHeight="1" x14ac:dyDescent="0.25">
      <c r="A32" s="459">
        <v>17.010000000000002</v>
      </c>
      <c r="B32" s="480" t="s">
        <v>50</v>
      </c>
      <c r="C32" s="481">
        <v>13440.208203627628</v>
      </c>
      <c r="D32" s="481">
        <v>6776156.2307000002</v>
      </c>
      <c r="E32" s="481">
        <v>79190.644308199946</v>
      </c>
      <c r="F32" s="481">
        <v>42332447.999399982</v>
      </c>
      <c r="G32" s="481">
        <v>17699.478288050759</v>
      </c>
      <c r="H32" s="481">
        <v>8872718.9461000003</v>
      </c>
      <c r="I32" s="481">
        <v>37734.450472600016</v>
      </c>
      <c r="J32" s="481">
        <v>19811828.641500004</v>
      </c>
      <c r="K32" s="481">
        <v>13723.621780000005</v>
      </c>
      <c r="L32" s="481">
        <v>7463757.6051000003</v>
      </c>
      <c r="M32" s="481">
        <v>36521.458570000017</v>
      </c>
      <c r="N32" s="481">
        <v>20013502.498300005</v>
      </c>
      <c r="O32" s="481">
        <v>702.22709999999995</v>
      </c>
      <c r="P32" s="481">
        <v>442139.14860000001</v>
      </c>
      <c r="Q32" s="481">
        <v>12831.466060000001</v>
      </c>
      <c r="R32" s="481">
        <v>7105715.8610000005</v>
      </c>
      <c r="S32" s="481">
        <v>474.06269999999995</v>
      </c>
      <c r="T32" s="481">
        <v>301702.03910000005</v>
      </c>
      <c r="U32" s="481">
        <v>45.244326147826094</v>
      </c>
      <c r="V32" s="481">
        <v>32334.311599999997</v>
      </c>
      <c r="W32" s="481">
        <v>15.372733600000002</v>
      </c>
      <c r="X32" s="481">
        <v>15948.8459</v>
      </c>
      <c r="Y32" s="481">
        <v>205.74648000000005</v>
      </c>
      <c r="Z32" s="481">
        <v>141465.9823</v>
      </c>
      <c r="AA32" s="458">
        <f t="shared" si="3"/>
        <v>212583.98102222622</v>
      </c>
      <c r="AB32" s="458">
        <f t="shared" si="3"/>
        <v>113309718.10960001</v>
      </c>
      <c r="AC32" s="305"/>
      <c r="AD32" s="305"/>
    </row>
    <row r="33" spans="1:32" ht="26.25" x14ac:dyDescent="0.25">
      <c r="A33" s="459">
        <v>17.02</v>
      </c>
      <c r="B33" s="462" t="s">
        <v>51</v>
      </c>
      <c r="C33" s="461">
        <v>93.397581800000012</v>
      </c>
      <c r="D33" s="461">
        <v>70003.532600000006</v>
      </c>
      <c r="E33" s="461">
        <v>63.8685081</v>
      </c>
      <c r="F33" s="461">
        <v>50026.279000000002</v>
      </c>
      <c r="G33" s="458">
        <v>84.140463600000004</v>
      </c>
      <c r="H33" s="458">
        <v>142311.31000000003</v>
      </c>
      <c r="I33" s="458">
        <v>13.54</v>
      </c>
      <c r="J33" s="458">
        <v>7405.7</v>
      </c>
      <c r="K33" s="458">
        <v>95.500399999999999</v>
      </c>
      <c r="L33" s="458">
        <v>75152.955400000006</v>
      </c>
      <c r="M33" s="458">
        <v>39.000999999999998</v>
      </c>
      <c r="N33" s="458">
        <v>23617.05</v>
      </c>
      <c r="O33" s="458">
        <v>83.957419300000012</v>
      </c>
      <c r="P33" s="458">
        <v>83059.931899999996</v>
      </c>
      <c r="Q33" s="458">
        <v>91.900302699999997</v>
      </c>
      <c r="R33" s="458">
        <v>76247.861399999994</v>
      </c>
      <c r="S33" s="458">
        <v>63.363614599999998</v>
      </c>
      <c r="T33" s="458">
        <v>40024.954300000005</v>
      </c>
      <c r="U33" s="458">
        <v>164.10512720000003</v>
      </c>
      <c r="V33" s="458">
        <v>94604.171899999987</v>
      </c>
      <c r="W33" s="458">
        <v>65.587363600000003</v>
      </c>
      <c r="X33" s="458">
        <v>46823.362800000003</v>
      </c>
      <c r="Y33" s="458">
        <v>160.80020000000002</v>
      </c>
      <c r="Z33" s="458">
        <v>109730.31050000001</v>
      </c>
      <c r="AA33" s="458">
        <f t="shared" si="3"/>
        <v>1019.1619809000001</v>
      </c>
      <c r="AB33" s="458">
        <f t="shared" si="3"/>
        <v>819007.41980000003</v>
      </c>
      <c r="AC33" s="305"/>
      <c r="AD33" s="305"/>
    </row>
    <row r="34" spans="1:32" ht="39" customHeight="1" x14ac:dyDescent="0.25">
      <c r="A34" s="459">
        <v>17.03</v>
      </c>
      <c r="B34" s="462" t="s">
        <v>52</v>
      </c>
      <c r="C34" s="461">
        <v>15661.31</v>
      </c>
      <c r="D34" s="461">
        <v>2096145.8617</v>
      </c>
      <c r="E34" s="461">
        <v>15909.498</v>
      </c>
      <c r="F34" s="461">
        <v>2193718.6762000001</v>
      </c>
      <c r="G34" s="458">
        <v>29552.448</v>
      </c>
      <c r="H34" s="458">
        <v>4025937.3627999998</v>
      </c>
      <c r="I34" s="458">
        <v>15575</v>
      </c>
      <c r="J34" s="458">
        <v>2145666.9375</v>
      </c>
      <c r="K34" s="458">
        <v>26650.1171818</v>
      </c>
      <c r="L34" s="458">
        <v>3736886.5940999999</v>
      </c>
      <c r="M34" s="458">
        <v>10603.404</v>
      </c>
      <c r="N34" s="458">
        <v>1504475.6396000001</v>
      </c>
      <c r="O34" s="458">
        <v>63.679000000000002</v>
      </c>
      <c r="P34" s="458">
        <v>10718.346599999999</v>
      </c>
      <c r="Q34" s="458">
        <v>12185.217181800001</v>
      </c>
      <c r="R34" s="458">
        <v>1781523.3640999999</v>
      </c>
      <c r="S34" s="458">
        <v>72.147890000000004</v>
      </c>
      <c r="T34" s="458">
        <v>12863.027599999999</v>
      </c>
      <c r="U34" s="458">
        <v>1.095</v>
      </c>
      <c r="V34" s="458">
        <v>1395.7861</v>
      </c>
      <c r="W34" s="458">
        <v>37.515000000000001</v>
      </c>
      <c r="X34" s="458">
        <v>5537.7530999999999</v>
      </c>
      <c r="Y34" s="458">
        <v>0.3041818</v>
      </c>
      <c r="Z34" s="458">
        <v>809.99649999999997</v>
      </c>
      <c r="AA34" s="458">
        <f t="shared" si="3"/>
        <v>126311.7354354</v>
      </c>
      <c r="AB34" s="458">
        <f t="shared" si="3"/>
        <v>17515679.345900003</v>
      </c>
      <c r="AC34" s="305"/>
      <c r="AD34" s="305"/>
    </row>
    <row r="35" spans="1:32" ht="34.5" customHeight="1" x14ac:dyDescent="0.25">
      <c r="A35" s="459" t="s">
        <v>53</v>
      </c>
      <c r="B35" s="462" t="s">
        <v>54</v>
      </c>
      <c r="C35" s="461">
        <v>139.61099565455001</v>
      </c>
      <c r="D35" s="461">
        <v>407397.82300000003</v>
      </c>
      <c r="E35" s="461">
        <v>118.38074605167046</v>
      </c>
      <c r="F35" s="461">
        <v>334610.72790000029</v>
      </c>
      <c r="G35" s="458">
        <v>76.076689406736975</v>
      </c>
      <c r="H35" s="458">
        <v>222106.13219999999</v>
      </c>
      <c r="I35" s="458">
        <v>43.052370299999993</v>
      </c>
      <c r="J35" s="458">
        <v>103078.28589999999</v>
      </c>
      <c r="K35" s="458">
        <v>140.80876899999998</v>
      </c>
      <c r="L35" s="458">
        <v>307082.15050000005</v>
      </c>
      <c r="M35" s="458">
        <v>32.011488</v>
      </c>
      <c r="N35" s="458">
        <v>112808.1121</v>
      </c>
      <c r="O35" s="458">
        <v>17.831745400000003</v>
      </c>
      <c r="P35" s="458">
        <v>41450.357199999999</v>
      </c>
      <c r="Q35" s="458">
        <v>30.207465599999995</v>
      </c>
      <c r="R35" s="458">
        <v>92802.062699999995</v>
      </c>
      <c r="S35" s="458">
        <v>91.413381499999957</v>
      </c>
      <c r="T35" s="458">
        <v>244353.033</v>
      </c>
      <c r="U35" s="458">
        <v>74.517881299999999</v>
      </c>
      <c r="V35" s="458">
        <v>270284.0444999999</v>
      </c>
      <c r="W35" s="458">
        <v>108.53217391784214</v>
      </c>
      <c r="X35" s="458">
        <v>533534.50790000008</v>
      </c>
      <c r="Y35" s="458">
        <v>75.23246899484441</v>
      </c>
      <c r="Z35" s="458">
        <v>286411.6973</v>
      </c>
      <c r="AA35" s="458">
        <f t="shared" si="3"/>
        <v>947.67617512564391</v>
      </c>
      <c r="AB35" s="458">
        <f t="shared" si="3"/>
        <v>2955918.9342000005</v>
      </c>
      <c r="AC35" s="305"/>
      <c r="AD35" s="305"/>
    </row>
    <row r="36" spans="1:32" ht="29.25" customHeight="1" x14ac:dyDescent="0.25">
      <c r="A36" s="482" t="s">
        <v>57</v>
      </c>
      <c r="B36" s="140" t="s">
        <v>58</v>
      </c>
      <c r="C36" s="461">
        <v>7.5637999999999996</v>
      </c>
      <c r="D36" s="461">
        <v>6302.1010000000015</v>
      </c>
      <c r="E36" s="461">
        <v>3.3165999999999998</v>
      </c>
      <c r="F36" s="461">
        <v>3126.7134999999994</v>
      </c>
      <c r="G36" s="458">
        <v>3.4660000000000002</v>
      </c>
      <c r="H36" s="458">
        <v>2292.0328</v>
      </c>
      <c r="I36" s="458">
        <v>0.62739999999999996</v>
      </c>
      <c r="J36" s="458">
        <v>390.14</v>
      </c>
      <c r="K36" s="458">
        <v>0.67300000000000004</v>
      </c>
      <c r="L36" s="458">
        <v>148.06</v>
      </c>
      <c r="M36" s="458">
        <v>0.06</v>
      </c>
      <c r="N36" s="458">
        <v>10.56</v>
      </c>
      <c r="O36" s="458">
        <v>0.85560000000000003</v>
      </c>
      <c r="P36" s="458">
        <v>1042.6599999999999</v>
      </c>
      <c r="Q36" s="458">
        <v>1.55</v>
      </c>
      <c r="R36" s="458">
        <v>1762.24</v>
      </c>
      <c r="S36" s="458">
        <v>3.6170900000000001</v>
      </c>
      <c r="T36" s="458">
        <v>3862.0535999999997</v>
      </c>
      <c r="U36" s="458">
        <v>7.4750699999999997</v>
      </c>
      <c r="V36" s="458">
        <v>4765.6793999999991</v>
      </c>
      <c r="W36" s="458">
        <v>2.8094000000000001</v>
      </c>
      <c r="X36" s="458">
        <v>2648.7799999999997</v>
      </c>
      <c r="Y36" s="458">
        <v>1.6134000000000002</v>
      </c>
      <c r="Z36" s="458">
        <v>1553.8972999999999</v>
      </c>
      <c r="AA36" s="458">
        <f t="shared" si="3"/>
        <v>33.627359999999996</v>
      </c>
      <c r="AB36" s="458">
        <f t="shared" si="3"/>
        <v>27904.917599999997</v>
      </c>
      <c r="AC36" s="304"/>
      <c r="AD36" s="304"/>
    </row>
    <row r="37" spans="1:32" ht="15" customHeight="1" x14ac:dyDescent="0.25">
      <c r="A37" s="483"/>
      <c r="B37" s="484" t="s">
        <v>59</v>
      </c>
      <c r="C37" s="485"/>
      <c r="D37" s="485"/>
      <c r="E37" s="485"/>
      <c r="F37" s="485"/>
      <c r="G37" s="486"/>
      <c r="H37" s="486"/>
      <c r="I37" s="486"/>
      <c r="J37" s="486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486"/>
      <c r="W37" s="486"/>
      <c r="X37" s="486"/>
      <c r="Y37" s="486"/>
      <c r="Z37" s="486"/>
      <c r="AA37" s="458">
        <f t="shared" si="3"/>
        <v>0</v>
      </c>
      <c r="AB37" s="458">
        <f t="shared" si="3"/>
        <v>0</v>
      </c>
      <c r="AC37" s="305"/>
      <c r="AD37" s="305"/>
    </row>
    <row r="38" spans="1:32" ht="27.75" customHeight="1" x14ac:dyDescent="0.25">
      <c r="A38" s="476" t="s">
        <v>60</v>
      </c>
      <c r="B38" s="140" t="s">
        <v>61</v>
      </c>
      <c r="C38" s="461">
        <v>758.85890629999994</v>
      </c>
      <c r="D38" s="461">
        <v>586020.47539999976</v>
      </c>
      <c r="E38" s="461">
        <v>794.15698169999985</v>
      </c>
      <c r="F38" s="461">
        <v>591357.13050000009</v>
      </c>
      <c r="G38" s="458">
        <v>716.93395999999973</v>
      </c>
      <c r="H38" s="458">
        <v>465525.26699999999</v>
      </c>
      <c r="I38" s="458">
        <v>761.99965999999995</v>
      </c>
      <c r="J38" s="458">
        <v>480203.32930000004</v>
      </c>
      <c r="K38" s="458">
        <v>576.94596999999999</v>
      </c>
      <c r="L38" s="458">
        <v>341877.44359999988</v>
      </c>
      <c r="M38" s="458">
        <v>791.64823999999987</v>
      </c>
      <c r="N38" s="458">
        <v>464708.01780000009</v>
      </c>
      <c r="O38" s="458">
        <v>628.64277000000004</v>
      </c>
      <c r="P38" s="458">
        <v>361830.26520000014</v>
      </c>
      <c r="Q38" s="458">
        <v>564.02179000000001</v>
      </c>
      <c r="R38" s="458">
        <v>434490.6951999999</v>
      </c>
      <c r="S38" s="458">
        <v>592.00970359999997</v>
      </c>
      <c r="T38" s="458">
        <v>527372.37420000008</v>
      </c>
      <c r="U38" s="458">
        <v>589.63057000000003</v>
      </c>
      <c r="V38" s="458">
        <v>464447.1860000001</v>
      </c>
      <c r="W38" s="458">
        <v>562.0523199999999</v>
      </c>
      <c r="X38" s="458">
        <v>455108.42219999997</v>
      </c>
      <c r="Y38" s="458">
        <v>519.56938000000002</v>
      </c>
      <c r="Z38" s="458">
        <v>415488.48609999986</v>
      </c>
      <c r="AA38" s="458">
        <f t="shared" si="3"/>
        <v>7856.4702515999988</v>
      </c>
      <c r="AB38" s="458">
        <f t="shared" si="3"/>
        <v>5588429.0924999993</v>
      </c>
      <c r="AC38" s="305"/>
      <c r="AD38" s="305"/>
    </row>
    <row r="39" spans="1:32" x14ac:dyDescent="0.25">
      <c r="A39" s="476" t="s">
        <v>62</v>
      </c>
      <c r="B39" s="140" t="s">
        <v>63</v>
      </c>
      <c r="C39" s="461">
        <v>20.497945500000004</v>
      </c>
      <c r="D39" s="461">
        <v>23088.203800000003</v>
      </c>
      <c r="E39" s="461">
        <v>28.448623699999999</v>
      </c>
      <c r="F39" s="461">
        <v>16700.716199999995</v>
      </c>
      <c r="G39" s="458">
        <v>24.365269100000003</v>
      </c>
      <c r="H39" s="458">
        <v>18499.774599999997</v>
      </c>
      <c r="I39" s="458">
        <v>3.3221999999999996</v>
      </c>
      <c r="J39" s="458">
        <v>2244.3044</v>
      </c>
      <c r="K39" s="458">
        <v>9.5109999999999992</v>
      </c>
      <c r="L39" s="458">
        <v>6926.7013000000006</v>
      </c>
      <c r="M39" s="458">
        <v>6.5010399999999997</v>
      </c>
      <c r="N39" s="458">
        <v>6357.9477999999999</v>
      </c>
      <c r="O39" s="458">
        <v>8.2363600000000012</v>
      </c>
      <c r="P39" s="458">
        <v>7945.1877000000004</v>
      </c>
      <c r="Q39" s="458">
        <v>2.8540000000000001</v>
      </c>
      <c r="R39" s="458">
        <v>3950.4337999999998</v>
      </c>
      <c r="S39" s="458">
        <v>3.9681818</v>
      </c>
      <c r="T39" s="458">
        <v>2503.0164</v>
      </c>
      <c r="U39" s="458">
        <v>1.5100400000000003</v>
      </c>
      <c r="V39" s="458">
        <v>343.51929999999999</v>
      </c>
      <c r="W39" s="458">
        <v>1.4E-2</v>
      </c>
      <c r="X39" s="458">
        <v>53.5</v>
      </c>
      <c r="Y39" s="458">
        <v>19.163820000000001</v>
      </c>
      <c r="Z39" s="458">
        <v>8270.0507999999991</v>
      </c>
      <c r="AA39" s="458">
        <f t="shared" si="3"/>
        <v>128.3924801</v>
      </c>
      <c r="AB39" s="458">
        <f t="shared" si="3"/>
        <v>96883.356099999975</v>
      </c>
      <c r="AC39" s="305"/>
      <c r="AD39" s="305"/>
    </row>
    <row r="40" spans="1:32" x14ac:dyDescent="0.25">
      <c r="A40" s="476">
        <v>714.5</v>
      </c>
      <c r="B40" s="140" t="s">
        <v>65</v>
      </c>
      <c r="C40" s="461">
        <v>35.169564499999993</v>
      </c>
      <c r="D40" s="461">
        <v>57610.438599999994</v>
      </c>
      <c r="E40" s="461">
        <v>17.423280000000002</v>
      </c>
      <c r="F40" s="461">
        <v>19807.687600000005</v>
      </c>
      <c r="G40" s="458">
        <v>44.730605400000009</v>
      </c>
      <c r="H40" s="458">
        <v>53473.672100000003</v>
      </c>
      <c r="I40" s="458">
        <v>27.884850699999994</v>
      </c>
      <c r="J40" s="458">
        <v>38649.261500000008</v>
      </c>
      <c r="K40" s="458">
        <v>55.169424999999997</v>
      </c>
      <c r="L40" s="458">
        <v>62208.325599999982</v>
      </c>
      <c r="M40" s="458">
        <v>38.033480000000004</v>
      </c>
      <c r="N40" s="458">
        <v>41930.425699999993</v>
      </c>
      <c r="O40" s="458">
        <v>44.005980000000001</v>
      </c>
      <c r="P40" s="458">
        <v>48192.052100000008</v>
      </c>
      <c r="Q40" s="458">
        <v>37.759140000000002</v>
      </c>
      <c r="R40" s="458">
        <v>49630.572600000014</v>
      </c>
      <c r="S40" s="458">
        <v>45.011760000000002</v>
      </c>
      <c r="T40" s="458">
        <v>46151.987099999991</v>
      </c>
      <c r="U40" s="458">
        <v>49.496750000000006</v>
      </c>
      <c r="V40" s="458">
        <v>56960.360199999996</v>
      </c>
      <c r="W40" s="458">
        <v>47.605400000000003</v>
      </c>
      <c r="X40" s="458">
        <v>59319.34380000001</v>
      </c>
      <c r="Y40" s="458">
        <v>62.579430000000009</v>
      </c>
      <c r="Z40" s="458">
        <v>81007.379400000005</v>
      </c>
      <c r="AA40" s="458">
        <f t="shared" si="3"/>
        <v>504.86966559999996</v>
      </c>
      <c r="AB40" s="458">
        <f t="shared" si="3"/>
        <v>614941.50629999989</v>
      </c>
      <c r="AC40" s="305"/>
      <c r="AD40" s="305"/>
    </row>
    <row r="41" spans="1:32" x14ac:dyDescent="0.25">
      <c r="A41" s="476" t="s">
        <v>66</v>
      </c>
      <c r="B41" s="468" t="s">
        <v>67</v>
      </c>
      <c r="C41" s="469">
        <v>56.103517799999999</v>
      </c>
      <c r="D41" s="461">
        <v>25708.702799999999</v>
      </c>
      <c r="E41" s="461">
        <v>30.4447808</v>
      </c>
      <c r="F41" s="461">
        <v>12517.844800000001</v>
      </c>
      <c r="G41" s="458">
        <v>16.931462500000002</v>
      </c>
      <c r="H41" s="458">
        <v>7165.2057999999997</v>
      </c>
      <c r="I41" s="458">
        <v>0.69820000000000004</v>
      </c>
      <c r="J41" s="458">
        <v>658.84289999999999</v>
      </c>
      <c r="K41" s="458">
        <v>0.59660000000000002</v>
      </c>
      <c r="L41" s="458">
        <v>862.91550000000007</v>
      </c>
      <c r="M41" s="458">
        <v>38.176070000000003</v>
      </c>
      <c r="N41" s="458">
        <v>37364.223600000005</v>
      </c>
      <c r="O41" s="458">
        <v>30.992710000000002</v>
      </c>
      <c r="P41" s="458">
        <v>34606.228200000005</v>
      </c>
      <c r="Q41" s="458">
        <v>16.098969999999998</v>
      </c>
      <c r="R41" s="458">
        <v>17687.470499999999</v>
      </c>
      <c r="S41" s="458">
        <v>14.465</v>
      </c>
      <c r="T41" s="458">
        <v>21961.945499999998</v>
      </c>
      <c r="U41" s="458">
        <v>10.53105</v>
      </c>
      <c r="V41" s="458">
        <v>14969.454100000001</v>
      </c>
      <c r="W41" s="458">
        <v>14.253410000000002</v>
      </c>
      <c r="X41" s="458">
        <v>17759.5255</v>
      </c>
      <c r="Y41" s="458">
        <v>8.5174799999999991</v>
      </c>
      <c r="Z41" s="458">
        <v>5274.0610999999999</v>
      </c>
      <c r="AA41" s="458">
        <f t="shared" si="3"/>
        <v>237.80925110000001</v>
      </c>
      <c r="AB41" s="458">
        <f t="shared" si="3"/>
        <v>196536.4203</v>
      </c>
      <c r="AC41" s="305"/>
      <c r="AD41" s="305"/>
    </row>
    <row r="42" spans="1:32" x14ac:dyDescent="0.25">
      <c r="A42" s="476" t="s">
        <v>68</v>
      </c>
      <c r="B42" s="140" t="s">
        <v>69</v>
      </c>
      <c r="C42" s="461">
        <v>338.22642179999997</v>
      </c>
      <c r="D42" s="461">
        <v>55235.448799999991</v>
      </c>
      <c r="E42" s="461">
        <v>68.790613500000006</v>
      </c>
      <c r="F42" s="461">
        <v>34419.876999999993</v>
      </c>
      <c r="G42" s="458">
        <v>97.07593150000001</v>
      </c>
      <c r="H42" s="458">
        <v>19941.321400000001</v>
      </c>
      <c r="I42" s="458">
        <v>9.1415000000000006</v>
      </c>
      <c r="J42" s="458">
        <v>426.827</v>
      </c>
      <c r="K42" s="458">
        <v>6.0086400000000006</v>
      </c>
      <c r="L42" s="458">
        <v>3622.9543000000003</v>
      </c>
      <c r="M42" s="458">
        <v>0.214</v>
      </c>
      <c r="N42" s="458">
        <v>191.0941</v>
      </c>
      <c r="O42" s="458">
        <v>3.3000000000000002E-2</v>
      </c>
      <c r="P42" s="458">
        <v>30.781400000000001</v>
      </c>
      <c r="Q42" s="458">
        <v>8.3000000000000004E-2</v>
      </c>
      <c r="R42" s="458">
        <v>100.6407</v>
      </c>
      <c r="S42" s="458">
        <v>0.11254550000000001</v>
      </c>
      <c r="T42" s="458">
        <v>129.2457</v>
      </c>
      <c r="U42" s="458">
        <v>0.21299999999999999</v>
      </c>
      <c r="V42" s="458">
        <v>285.78140000000002</v>
      </c>
      <c r="W42" s="458">
        <v>0.26600000000000001</v>
      </c>
      <c r="X42" s="458">
        <v>331.78649999999999</v>
      </c>
      <c r="Y42" s="458">
        <v>0.34799999999999998</v>
      </c>
      <c r="Z42" s="458">
        <v>466.06</v>
      </c>
      <c r="AA42" s="458">
        <f t="shared" si="3"/>
        <v>520.5126522999999</v>
      </c>
      <c r="AB42" s="458">
        <f t="shared" si="3"/>
        <v>115181.81830000001</v>
      </c>
      <c r="AC42" s="305"/>
      <c r="AD42" s="305"/>
    </row>
    <row r="43" spans="1:32" x14ac:dyDescent="0.25">
      <c r="A43" s="476"/>
      <c r="B43" s="487" t="s">
        <v>70</v>
      </c>
      <c r="C43" s="488"/>
      <c r="D43" s="488"/>
      <c r="E43" s="488"/>
      <c r="F43" s="488"/>
      <c r="G43" s="488"/>
      <c r="H43" s="488"/>
      <c r="I43" s="488"/>
      <c r="J43" s="488"/>
      <c r="K43" s="488"/>
      <c r="L43" s="488"/>
      <c r="M43" s="488"/>
      <c r="N43" s="488"/>
      <c r="O43" s="488"/>
      <c r="P43" s="488"/>
      <c r="Q43" s="488"/>
      <c r="R43" s="488"/>
      <c r="S43" s="488"/>
      <c r="T43" s="488"/>
      <c r="U43" s="488"/>
      <c r="V43" s="488"/>
      <c r="W43" s="488"/>
      <c r="X43" s="488"/>
      <c r="Y43" s="488"/>
      <c r="Z43" s="488"/>
      <c r="AA43" s="458"/>
      <c r="AB43" s="458"/>
      <c r="AC43" s="305"/>
      <c r="AD43" s="305"/>
    </row>
    <row r="44" spans="1:32" ht="24" customHeight="1" x14ac:dyDescent="0.25">
      <c r="A44" s="483"/>
      <c r="B44" s="484" t="s">
        <v>71</v>
      </c>
      <c r="C44" s="478">
        <f t="shared" ref="C44:Z44" si="5">SUM(C45:C48)</f>
        <v>1845.0782576999998</v>
      </c>
      <c r="D44" s="478">
        <f t="shared" si="5"/>
        <v>966558.30019999994</v>
      </c>
      <c r="E44" s="478">
        <f t="shared" si="5"/>
        <v>629.26461250000011</v>
      </c>
      <c r="F44" s="478">
        <f t="shared" si="5"/>
        <v>344403.0379</v>
      </c>
      <c r="G44" s="478">
        <f t="shared" si="5"/>
        <v>733.59272239999996</v>
      </c>
      <c r="H44" s="478">
        <f t="shared" si="5"/>
        <v>425203.3845000001</v>
      </c>
      <c r="I44" s="478">
        <f t="shared" si="5"/>
        <v>93.492729999999995</v>
      </c>
      <c r="J44" s="478">
        <f t="shared" si="5"/>
        <v>34963.297000000006</v>
      </c>
      <c r="K44" s="478">
        <f t="shared" si="5"/>
        <v>97.272449999999992</v>
      </c>
      <c r="L44" s="478">
        <f t="shared" si="5"/>
        <v>31251.650600000004</v>
      </c>
      <c r="M44" s="478">
        <f t="shared" si="5"/>
        <v>75.926259999999999</v>
      </c>
      <c r="N44" s="478">
        <f t="shared" si="5"/>
        <v>31747.295299999998</v>
      </c>
      <c r="O44" s="478">
        <f t="shared" si="5"/>
        <v>110.64581799999999</v>
      </c>
      <c r="P44" s="478">
        <f t="shared" si="5"/>
        <v>43448.679499999998</v>
      </c>
      <c r="Q44" s="478">
        <f t="shared" si="5"/>
        <v>9.8146599999999999</v>
      </c>
      <c r="R44" s="478">
        <f t="shared" si="5"/>
        <v>23647.192899999998</v>
      </c>
      <c r="S44" s="478">
        <f t="shared" si="5"/>
        <v>151.03562000000002</v>
      </c>
      <c r="T44" s="478">
        <f t="shared" si="5"/>
        <v>43074.927800000005</v>
      </c>
      <c r="U44" s="478">
        <f t="shared" si="5"/>
        <v>44.323258199999998</v>
      </c>
      <c r="V44" s="478">
        <f t="shared" si="5"/>
        <v>14163.4496</v>
      </c>
      <c r="W44" s="478">
        <f t="shared" si="5"/>
        <v>8.3608599999999988</v>
      </c>
      <c r="X44" s="478">
        <f t="shared" si="5"/>
        <v>11998.456399999999</v>
      </c>
      <c r="Y44" s="478">
        <f t="shared" si="5"/>
        <v>3.7642199999999999</v>
      </c>
      <c r="Z44" s="478">
        <f t="shared" si="5"/>
        <v>4654.9588000000003</v>
      </c>
      <c r="AA44" s="479">
        <f t="shared" ref="AA44:AB75" si="6">C44+E44+G44+I44+K44+M44+O44+Q44+S44+U44+W44+Y44</f>
        <v>3802.5714687999998</v>
      </c>
      <c r="AB44" s="479">
        <f t="shared" si="6"/>
        <v>1975114.6304999997</v>
      </c>
      <c r="AC44" s="305"/>
      <c r="AD44" s="305"/>
      <c r="AE44" s="306"/>
      <c r="AF44" s="306"/>
    </row>
    <row r="45" spans="1:32" x14ac:dyDescent="0.25">
      <c r="A45" s="483" t="s">
        <v>72</v>
      </c>
      <c r="B45" s="140" t="s">
        <v>73</v>
      </c>
      <c r="C45" s="461">
        <v>0</v>
      </c>
      <c r="D45" s="461">
        <v>0</v>
      </c>
      <c r="E45" s="461">
        <v>0.5</v>
      </c>
      <c r="F45" s="461">
        <v>729.45</v>
      </c>
      <c r="G45" s="461">
        <v>1.101</v>
      </c>
      <c r="H45" s="461">
        <v>1633.68</v>
      </c>
      <c r="I45" s="461">
        <v>1E-3</v>
      </c>
      <c r="J45" s="461">
        <v>144.6</v>
      </c>
      <c r="K45" s="461">
        <v>0.1</v>
      </c>
      <c r="L45" s="461">
        <v>110</v>
      </c>
      <c r="M45" s="461">
        <v>0</v>
      </c>
      <c r="N45" s="461">
        <v>0</v>
      </c>
      <c r="O45" s="461">
        <v>0</v>
      </c>
      <c r="P45" s="461">
        <v>0</v>
      </c>
      <c r="Q45" s="461">
        <v>0</v>
      </c>
      <c r="R45" s="461">
        <v>0</v>
      </c>
      <c r="S45" s="461">
        <v>0</v>
      </c>
      <c r="T45" s="461">
        <v>0</v>
      </c>
      <c r="U45" s="461">
        <v>0</v>
      </c>
      <c r="V45" s="461">
        <v>0</v>
      </c>
      <c r="W45" s="461">
        <v>0</v>
      </c>
      <c r="X45" s="461">
        <v>0</v>
      </c>
      <c r="Y45" s="461">
        <v>0</v>
      </c>
      <c r="Z45" s="461">
        <v>0</v>
      </c>
      <c r="AA45" s="458">
        <f t="shared" si="6"/>
        <v>1.702</v>
      </c>
      <c r="AB45" s="458">
        <f t="shared" si="6"/>
        <v>2617.73</v>
      </c>
      <c r="AC45" s="305"/>
      <c r="AD45" s="305"/>
    </row>
    <row r="46" spans="1:32" x14ac:dyDescent="0.25">
      <c r="A46" s="483" t="s">
        <v>74</v>
      </c>
      <c r="B46" s="140" t="s">
        <v>75</v>
      </c>
      <c r="C46" s="461">
        <v>0</v>
      </c>
      <c r="D46" s="461">
        <v>0</v>
      </c>
      <c r="E46" s="461">
        <v>0</v>
      </c>
      <c r="F46" s="461">
        <v>0</v>
      </c>
      <c r="G46" s="461">
        <v>0</v>
      </c>
      <c r="H46" s="461">
        <v>0</v>
      </c>
      <c r="I46" s="461">
        <v>0.12</v>
      </c>
      <c r="J46" s="461">
        <v>126</v>
      </c>
      <c r="K46" s="461">
        <v>0</v>
      </c>
      <c r="L46" s="461">
        <v>0</v>
      </c>
      <c r="M46" s="461">
        <v>0</v>
      </c>
      <c r="N46" s="461">
        <v>0</v>
      </c>
      <c r="O46" s="461">
        <v>23.688800000000001</v>
      </c>
      <c r="P46" s="461">
        <v>18078.423699999999</v>
      </c>
      <c r="Q46" s="461">
        <v>7.0000000000000007E-2</v>
      </c>
      <c r="R46" s="461">
        <v>35</v>
      </c>
      <c r="S46" s="461">
        <v>0</v>
      </c>
      <c r="T46" s="461">
        <v>0</v>
      </c>
      <c r="U46" s="461">
        <v>0</v>
      </c>
      <c r="V46" s="461">
        <v>0</v>
      </c>
      <c r="W46" s="461">
        <v>0</v>
      </c>
      <c r="X46" s="461">
        <v>0</v>
      </c>
      <c r="Y46" s="461">
        <v>0</v>
      </c>
      <c r="Z46" s="461">
        <v>0</v>
      </c>
      <c r="AA46" s="458">
        <f t="shared" si="6"/>
        <v>23.878800000000002</v>
      </c>
      <c r="AB46" s="458">
        <f t="shared" si="6"/>
        <v>18239.423699999999</v>
      </c>
      <c r="AC46" s="305"/>
      <c r="AD46" s="305"/>
      <c r="AE46" s="306"/>
      <c r="AF46" s="306"/>
    </row>
    <row r="47" spans="1:32" ht="21.75" customHeight="1" x14ac:dyDescent="0.25">
      <c r="A47" s="483" t="s">
        <v>76</v>
      </c>
      <c r="B47" s="462" t="s">
        <v>77</v>
      </c>
      <c r="C47" s="461">
        <v>0.89477899999999999</v>
      </c>
      <c r="D47" s="461">
        <v>1391.8190999999999</v>
      </c>
      <c r="E47" s="461">
        <v>1.6765380999999999</v>
      </c>
      <c r="F47" s="461">
        <v>2970.9051999999997</v>
      </c>
      <c r="G47" s="458">
        <v>3.1868682000000002</v>
      </c>
      <c r="H47" s="458">
        <v>4101.0394999999999</v>
      </c>
      <c r="I47" s="458">
        <v>0.75449999999999995</v>
      </c>
      <c r="J47" s="458">
        <v>506.26979999999998</v>
      </c>
      <c r="K47" s="458">
        <v>0.90800000000000003</v>
      </c>
      <c r="L47" s="458">
        <v>2512.3200000000002</v>
      </c>
      <c r="M47" s="458">
        <v>0.94626000000000021</v>
      </c>
      <c r="N47" s="458">
        <v>2756.8115999999995</v>
      </c>
      <c r="O47" s="458">
        <v>1.2118580000000001</v>
      </c>
      <c r="P47" s="458">
        <v>2070.498</v>
      </c>
      <c r="Q47" s="458">
        <v>2.80966</v>
      </c>
      <c r="R47" s="458">
        <v>2921.2008999999998</v>
      </c>
      <c r="S47" s="458">
        <v>2.0133399999999999</v>
      </c>
      <c r="T47" s="458">
        <v>1800.8576</v>
      </c>
      <c r="U47" s="458">
        <v>2.8628882</v>
      </c>
      <c r="V47" s="458">
        <v>2293.4848000000002</v>
      </c>
      <c r="W47" s="458">
        <v>2.9337399999999998</v>
      </c>
      <c r="X47" s="458">
        <v>2944.2323000000001</v>
      </c>
      <c r="Y47" s="458">
        <v>2.3117200000000002</v>
      </c>
      <c r="Z47" s="458">
        <v>2479.4041999999999</v>
      </c>
      <c r="AA47" s="458">
        <f t="shared" si="6"/>
        <v>22.510151500000003</v>
      </c>
      <c r="AB47" s="458">
        <f t="shared" si="6"/>
        <v>28748.843000000001</v>
      </c>
      <c r="AC47" s="305"/>
      <c r="AD47" s="305"/>
      <c r="AE47" s="306"/>
      <c r="AF47" s="306"/>
    </row>
    <row r="48" spans="1:32" x14ac:dyDescent="0.25">
      <c r="A48" s="483" t="s">
        <v>78</v>
      </c>
      <c r="B48" s="140" t="s">
        <v>79</v>
      </c>
      <c r="C48" s="461">
        <v>1844.1834786999998</v>
      </c>
      <c r="D48" s="461">
        <v>965166.48109999998</v>
      </c>
      <c r="E48" s="461">
        <v>627.0880744000001</v>
      </c>
      <c r="F48" s="461">
        <v>340702.6827</v>
      </c>
      <c r="G48" s="458">
        <v>729.30485419999991</v>
      </c>
      <c r="H48" s="458">
        <v>419468.6650000001</v>
      </c>
      <c r="I48" s="458">
        <v>92.617229999999992</v>
      </c>
      <c r="J48" s="458">
        <v>34186.427200000006</v>
      </c>
      <c r="K48" s="458">
        <v>96.264449999999997</v>
      </c>
      <c r="L48" s="458">
        <v>28629.330600000005</v>
      </c>
      <c r="M48" s="458">
        <v>74.98</v>
      </c>
      <c r="N48" s="458">
        <v>28990.483699999997</v>
      </c>
      <c r="O48" s="458">
        <v>85.745159999999984</v>
      </c>
      <c r="P48" s="458">
        <v>23299.757799999999</v>
      </c>
      <c r="Q48" s="458">
        <v>6.9349999999999996</v>
      </c>
      <c r="R48" s="458">
        <v>20690.991999999998</v>
      </c>
      <c r="S48" s="458">
        <v>149.02228000000002</v>
      </c>
      <c r="T48" s="458">
        <v>41274.070200000002</v>
      </c>
      <c r="U48" s="458">
        <v>41.460369999999998</v>
      </c>
      <c r="V48" s="458">
        <v>11869.9648</v>
      </c>
      <c r="W48" s="458">
        <v>5.4271199999999995</v>
      </c>
      <c r="X48" s="458">
        <v>9054.2240999999995</v>
      </c>
      <c r="Y48" s="458">
        <v>1.4524999999999999</v>
      </c>
      <c r="Z48" s="458">
        <v>2175.5545999999999</v>
      </c>
      <c r="AA48" s="458">
        <f t="shared" si="6"/>
        <v>3754.4805172999995</v>
      </c>
      <c r="AB48" s="458">
        <f t="shared" si="6"/>
        <v>1925508.6338</v>
      </c>
      <c r="AC48" s="305"/>
      <c r="AD48" s="305"/>
    </row>
    <row r="49" spans="1:32" ht="24.75" customHeight="1" x14ac:dyDescent="0.25">
      <c r="A49" s="483" t="s">
        <v>80</v>
      </c>
      <c r="B49" s="140" t="s">
        <v>81</v>
      </c>
      <c r="C49" s="461">
        <v>4.6550000000000002</v>
      </c>
      <c r="D49" s="461">
        <v>62332.661600000007</v>
      </c>
      <c r="E49" s="489">
        <v>46.341577299999997</v>
      </c>
      <c r="F49" s="489">
        <v>36847.631499999996</v>
      </c>
      <c r="G49" s="490">
        <v>69.573360655737702</v>
      </c>
      <c r="H49" s="490">
        <v>67813.565499999997</v>
      </c>
      <c r="I49" s="490">
        <v>23.591270000000002</v>
      </c>
      <c r="J49" s="490">
        <v>17087.936199999996</v>
      </c>
      <c r="K49" s="490">
        <v>11.8416</v>
      </c>
      <c r="L49" s="490">
        <v>8216.5218999999997</v>
      </c>
      <c r="M49" s="490">
        <v>2.589</v>
      </c>
      <c r="N49" s="490">
        <v>4382.1305999999995</v>
      </c>
      <c r="O49" s="490">
        <v>26.265636399999998</v>
      </c>
      <c r="P49" s="490">
        <v>38444.443500000001</v>
      </c>
      <c r="Q49" s="490">
        <v>69.745604499999999</v>
      </c>
      <c r="R49" s="490">
        <v>73598.905299999999</v>
      </c>
      <c r="S49" s="490">
        <v>1.0434772999999999</v>
      </c>
      <c r="T49" s="490">
        <v>953.69169999999997</v>
      </c>
      <c r="U49" s="490">
        <v>62.50206</v>
      </c>
      <c r="V49" s="490">
        <v>68091.300900000002</v>
      </c>
      <c r="W49" s="490">
        <v>39.17651</v>
      </c>
      <c r="X49" s="490">
        <v>52294.459700000007</v>
      </c>
      <c r="Y49" s="490">
        <v>0.374</v>
      </c>
      <c r="Z49" s="490">
        <v>770.00099999999998</v>
      </c>
      <c r="AA49" s="458">
        <f t="shared" si="6"/>
        <v>357.69909615573772</v>
      </c>
      <c r="AB49" s="458">
        <f t="shared" si="6"/>
        <v>430833.24940000003</v>
      </c>
      <c r="AC49" s="305"/>
      <c r="AD49" s="305"/>
    </row>
    <row r="50" spans="1:32" x14ac:dyDescent="0.25">
      <c r="A50" s="483" t="s">
        <v>82</v>
      </c>
      <c r="B50" s="140" t="s">
        <v>83</v>
      </c>
      <c r="C50" s="461">
        <v>1.7000000000000001E-2</v>
      </c>
      <c r="D50" s="489">
        <v>27</v>
      </c>
      <c r="E50" s="489">
        <v>0.04</v>
      </c>
      <c r="F50" s="489">
        <v>469.1</v>
      </c>
      <c r="G50" s="490">
        <v>5.0909999999999996E-4</v>
      </c>
      <c r="H50" s="490">
        <v>6.6520999999999999</v>
      </c>
      <c r="I50" s="490">
        <v>0</v>
      </c>
      <c r="J50" s="490">
        <v>0</v>
      </c>
      <c r="K50" s="490">
        <v>0.1</v>
      </c>
      <c r="L50" s="490">
        <v>29310</v>
      </c>
      <c r="M50" s="490">
        <v>0.26500000000000001</v>
      </c>
      <c r="N50" s="490">
        <v>957.5</v>
      </c>
      <c r="O50" s="490">
        <v>2.5000000000000001E-2</v>
      </c>
      <c r="P50" s="490">
        <v>46.000799999999998</v>
      </c>
      <c r="Q50" s="490">
        <v>2.601</v>
      </c>
      <c r="R50" s="490">
        <v>3477.19</v>
      </c>
      <c r="S50" s="490">
        <v>2.52</v>
      </c>
      <c r="T50" s="490">
        <v>4242.96</v>
      </c>
      <c r="U50" s="490">
        <v>0</v>
      </c>
      <c r="V50" s="490">
        <v>0</v>
      </c>
      <c r="W50" s="490">
        <v>0.01</v>
      </c>
      <c r="X50" s="490">
        <v>4.5</v>
      </c>
      <c r="Y50" s="490">
        <v>0.78</v>
      </c>
      <c r="Z50" s="490">
        <v>900</v>
      </c>
      <c r="AA50" s="458">
        <f t="shared" si="6"/>
        <v>6.3585091</v>
      </c>
      <c r="AB50" s="458">
        <f t="shared" si="6"/>
        <v>39440.902900000001</v>
      </c>
      <c r="AC50" s="305"/>
      <c r="AD50" s="305"/>
    </row>
    <row r="51" spans="1:32" x14ac:dyDescent="0.25">
      <c r="A51" s="483" t="s">
        <v>84</v>
      </c>
      <c r="B51" s="140" t="s">
        <v>85</v>
      </c>
      <c r="C51" s="461">
        <v>106.91832999999998</v>
      </c>
      <c r="D51" s="461">
        <v>57945.961200000005</v>
      </c>
      <c r="E51" s="461">
        <v>48.018050000000002</v>
      </c>
      <c r="F51" s="461">
        <v>28380.194799999997</v>
      </c>
      <c r="G51" s="458">
        <v>114.0581554</v>
      </c>
      <c r="H51" s="458">
        <v>59352.474299999994</v>
      </c>
      <c r="I51" s="458">
        <v>97.623342700000009</v>
      </c>
      <c r="J51" s="458">
        <v>27894.776200000004</v>
      </c>
      <c r="K51" s="458">
        <v>133.45945</v>
      </c>
      <c r="L51" s="458">
        <v>45697.971400000009</v>
      </c>
      <c r="M51" s="458">
        <v>22.44773</v>
      </c>
      <c r="N51" s="458">
        <v>8442.630799999999</v>
      </c>
      <c r="O51" s="458">
        <v>17.045459999999999</v>
      </c>
      <c r="P51" s="458">
        <v>7286.366</v>
      </c>
      <c r="Q51" s="458">
        <v>4.5359999999999996</v>
      </c>
      <c r="R51" s="458">
        <v>1004.724</v>
      </c>
      <c r="S51" s="458">
        <v>0.09</v>
      </c>
      <c r="T51" s="458">
        <v>29.997</v>
      </c>
      <c r="U51" s="458">
        <v>8.3181799999999999</v>
      </c>
      <c r="V51" s="458">
        <v>2128.2813999999998</v>
      </c>
      <c r="W51" s="458">
        <v>68.2709045</v>
      </c>
      <c r="X51" s="458">
        <v>22126.7261</v>
      </c>
      <c r="Y51" s="458">
        <v>36.578000000000003</v>
      </c>
      <c r="Z51" s="458">
        <v>9749.0023999999994</v>
      </c>
      <c r="AA51" s="458">
        <f t="shared" si="6"/>
        <v>657.36360260000004</v>
      </c>
      <c r="AB51" s="458">
        <f t="shared" si="6"/>
        <v>270039.10560000001</v>
      </c>
      <c r="AC51" s="305"/>
      <c r="AD51" s="305"/>
    </row>
    <row r="52" spans="1:32" x14ac:dyDescent="0.25">
      <c r="A52" s="491"/>
      <c r="B52" s="484" t="s">
        <v>86</v>
      </c>
      <c r="C52" s="485"/>
      <c r="D52" s="485"/>
      <c r="E52" s="485"/>
      <c r="F52" s="485"/>
      <c r="G52" s="485"/>
      <c r="H52" s="485"/>
      <c r="I52" s="485"/>
      <c r="J52" s="485"/>
      <c r="K52" s="485"/>
      <c r="L52" s="485"/>
      <c r="M52" s="485"/>
      <c r="N52" s="485"/>
      <c r="O52" s="485"/>
      <c r="P52" s="485"/>
      <c r="Q52" s="485"/>
      <c r="R52" s="485"/>
      <c r="S52" s="485"/>
      <c r="T52" s="485"/>
      <c r="U52" s="485"/>
      <c r="V52" s="485"/>
      <c r="W52" s="485"/>
      <c r="X52" s="485"/>
      <c r="Y52" s="485"/>
      <c r="Z52" s="485"/>
      <c r="AA52" s="458">
        <f t="shared" si="6"/>
        <v>0</v>
      </c>
      <c r="AB52" s="458">
        <f t="shared" si="6"/>
        <v>0</v>
      </c>
      <c r="AC52" s="305"/>
      <c r="AD52" s="305"/>
    </row>
    <row r="53" spans="1:32" ht="21" customHeight="1" x14ac:dyDescent="0.25">
      <c r="A53" s="492" t="s">
        <v>87</v>
      </c>
      <c r="B53" s="140" t="s">
        <v>88</v>
      </c>
      <c r="C53" s="461"/>
      <c r="D53" s="461"/>
      <c r="E53" s="461"/>
      <c r="F53" s="461"/>
      <c r="G53" s="461"/>
      <c r="H53" s="461"/>
      <c r="I53" s="461"/>
      <c r="J53" s="461"/>
      <c r="K53" s="461"/>
      <c r="L53" s="461"/>
      <c r="M53" s="461"/>
      <c r="N53" s="461"/>
      <c r="O53" s="461"/>
      <c r="P53" s="461"/>
      <c r="Q53" s="461"/>
      <c r="R53" s="461"/>
      <c r="S53" s="461"/>
      <c r="T53" s="461"/>
      <c r="U53" s="461"/>
      <c r="V53" s="461"/>
      <c r="W53" s="461"/>
      <c r="X53" s="461"/>
      <c r="Y53" s="461"/>
      <c r="Z53" s="461"/>
      <c r="AA53" s="458">
        <f t="shared" si="6"/>
        <v>0</v>
      </c>
      <c r="AB53" s="458">
        <f t="shared" si="6"/>
        <v>0</v>
      </c>
      <c r="AC53" s="305"/>
      <c r="AD53" s="305"/>
    </row>
    <row r="54" spans="1:32" x14ac:dyDescent="0.25">
      <c r="A54" s="460" t="s">
        <v>241</v>
      </c>
      <c r="B54" s="140" t="s">
        <v>90</v>
      </c>
      <c r="C54" s="461">
        <v>230.19893999999988</v>
      </c>
      <c r="D54" s="461">
        <v>147244.15509999977</v>
      </c>
      <c r="E54" s="461">
        <v>251.32810000000009</v>
      </c>
      <c r="F54" s="493">
        <v>148844.16779999994</v>
      </c>
      <c r="G54" s="461">
        <v>150.39274799999998</v>
      </c>
      <c r="H54" s="461">
        <v>91172.263800000015</v>
      </c>
      <c r="I54" s="461">
        <v>54.401220000000002</v>
      </c>
      <c r="J54" s="461">
        <v>36776.56779999999</v>
      </c>
      <c r="K54" s="461">
        <v>74.348629999999986</v>
      </c>
      <c r="L54" s="461">
        <v>66507.507199999993</v>
      </c>
      <c r="M54" s="461">
        <v>47.724620000000002</v>
      </c>
      <c r="N54" s="461">
        <v>41720.179300000025</v>
      </c>
      <c r="O54" s="461">
        <v>69.317259999999962</v>
      </c>
      <c r="P54" s="461">
        <v>71720.177800000005</v>
      </c>
      <c r="Q54" s="461">
        <v>75.341509999999971</v>
      </c>
      <c r="R54" s="461">
        <v>70993.544000000038</v>
      </c>
      <c r="S54" s="461">
        <v>74.73104330000001</v>
      </c>
      <c r="T54" s="461">
        <v>72506.781599999973</v>
      </c>
      <c r="U54" s="461">
        <v>123.14112000000007</v>
      </c>
      <c r="V54" s="461">
        <v>98371.168700000009</v>
      </c>
      <c r="W54" s="461">
        <v>120.98536109999993</v>
      </c>
      <c r="X54" s="461">
        <v>96532.476200000048</v>
      </c>
      <c r="Y54" s="461">
        <v>189.14296999999988</v>
      </c>
      <c r="Z54" s="461">
        <v>153311.97849999988</v>
      </c>
      <c r="AA54" s="458">
        <f t="shared" si="6"/>
        <v>1461.0535223999993</v>
      </c>
      <c r="AB54" s="458">
        <f t="shared" si="6"/>
        <v>1095700.9677999998</v>
      </c>
      <c r="AC54" s="305"/>
      <c r="AD54" s="305"/>
    </row>
    <row r="55" spans="1:32" ht="15" hidden="1" customHeight="1" x14ac:dyDescent="0.25">
      <c r="A55" s="492" t="s">
        <v>259</v>
      </c>
      <c r="B55" s="140" t="s">
        <v>92</v>
      </c>
      <c r="C55" s="461"/>
      <c r="D55" s="461"/>
      <c r="E55" s="461"/>
      <c r="F55" s="493"/>
      <c r="G55" s="461"/>
      <c r="H55" s="461"/>
      <c r="I55" s="461"/>
      <c r="J55" s="461"/>
      <c r="K55" s="461"/>
      <c r="L55" s="461"/>
      <c r="M55" s="461"/>
      <c r="N55" s="461"/>
      <c r="O55" s="461"/>
      <c r="P55" s="461"/>
      <c r="Q55" s="461"/>
      <c r="R55" s="461"/>
      <c r="S55" s="461"/>
      <c r="T55" s="461"/>
      <c r="U55" s="461"/>
      <c r="V55" s="461"/>
      <c r="W55" s="461"/>
      <c r="X55" s="461"/>
      <c r="Y55" s="461"/>
      <c r="Z55" s="461"/>
      <c r="AA55" s="458">
        <f t="shared" si="6"/>
        <v>0</v>
      </c>
      <c r="AB55" s="458">
        <f t="shared" si="6"/>
        <v>0</v>
      </c>
      <c r="AC55" s="305"/>
      <c r="AD55" s="305"/>
    </row>
    <row r="56" spans="1:32" ht="24.75" customHeight="1" x14ac:dyDescent="0.25">
      <c r="A56" s="492" t="s">
        <v>242</v>
      </c>
      <c r="B56" s="494" t="s">
        <v>94</v>
      </c>
      <c r="C56" s="495">
        <v>18.272726799999997</v>
      </c>
      <c r="D56" s="495">
        <v>34171.335600000006</v>
      </c>
      <c r="E56" s="495">
        <v>11.878181499999998</v>
      </c>
      <c r="F56" s="495">
        <v>22753.199400000001</v>
      </c>
      <c r="G56" s="495">
        <v>13.421090599999999</v>
      </c>
      <c r="H56" s="495">
        <v>24812.661200000002</v>
      </c>
      <c r="I56" s="495">
        <v>15.506</v>
      </c>
      <c r="J56" s="495">
        <v>29591.25</v>
      </c>
      <c r="K56" s="495">
        <v>11.9</v>
      </c>
      <c r="L56" s="495">
        <v>21120.89</v>
      </c>
      <c r="M56" s="495">
        <v>13.840909999999999</v>
      </c>
      <c r="N56" s="495">
        <v>22215.098299999998</v>
      </c>
      <c r="O56" s="495">
        <v>25.2391872</v>
      </c>
      <c r="P56" s="495">
        <v>48419.2889</v>
      </c>
      <c r="Q56" s="495">
        <v>270.30801170000001</v>
      </c>
      <c r="R56" s="495">
        <v>448962.71799999999</v>
      </c>
      <c r="S56" s="495">
        <v>28.153788099999996</v>
      </c>
      <c r="T56" s="495">
        <v>54140.122900000002</v>
      </c>
      <c r="U56" s="495">
        <v>12.9110917</v>
      </c>
      <c r="V56" s="495">
        <v>26725.1515</v>
      </c>
      <c r="W56" s="495">
        <v>12.5080054</v>
      </c>
      <c r="X56" s="495">
        <v>27807.9797</v>
      </c>
      <c r="Y56" s="495">
        <v>16.135999999999999</v>
      </c>
      <c r="Z56" s="495">
        <v>23761.873599999999</v>
      </c>
      <c r="AA56" s="458">
        <f t="shared" si="6"/>
        <v>450.07499300000001</v>
      </c>
      <c r="AB56" s="458">
        <f t="shared" si="6"/>
        <v>784481.56910000008</v>
      </c>
      <c r="AC56" s="305"/>
      <c r="AD56" s="305"/>
      <c r="AE56" s="306"/>
      <c r="AF56" s="306"/>
    </row>
    <row r="57" spans="1:32" ht="24.75" customHeight="1" x14ac:dyDescent="0.25">
      <c r="A57" s="483" t="s">
        <v>95</v>
      </c>
      <c r="B57" s="140" t="s">
        <v>96</v>
      </c>
      <c r="C57" s="461">
        <v>1.4999999999999999E-2</v>
      </c>
      <c r="D57" s="461">
        <v>66.25</v>
      </c>
      <c r="E57" s="461">
        <v>0</v>
      </c>
      <c r="F57" s="493">
        <v>0</v>
      </c>
      <c r="G57" s="461">
        <v>0</v>
      </c>
      <c r="H57" s="461">
        <v>0</v>
      </c>
      <c r="I57" s="461">
        <v>0</v>
      </c>
      <c r="J57" s="461">
        <v>0</v>
      </c>
      <c r="K57" s="461">
        <v>0</v>
      </c>
      <c r="L57" s="461">
        <v>0</v>
      </c>
      <c r="M57" s="461">
        <v>0.01</v>
      </c>
      <c r="N57" s="461">
        <v>13</v>
      </c>
      <c r="O57" s="461">
        <v>0.01</v>
      </c>
      <c r="P57" s="461">
        <v>25</v>
      </c>
      <c r="Q57" s="461">
        <v>0.01</v>
      </c>
      <c r="R57" s="461">
        <v>13</v>
      </c>
      <c r="S57" s="461">
        <v>0.01</v>
      </c>
      <c r="T57" s="461">
        <v>13</v>
      </c>
      <c r="U57" s="461">
        <v>0.39241000000000004</v>
      </c>
      <c r="V57" s="461">
        <v>463.4169</v>
      </c>
      <c r="W57" s="461">
        <v>0</v>
      </c>
      <c r="X57" s="461">
        <v>0</v>
      </c>
      <c r="Y57" s="461">
        <v>0.01</v>
      </c>
      <c r="Z57" s="461">
        <v>35</v>
      </c>
      <c r="AA57" s="458">
        <f t="shared" si="6"/>
        <v>0.45741000000000004</v>
      </c>
      <c r="AB57" s="458">
        <f t="shared" si="6"/>
        <v>628.66689999999994</v>
      </c>
      <c r="AC57" s="305"/>
      <c r="AD57" s="305"/>
    </row>
    <row r="58" spans="1:32" ht="31.5" customHeight="1" x14ac:dyDescent="0.25">
      <c r="A58" s="496" t="s">
        <v>97</v>
      </c>
      <c r="B58" s="462" t="s">
        <v>98</v>
      </c>
      <c r="C58" s="461">
        <v>0.28100000000000003</v>
      </c>
      <c r="D58" s="461">
        <v>128.98349999999999</v>
      </c>
      <c r="E58" s="461">
        <v>0.88448000000000004</v>
      </c>
      <c r="F58" s="493">
        <v>5355.12</v>
      </c>
      <c r="G58" s="461">
        <v>0</v>
      </c>
      <c r="H58" s="461">
        <v>0</v>
      </c>
      <c r="I58" s="461">
        <v>0.93540000000000001</v>
      </c>
      <c r="J58" s="461">
        <v>376.22410000000002</v>
      </c>
      <c r="K58" s="461">
        <v>0.13650000000000001</v>
      </c>
      <c r="L58" s="461">
        <v>75.061400000000006</v>
      </c>
      <c r="M58" s="461">
        <v>0</v>
      </c>
      <c r="N58" s="461">
        <v>0</v>
      </c>
      <c r="O58" s="461">
        <v>0</v>
      </c>
      <c r="P58" s="461">
        <v>0</v>
      </c>
      <c r="Q58" s="461">
        <v>0</v>
      </c>
      <c r="R58" s="461">
        <v>0</v>
      </c>
      <c r="S58" s="461">
        <v>0</v>
      </c>
      <c r="T58" s="461">
        <v>0</v>
      </c>
      <c r="U58" s="461">
        <v>0</v>
      </c>
      <c r="V58" s="461">
        <v>0</v>
      </c>
      <c r="W58" s="461">
        <v>0</v>
      </c>
      <c r="X58" s="461">
        <v>0</v>
      </c>
      <c r="Y58" s="461">
        <v>0</v>
      </c>
      <c r="Z58" s="461">
        <v>0</v>
      </c>
      <c r="AA58" s="458">
        <f t="shared" si="6"/>
        <v>2.2373799999999999</v>
      </c>
      <c r="AB58" s="458">
        <f t="shared" si="6"/>
        <v>5935.3890000000001</v>
      </c>
      <c r="AC58" s="305"/>
      <c r="AD58" s="305"/>
    </row>
    <row r="59" spans="1:32" x14ac:dyDescent="0.25">
      <c r="A59" s="497"/>
      <c r="B59" s="484" t="s">
        <v>99</v>
      </c>
      <c r="C59" s="485"/>
      <c r="D59" s="485"/>
      <c r="E59" s="485"/>
      <c r="F59" s="485"/>
      <c r="G59" s="485"/>
      <c r="H59" s="485"/>
      <c r="I59" s="485"/>
      <c r="J59" s="485"/>
      <c r="K59" s="485"/>
      <c r="L59" s="485"/>
      <c r="M59" s="485"/>
      <c r="N59" s="485"/>
      <c r="O59" s="485"/>
      <c r="P59" s="485"/>
      <c r="Q59" s="485"/>
      <c r="R59" s="485"/>
      <c r="S59" s="485"/>
      <c r="T59" s="485"/>
      <c r="U59" s="485"/>
      <c r="V59" s="485"/>
      <c r="W59" s="485"/>
      <c r="X59" s="485"/>
      <c r="Y59" s="485"/>
      <c r="Z59" s="485"/>
      <c r="AA59" s="458">
        <f t="shared" si="6"/>
        <v>0</v>
      </c>
      <c r="AB59" s="458">
        <f t="shared" si="6"/>
        <v>0</v>
      </c>
      <c r="AC59" s="305"/>
      <c r="AD59" s="305"/>
    </row>
    <row r="60" spans="1:32" ht="13.5" customHeight="1" x14ac:dyDescent="0.25">
      <c r="A60" s="476" t="s">
        <v>100</v>
      </c>
      <c r="B60" s="498" t="s">
        <v>101</v>
      </c>
      <c r="C60" s="499">
        <v>15.429</v>
      </c>
      <c r="D60" s="499">
        <v>12321.203</v>
      </c>
      <c r="E60" s="500">
        <v>15.173999999999999</v>
      </c>
      <c r="F60" s="499">
        <v>12920.229999999996</v>
      </c>
      <c r="G60" s="499">
        <v>32.792360000000002</v>
      </c>
      <c r="H60" s="499">
        <v>19035.641</v>
      </c>
      <c r="I60" s="499">
        <v>52.224719999999998</v>
      </c>
      <c r="J60" s="499">
        <v>28507.694700000004</v>
      </c>
      <c r="K60" s="499">
        <v>43.302489999999999</v>
      </c>
      <c r="L60" s="499">
        <v>25039.774899999997</v>
      </c>
      <c r="M60" s="499">
        <v>16.820199999999996</v>
      </c>
      <c r="N60" s="499">
        <v>7942.2502000000013</v>
      </c>
      <c r="O60" s="499">
        <v>14.022</v>
      </c>
      <c r="P60" s="499">
        <v>7662.0257999999994</v>
      </c>
      <c r="Q60" s="499">
        <v>12.925600000000001</v>
      </c>
      <c r="R60" s="499">
        <v>6787.329099999999</v>
      </c>
      <c r="S60" s="499">
        <v>14.7559091</v>
      </c>
      <c r="T60" s="499">
        <v>6071.3131999999996</v>
      </c>
      <c r="U60" s="499">
        <v>45.363410000000002</v>
      </c>
      <c r="V60" s="499">
        <v>35199.429299999996</v>
      </c>
      <c r="W60" s="499">
        <v>137.00681</v>
      </c>
      <c r="X60" s="499">
        <v>89885.982300000047</v>
      </c>
      <c r="Y60" s="499">
        <v>42.100229999999996</v>
      </c>
      <c r="Z60" s="499">
        <v>24285.957500000004</v>
      </c>
      <c r="AA60" s="458">
        <f t="shared" si="6"/>
        <v>441.9167291</v>
      </c>
      <c r="AB60" s="458">
        <f t="shared" si="6"/>
        <v>275658.83100000006</v>
      </c>
      <c r="AC60" s="305"/>
      <c r="AD60" s="305"/>
    </row>
    <row r="61" spans="1:32" x14ac:dyDescent="0.25">
      <c r="A61" s="501" t="s">
        <v>102</v>
      </c>
      <c r="B61" s="498" t="s">
        <v>103</v>
      </c>
      <c r="C61" s="499">
        <v>201.5205562999999</v>
      </c>
      <c r="D61" s="499">
        <v>97146.550900000046</v>
      </c>
      <c r="E61" s="500">
        <v>141.05100190000005</v>
      </c>
      <c r="F61" s="499">
        <v>82846.475300000093</v>
      </c>
      <c r="G61" s="499">
        <v>115.29955710000003</v>
      </c>
      <c r="H61" s="499">
        <v>85057.313999999984</v>
      </c>
      <c r="I61" s="499">
        <v>77.512039999999999</v>
      </c>
      <c r="J61" s="499">
        <v>50152.318500000008</v>
      </c>
      <c r="K61" s="499">
        <v>58.815229999999985</v>
      </c>
      <c r="L61" s="499">
        <v>37636.171899999987</v>
      </c>
      <c r="M61" s="499">
        <v>67.395629999999997</v>
      </c>
      <c r="N61" s="499">
        <v>47754.758600000016</v>
      </c>
      <c r="O61" s="499">
        <v>61.136149999999994</v>
      </c>
      <c r="P61" s="499">
        <v>45514.086500000019</v>
      </c>
      <c r="Q61" s="499">
        <v>47.938370000000013</v>
      </c>
      <c r="R61" s="499">
        <v>35742.019500000039</v>
      </c>
      <c r="S61" s="499">
        <v>88.766329100000007</v>
      </c>
      <c r="T61" s="499">
        <v>65821.4035</v>
      </c>
      <c r="U61" s="499">
        <v>69.790460000000053</v>
      </c>
      <c r="V61" s="499">
        <v>52262.039499999999</v>
      </c>
      <c r="W61" s="499">
        <v>75.242340000000013</v>
      </c>
      <c r="X61" s="499">
        <v>63485.384600000019</v>
      </c>
      <c r="Y61" s="499">
        <v>75.714139999999972</v>
      </c>
      <c r="Z61" s="499">
        <v>64380.810600000012</v>
      </c>
      <c r="AA61" s="458">
        <f t="shared" si="6"/>
        <v>1080.1818043999999</v>
      </c>
      <c r="AB61" s="458">
        <f t="shared" si="6"/>
        <v>727799.33340000012</v>
      </c>
      <c r="AC61" s="305"/>
      <c r="AD61" s="305"/>
    </row>
    <row r="62" spans="1:32" x14ac:dyDescent="0.25">
      <c r="A62" s="502"/>
      <c r="B62" s="484" t="s">
        <v>104</v>
      </c>
      <c r="C62" s="688">
        <f>C63+C64</f>
        <v>1587.5452449999998</v>
      </c>
      <c r="D62" s="688">
        <f>D63+D64</f>
        <v>2067921.7750838497</v>
      </c>
      <c r="E62" s="688">
        <f t="shared" ref="E62:Z62" si="7">E63+E64</f>
        <v>1541.294716100002</v>
      </c>
      <c r="F62" s="688">
        <f t="shared" si="7"/>
        <v>1902375.2335999995</v>
      </c>
      <c r="G62" s="688">
        <f t="shared" si="7"/>
        <v>1384.4912066000011</v>
      </c>
      <c r="H62" s="688">
        <f t="shared" si="7"/>
        <v>1955320.1131000007</v>
      </c>
      <c r="I62" s="688">
        <f t="shared" si="7"/>
        <v>1581.4902697999996</v>
      </c>
      <c r="J62" s="688">
        <f t="shared" si="7"/>
        <v>2419284.8599</v>
      </c>
      <c r="K62" s="688">
        <f t="shared" si="7"/>
        <v>1631.3251500999995</v>
      </c>
      <c r="L62" s="688">
        <f t="shared" si="7"/>
        <v>2390428.9069999987</v>
      </c>
      <c r="M62" s="688">
        <f t="shared" si="7"/>
        <v>1582.5691152999989</v>
      </c>
      <c r="N62" s="688">
        <f t="shared" si="7"/>
        <v>1916751.5159999998</v>
      </c>
      <c r="O62" s="688">
        <f t="shared" si="7"/>
        <v>1555.8327199999992</v>
      </c>
      <c r="P62" s="688">
        <f t="shared" si="7"/>
        <v>1848037.099699999</v>
      </c>
      <c r="Q62" s="688">
        <f t="shared" si="7"/>
        <v>1240.0282788999998</v>
      </c>
      <c r="R62" s="688">
        <f t="shared" si="7"/>
        <v>1397867.3181999996</v>
      </c>
      <c r="S62" s="688">
        <f t="shared" si="7"/>
        <v>1338.1813390999985</v>
      </c>
      <c r="T62" s="688">
        <f t="shared" si="7"/>
        <v>1589278.632599999</v>
      </c>
      <c r="U62" s="688">
        <f t="shared" si="7"/>
        <v>1427.7795500000002</v>
      </c>
      <c r="V62" s="688">
        <f t="shared" si="7"/>
        <v>1858228.1214000008</v>
      </c>
      <c r="W62" s="688">
        <f t="shared" si="7"/>
        <v>1821.4576239999997</v>
      </c>
      <c r="X62" s="688">
        <f t="shared" si="7"/>
        <v>2829662.8893999993</v>
      </c>
      <c r="Y62" s="688">
        <f t="shared" si="7"/>
        <v>2027.1259229999987</v>
      </c>
      <c r="Z62" s="688">
        <f t="shared" si="7"/>
        <v>2949823.1414999999</v>
      </c>
      <c r="AA62" s="541">
        <f t="shared" si="6"/>
        <v>18719.121137899994</v>
      </c>
      <c r="AB62" s="541">
        <f t="shared" si="6"/>
        <v>25124979.607483845</v>
      </c>
      <c r="AC62" s="295"/>
      <c r="AD62" s="689"/>
      <c r="AE62" s="203"/>
    </row>
    <row r="63" spans="1:32" s="310" customFormat="1" x14ac:dyDescent="0.25">
      <c r="A63" s="501" t="s">
        <v>289</v>
      </c>
      <c r="B63" s="498" t="s">
        <v>106</v>
      </c>
      <c r="C63" s="499">
        <v>994.92326469999978</v>
      </c>
      <c r="D63" s="499">
        <v>1066143.2955838493</v>
      </c>
      <c r="E63" s="500">
        <v>997.35175550000122</v>
      </c>
      <c r="F63" s="499">
        <v>1080020.4420999994</v>
      </c>
      <c r="G63" s="499">
        <v>904.49925210000038</v>
      </c>
      <c r="H63" s="499">
        <v>1133668.702400001</v>
      </c>
      <c r="I63" s="499">
        <v>1043.8295155999999</v>
      </c>
      <c r="J63" s="499">
        <v>1115423.7908999992</v>
      </c>
      <c r="K63" s="499">
        <v>1072.8959520999999</v>
      </c>
      <c r="L63" s="499">
        <v>1324995.3230999999</v>
      </c>
      <c r="M63" s="499">
        <v>1034.2467952999991</v>
      </c>
      <c r="N63" s="499">
        <v>981494.7823000002</v>
      </c>
      <c r="O63" s="499">
        <v>1124.0172699999991</v>
      </c>
      <c r="P63" s="499">
        <v>1112605.0394999986</v>
      </c>
      <c r="Q63" s="499">
        <v>874.03913999999997</v>
      </c>
      <c r="R63" s="499">
        <v>861904.11999999918</v>
      </c>
      <c r="S63" s="499">
        <v>1023.6936290999985</v>
      </c>
      <c r="T63" s="499">
        <v>1134170.1114999994</v>
      </c>
      <c r="U63" s="499">
        <v>1058.2455600000001</v>
      </c>
      <c r="V63" s="499">
        <v>1180878.0548000007</v>
      </c>
      <c r="W63" s="499">
        <v>1354.9903439999996</v>
      </c>
      <c r="X63" s="499">
        <v>1993192.8154999991</v>
      </c>
      <c r="Y63" s="499">
        <v>1400.4335099999989</v>
      </c>
      <c r="Z63" s="499">
        <v>1874786.3025000014</v>
      </c>
      <c r="AA63" s="458">
        <f>C63+E63+G63+I63+K63+M63+O63+Q63+S63+U63+W63+Y63</f>
        <v>12883.165988399996</v>
      </c>
      <c r="AB63" s="458">
        <f t="shared" si="6"/>
        <v>14859282.780183846</v>
      </c>
      <c r="AC63" s="309"/>
      <c r="AD63" s="690"/>
      <c r="AE63" s="687"/>
    </row>
    <row r="64" spans="1:32" s="310" customFormat="1" x14ac:dyDescent="0.25">
      <c r="A64" s="501" t="s">
        <v>107</v>
      </c>
      <c r="B64" s="498" t="s">
        <v>108</v>
      </c>
      <c r="C64" s="499">
        <v>592.62198030000002</v>
      </c>
      <c r="D64" s="499">
        <v>1001778.4795000005</v>
      </c>
      <c r="E64" s="500">
        <v>543.9429606000009</v>
      </c>
      <c r="F64" s="499">
        <v>822354.79150000017</v>
      </c>
      <c r="G64" s="499">
        <v>479.99195450000082</v>
      </c>
      <c r="H64" s="499">
        <v>821651.41069999977</v>
      </c>
      <c r="I64" s="499">
        <v>537.6607541999997</v>
      </c>
      <c r="J64" s="499">
        <v>1303861.0690000008</v>
      </c>
      <c r="K64" s="499">
        <v>558.4291979999997</v>
      </c>
      <c r="L64" s="499">
        <v>1065433.583899999</v>
      </c>
      <c r="M64" s="499">
        <v>548.32231999999976</v>
      </c>
      <c r="N64" s="499">
        <v>935256.73369999963</v>
      </c>
      <c r="O64" s="499">
        <v>431.81545000000011</v>
      </c>
      <c r="P64" s="499">
        <v>735432.06020000041</v>
      </c>
      <c r="Q64" s="499">
        <v>365.98913889999989</v>
      </c>
      <c r="R64" s="499">
        <v>535963.19820000045</v>
      </c>
      <c r="S64" s="499">
        <v>314.48770999999999</v>
      </c>
      <c r="T64" s="499">
        <v>455108.52109999949</v>
      </c>
      <c r="U64" s="499">
        <v>369.53399000000007</v>
      </c>
      <c r="V64" s="499">
        <v>677350.06660000002</v>
      </c>
      <c r="W64" s="499">
        <v>466.46728000000002</v>
      </c>
      <c r="X64" s="499">
        <v>836470.07390000019</v>
      </c>
      <c r="Y64" s="499">
        <v>626.69241299999987</v>
      </c>
      <c r="Z64" s="499">
        <v>1075036.8389999988</v>
      </c>
      <c r="AA64" s="458">
        <f>C64+E64+G64+I64+K64+M64+O64+Q64+S64+U64+W64+Y64</f>
        <v>5835.9551495000005</v>
      </c>
      <c r="AB64" s="458">
        <f t="shared" si="6"/>
        <v>10265696.827299997</v>
      </c>
      <c r="AC64" s="309"/>
      <c r="AD64" s="690"/>
      <c r="AE64" s="687"/>
    </row>
    <row r="65" spans="1:32" s="310" customFormat="1" x14ac:dyDescent="0.25">
      <c r="A65" s="476"/>
      <c r="B65" s="503" t="s">
        <v>109</v>
      </c>
      <c r="C65" s="504">
        <f t="shared" ref="C65:Z65" si="8">SUM(C66:C68)</f>
        <v>1783.0879024999999</v>
      </c>
      <c r="D65" s="504">
        <f t="shared" si="8"/>
        <v>2079832.3408999983</v>
      </c>
      <c r="E65" s="505">
        <f t="shared" si="8"/>
        <v>1067.5499216999999</v>
      </c>
      <c r="F65" s="499">
        <f t="shared" si="8"/>
        <v>1288089.1788999995</v>
      </c>
      <c r="G65" s="499">
        <f t="shared" si="8"/>
        <v>1152.2932506000002</v>
      </c>
      <c r="H65" s="499">
        <f t="shared" si="8"/>
        <v>1461016.4546999994</v>
      </c>
      <c r="I65" s="499">
        <f t="shared" si="8"/>
        <v>1248.3625099999995</v>
      </c>
      <c r="J65" s="499">
        <f t="shared" si="8"/>
        <v>1703281.0437</v>
      </c>
      <c r="K65" s="499">
        <f t="shared" si="8"/>
        <v>1806.90165</v>
      </c>
      <c r="L65" s="499">
        <f t="shared" si="8"/>
        <v>2197467.9913999997</v>
      </c>
      <c r="M65" s="499">
        <f t="shared" si="8"/>
        <v>1427.7762999999998</v>
      </c>
      <c r="N65" s="499">
        <f t="shared" si="8"/>
        <v>2281478.5224000015</v>
      </c>
      <c r="O65" s="499">
        <f t="shared" si="8"/>
        <v>1145.26153</v>
      </c>
      <c r="P65" s="499">
        <f t="shared" si="8"/>
        <v>1604687.6233999997</v>
      </c>
      <c r="Q65" s="499">
        <f t="shared" si="8"/>
        <v>923.43858999999986</v>
      </c>
      <c r="R65" s="499">
        <f t="shared" si="8"/>
        <v>1376260.3253999997</v>
      </c>
      <c r="S65" s="499">
        <f t="shared" si="8"/>
        <v>1222.3845017999997</v>
      </c>
      <c r="T65" s="499">
        <f t="shared" si="8"/>
        <v>1782171.7221000004</v>
      </c>
      <c r="U65" s="499">
        <f t="shared" si="8"/>
        <v>1423.6665699999999</v>
      </c>
      <c r="V65" s="499">
        <f t="shared" si="8"/>
        <v>2118666.8267999995</v>
      </c>
      <c r="W65" s="499">
        <f t="shared" si="8"/>
        <v>1345.7592400000001</v>
      </c>
      <c r="X65" s="499">
        <f t="shared" si="8"/>
        <v>1852892.777</v>
      </c>
      <c r="Y65" s="499">
        <f t="shared" si="8"/>
        <v>1392.90443</v>
      </c>
      <c r="Z65" s="499">
        <f t="shared" si="8"/>
        <v>2036621.7221000001</v>
      </c>
      <c r="AA65" s="458">
        <f t="shared" si="6"/>
        <v>15939.386396599997</v>
      </c>
      <c r="AB65" s="458">
        <f t="shared" si="6"/>
        <v>21782466.5288</v>
      </c>
      <c r="AC65" s="305"/>
      <c r="AD65" s="305"/>
    </row>
    <row r="66" spans="1:32" s="310" customFormat="1" x14ac:dyDescent="0.25">
      <c r="A66" s="501" t="s">
        <v>110</v>
      </c>
      <c r="B66" s="140" t="s">
        <v>111</v>
      </c>
      <c r="C66" s="461">
        <v>1190.7345625</v>
      </c>
      <c r="D66" s="461">
        <v>1374344.5614999989</v>
      </c>
      <c r="E66" s="461">
        <v>570.00910349999992</v>
      </c>
      <c r="F66" s="461">
        <v>676872.08559999987</v>
      </c>
      <c r="G66" s="458">
        <v>569.19902690000015</v>
      </c>
      <c r="H66" s="458">
        <v>761513.77469999983</v>
      </c>
      <c r="I66" s="458">
        <v>648.34136999999976</v>
      </c>
      <c r="J66" s="458">
        <v>975608.1693000003</v>
      </c>
      <c r="K66" s="458">
        <v>1292.5563299999999</v>
      </c>
      <c r="L66" s="458">
        <v>1609970.8380999996</v>
      </c>
      <c r="M66" s="458">
        <v>956.36468999999965</v>
      </c>
      <c r="N66" s="458">
        <v>1720120.5250000015</v>
      </c>
      <c r="O66" s="458">
        <v>835.72526999999991</v>
      </c>
      <c r="P66" s="458">
        <v>1216987.4236999997</v>
      </c>
      <c r="Q66" s="458">
        <v>775.17970999999989</v>
      </c>
      <c r="R66" s="458">
        <v>1199172.3263999997</v>
      </c>
      <c r="S66" s="458">
        <v>971.55999999999972</v>
      </c>
      <c r="T66" s="458">
        <v>1482668.5536000005</v>
      </c>
      <c r="U66" s="458">
        <v>905.40035000000012</v>
      </c>
      <c r="V66" s="458">
        <v>1490874.5247999998</v>
      </c>
      <c r="W66" s="458">
        <v>908.8369100000001</v>
      </c>
      <c r="X66" s="458">
        <v>1315493.7829</v>
      </c>
      <c r="Y66" s="458">
        <v>893.0269199999999</v>
      </c>
      <c r="Z66" s="458">
        <v>1421461.2350000006</v>
      </c>
      <c r="AA66" s="458">
        <f t="shared" si="6"/>
        <v>10516.934242899999</v>
      </c>
      <c r="AB66" s="458">
        <f t="shared" si="6"/>
        <v>15245087.8006</v>
      </c>
      <c r="AC66" s="305"/>
      <c r="AD66" s="305"/>
      <c r="AE66" s="311"/>
      <c r="AF66" s="311"/>
    </row>
    <row r="67" spans="1:32" x14ac:dyDescent="0.25">
      <c r="A67" s="501"/>
      <c r="B67" s="140" t="s">
        <v>112</v>
      </c>
      <c r="C67" s="461">
        <v>576.12783999999999</v>
      </c>
      <c r="D67" s="461">
        <v>690061.97679999948</v>
      </c>
      <c r="E67" s="461">
        <v>488.52749999999997</v>
      </c>
      <c r="F67" s="461">
        <v>607448.75519999966</v>
      </c>
      <c r="G67" s="458">
        <v>568.98655999999994</v>
      </c>
      <c r="H67" s="458">
        <v>691337.41949999938</v>
      </c>
      <c r="I67" s="458">
        <v>531.76913999999988</v>
      </c>
      <c r="J67" s="458">
        <v>655328.90959999966</v>
      </c>
      <c r="K67" s="458">
        <v>457.80632000000003</v>
      </c>
      <c r="L67" s="458">
        <v>530214.95330000005</v>
      </c>
      <c r="M67" s="458">
        <v>421.83461</v>
      </c>
      <c r="N67" s="458">
        <v>510984.1473999999</v>
      </c>
      <c r="O67" s="458">
        <v>258.46375999999998</v>
      </c>
      <c r="P67" s="458">
        <v>336770.61269999988</v>
      </c>
      <c r="Q67" s="458">
        <v>95.595880000000008</v>
      </c>
      <c r="R67" s="458">
        <v>122756.867</v>
      </c>
      <c r="S67" s="458">
        <v>186.73432</v>
      </c>
      <c r="T67" s="458">
        <v>231275.65919999997</v>
      </c>
      <c r="U67" s="458">
        <v>487.69621999999987</v>
      </c>
      <c r="V67" s="458">
        <v>596879.07599999965</v>
      </c>
      <c r="W67" s="458">
        <v>406.15233000000001</v>
      </c>
      <c r="X67" s="458">
        <v>501798.99409999995</v>
      </c>
      <c r="Y67" s="458">
        <v>499.87751000000009</v>
      </c>
      <c r="Z67" s="458">
        <v>615160.48709999956</v>
      </c>
      <c r="AA67" s="458">
        <f t="shared" si="6"/>
        <v>4979.5719900000004</v>
      </c>
      <c r="AB67" s="458">
        <f t="shared" si="6"/>
        <v>6090017.8578999965</v>
      </c>
      <c r="AC67" s="295"/>
      <c r="AD67" s="295"/>
    </row>
    <row r="68" spans="1:32" s="310" customFormat="1" ht="13.5" customHeight="1" x14ac:dyDescent="0.25">
      <c r="A68" s="501"/>
      <c r="B68" s="140" t="s">
        <v>113</v>
      </c>
      <c r="C68" s="461">
        <v>16.2255</v>
      </c>
      <c r="D68" s="461">
        <v>15425.802600000003</v>
      </c>
      <c r="E68" s="461">
        <v>9.0133182000000005</v>
      </c>
      <c r="F68" s="461">
        <v>3768.3380999999999</v>
      </c>
      <c r="G68" s="458">
        <v>14.107663700000002</v>
      </c>
      <c r="H68" s="458">
        <v>8165.2605000000003</v>
      </c>
      <c r="I68" s="458">
        <v>68.251999999999995</v>
      </c>
      <c r="J68" s="458">
        <v>72343.964800000016</v>
      </c>
      <c r="K68" s="458">
        <v>56.539000000000001</v>
      </c>
      <c r="L68" s="458">
        <v>57282.200000000012</v>
      </c>
      <c r="M68" s="458">
        <v>49.576999999999998</v>
      </c>
      <c r="N68" s="458">
        <v>50373.850000000006</v>
      </c>
      <c r="O68" s="458">
        <v>51.072499999999998</v>
      </c>
      <c r="P68" s="458">
        <v>50929.587</v>
      </c>
      <c r="Q68" s="458">
        <v>52.662999999999997</v>
      </c>
      <c r="R68" s="458">
        <v>54331.131999999998</v>
      </c>
      <c r="S68" s="458">
        <v>64.090181799999996</v>
      </c>
      <c r="T68" s="458">
        <v>68227.509300000005</v>
      </c>
      <c r="U68" s="458">
        <v>30.57</v>
      </c>
      <c r="V68" s="458">
        <v>30913.226000000002</v>
      </c>
      <c r="W68" s="458">
        <v>30.77</v>
      </c>
      <c r="X68" s="458">
        <v>35600</v>
      </c>
      <c r="Y68" s="458">
        <v>0</v>
      </c>
      <c r="Z68" s="458">
        <v>0</v>
      </c>
      <c r="AA68" s="458">
        <f t="shared" si="6"/>
        <v>442.88016369999997</v>
      </c>
      <c r="AB68" s="458">
        <f t="shared" si="6"/>
        <v>447360.87030000007</v>
      </c>
      <c r="AC68" s="305"/>
      <c r="AD68" s="305"/>
    </row>
    <row r="69" spans="1:32" s="310" customFormat="1" x14ac:dyDescent="0.25">
      <c r="A69" s="501" t="s">
        <v>114</v>
      </c>
      <c r="B69" s="140" t="s">
        <v>115</v>
      </c>
      <c r="C69" s="461">
        <v>719.90557000000001</v>
      </c>
      <c r="D69" s="461">
        <v>726560.66040000028</v>
      </c>
      <c r="E69" s="461">
        <v>924.12710549999997</v>
      </c>
      <c r="F69" s="461">
        <v>947683.59309999959</v>
      </c>
      <c r="G69" s="458">
        <v>737.67935369999998</v>
      </c>
      <c r="H69" s="458">
        <v>806822.92699999991</v>
      </c>
      <c r="I69" s="458">
        <v>393.73659999999995</v>
      </c>
      <c r="J69" s="458">
        <v>382619.94920000003</v>
      </c>
      <c r="K69" s="458">
        <v>160.86735000000002</v>
      </c>
      <c r="L69" s="458">
        <v>126894.3985</v>
      </c>
      <c r="M69" s="458">
        <v>274.57578000000001</v>
      </c>
      <c r="N69" s="458">
        <v>156247.68669999996</v>
      </c>
      <c r="O69" s="458">
        <v>505.86131</v>
      </c>
      <c r="P69" s="458">
        <v>295952.69790000014</v>
      </c>
      <c r="Q69" s="458">
        <v>403.45391999999998</v>
      </c>
      <c r="R69" s="458">
        <v>183507.22530000002</v>
      </c>
      <c r="S69" s="458">
        <v>520.90044550000005</v>
      </c>
      <c r="T69" s="458">
        <v>376497.36989999999</v>
      </c>
      <c r="U69" s="458">
        <v>675.18184000000008</v>
      </c>
      <c r="V69" s="458">
        <v>521879.07839999994</v>
      </c>
      <c r="W69" s="458">
        <v>510.93458000000004</v>
      </c>
      <c r="X69" s="458">
        <v>268889.08589999995</v>
      </c>
      <c r="Y69" s="458">
        <v>637.17906999999991</v>
      </c>
      <c r="Z69" s="458">
        <v>470970.64269999991</v>
      </c>
      <c r="AA69" s="458">
        <f t="shared" si="6"/>
        <v>6464.4029247000008</v>
      </c>
      <c r="AB69" s="458">
        <f t="shared" si="6"/>
        <v>5264525.3149999995</v>
      </c>
      <c r="AC69" s="309"/>
      <c r="AD69" s="309"/>
    </row>
    <row r="70" spans="1:32" s="310" customFormat="1" x14ac:dyDescent="0.25">
      <c r="A70" s="501" t="s">
        <v>116</v>
      </c>
      <c r="B70" s="140" t="s">
        <v>117</v>
      </c>
      <c r="C70" s="461">
        <v>401.65346179999995</v>
      </c>
      <c r="D70" s="461">
        <v>165341.47340000002</v>
      </c>
      <c r="E70" s="461">
        <v>155.43440000000001</v>
      </c>
      <c r="F70" s="461">
        <v>63176.631400000006</v>
      </c>
      <c r="G70" s="458">
        <v>185.69110900000004</v>
      </c>
      <c r="H70" s="458">
        <v>89429.828199999989</v>
      </c>
      <c r="I70" s="458">
        <v>160.43</v>
      </c>
      <c r="J70" s="458">
        <v>84750.982600000003</v>
      </c>
      <c r="K70" s="458">
        <v>145.87700000000001</v>
      </c>
      <c r="L70" s="458">
        <v>25391.7775</v>
      </c>
      <c r="M70" s="458">
        <v>125.21775</v>
      </c>
      <c r="N70" s="458">
        <v>36211.8698</v>
      </c>
      <c r="O70" s="458">
        <v>22.774999999999999</v>
      </c>
      <c r="P70" s="458">
        <v>4548.0995000000003</v>
      </c>
      <c r="Q70" s="458">
        <v>0</v>
      </c>
      <c r="R70" s="458">
        <v>0</v>
      </c>
      <c r="S70" s="458">
        <v>0.3</v>
      </c>
      <c r="T70" s="458">
        <v>290</v>
      </c>
      <c r="U70" s="458">
        <v>49.354999999999997</v>
      </c>
      <c r="V70" s="458">
        <v>8665.27</v>
      </c>
      <c r="W70" s="458">
        <v>8.3369999999999997</v>
      </c>
      <c r="X70" s="458">
        <v>1714.3564000000001</v>
      </c>
      <c r="Y70" s="458">
        <v>0</v>
      </c>
      <c r="Z70" s="458">
        <v>0</v>
      </c>
      <c r="AA70" s="458">
        <f t="shared" si="6"/>
        <v>1255.0707208000001</v>
      </c>
      <c r="AB70" s="458">
        <f t="shared" si="6"/>
        <v>479520.28880000004</v>
      </c>
      <c r="AC70" s="305"/>
      <c r="AD70" s="305"/>
    </row>
    <row r="71" spans="1:32" s="310" customFormat="1" x14ac:dyDescent="0.25">
      <c r="A71" s="501" t="s">
        <v>244</v>
      </c>
      <c r="B71" s="140" t="s">
        <v>245</v>
      </c>
      <c r="C71" s="461">
        <v>5.2609853000000006</v>
      </c>
      <c r="D71" s="461">
        <v>6569.6358999999993</v>
      </c>
      <c r="E71" s="461">
        <v>6.4541361999999998</v>
      </c>
      <c r="F71" s="461">
        <v>8875.5517</v>
      </c>
      <c r="G71" s="458">
        <v>3.6685407999999997</v>
      </c>
      <c r="H71" s="458">
        <v>4290.3836999999994</v>
      </c>
      <c r="I71" s="458">
        <v>0.35299999999999998</v>
      </c>
      <c r="J71" s="458">
        <v>463.9221</v>
      </c>
      <c r="K71" s="458">
        <v>0</v>
      </c>
      <c r="L71" s="458">
        <v>0</v>
      </c>
      <c r="M71" s="458">
        <v>0.05</v>
      </c>
      <c r="N71" s="458">
        <v>73</v>
      </c>
      <c r="O71" s="458">
        <v>3.4000000000000002E-2</v>
      </c>
      <c r="P71" s="458">
        <v>84.24</v>
      </c>
      <c r="Q71" s="458">
        <v>0.02</v>
      </c>
      <c r="R71" s="458">
        <v>29</v>
      </c>
      <c r="S71" s="458">
        <v>5.6000000000000001E-2</v>
      </c>
      <c r="T71" s="458">
        <v>56.241199999999999</v>
      </c>
      <c r="U71" s="458">
        <v>0.26863999999999999</v>
      </c>
      <c r="V71" s="458">
        <v>478.4898</v>
      </c>
      <c r="W71" s="458">
        <v>0.184</v>
      </c>
      <c r="X71" s="458">
        <v>322.74</v>
      </c>
      <c r="Y71" s="458">
        <v>0.19500000000000001</v>
      </c>
      <c r="Z71" s="458">
        <v>374</v>
      </c>
      <c r="AA71" s="458">
        <f t="shared" si="6"/>
        <v>16.544302300000002</v>
      </c>
      <c r="AB71" s="458">
        <f t="shared" si="6"/>
        <v>21617.204400000002</v>
      </c>
      <c r="AC71" s="309"/>
      <c r="AD71" s="309"/>
    </row>
    <row r="72" spans="1:32" s="310" customFormat="1" x14ac:dyDescent="0.25">
      <c r="A72" s="501" t="s">
        <v>120</v>
      </c>
      <c r="B72" s="140" t="s">
        <v>121</v>
      </c>
      <c r="C72" s="461">
        <v>7.5521899999999995</v>
      </c>
      <c r="D72" s="461">
        <v>6082.7873</v>
      </c>
      <c r="E72" s="461">
        <v>37.164899999999996</v>
      </c>
      <c r="F72" s="461">
        <v>26819.543800000003</v>
      </c>
      <c r="G72" s="458">
        <v>24.128527200000001</v>
      </c>
      <c r="H72" s="458">
        <v>21680.810899999989</v>
      </c>
      <c r="I72" s="458">
        <v>330.55645270000002</v>
      </c>
      <c r="J72" s="458">
        <v>101695.15179999993</v>
      </c>
      <c r="K72" s="458">
        <v>253.39577000000003</v>
      </c>
      <c r="L72" s="458">
        <v>74511.482499999984</v>
      </c>
      <c r="M72" s="458">
        <v>200.00278</v>
      </c>
      <c r="N72" s="458">
        <v>27319.683700000001</v>
      </c>
      <c r="O72" s="458">
        <v>45.826709999999999</v>
      </c>
      <c r="P72" s="458">
        <v>9008.0582000000013</v>
      </c>
      <c r="Q72" s="458">
        <v>6.9577999999999998</v>
      </c>
      <c r="R72" s="458">
        <v>5566.7848000000004</v>
      </c>
      <c r="S72" s="458">
        <v>37.591142700000006</v>
      </c>
      <c r="T72" s="458">
        <v>24913.378100000002</v>
      </c>
      <c r="U72" s="458">
        <v>49.553630000000005</v>
      </c>
      <c r="V72" s="458">
        <v>14552.714199999999</v>
      </c>
      <c r="W72" s="458">
        <v>50.308999999999997</v>
      </c>
      <c r="X72" s="458">
        <v>19101.760599999994</v>
      </c>
      <c r="Y72" s="458">
        <v>30.675000000000001</v>
      </c>
      <c r="Z72" s="458">
        <v>18493.471599999997</v>
      </c>
      <c r="AA72" s="458">
        <f t="shared" si="6"/>
        <v>1073.7139026000002</v>
      </c>
      <c r="AB72" s="458">
        <f t="shared" si="6"/>
        <v>349745.62749999989</v>
      </c>
      <c r="AC72" s="305"/>
      <c r="AD72" s="305"/>
    </row>
    <row r="73" spans="1:32" s="310" customFormat="1" x14ac:dyDescent="0.25">
      <c r="A73" s="501" t="s">
        <v>122</v>
      </c>
      <c r="B73" s="140" t="s">
        <v>123</v>
      </c>
      <c r="C73" s="506">
        <v>40.001979999999996</v>
      </c>
      <c r="D73" s="506">
        <v>39989.406699999992</v>
      </c>
      <c r="E73" s="506">
        <v>39.652849999999994</v>
      </c>
      <c r="F73" s="506">
        <v>36919.226600000009</v>
      </c>
      <c r="G73" s="506">
        <v>49.972050000000003</v>
      </c>
      <c r="H73" s="506">
        <v>45970.978800000004</v>
      </c>
      <c r="I73" s="506">
        <v>46.734660000000005</v>
      </c>
      <c r="J73" s="506">
        <v>50854.104999999996</v>
      </c>
      <c r="K73" s="506">
        <v>32.044170000000001</v>
      </c>
      <c r="L73" s="506">
        <v>34131.8802</v>
      </c>
      <c r="M73" s="506">
        <v>46.500569999999989</v>
      </c>
      <c r="N73" s="506">
        <v>43738.197100000005</v>
      </c>
      <c r="O73" s="506">
        <v>31.038319999999999</v>
      </c>
      <c r="P73" s="506">
        <v>42007.76420000002</v>
      </c>
      <c r="Q73" s="506">
        <v>52.354999999999997</v>
      </c>
      <c r="R73" s="506">
        <v>40553.482100000001</v>
      </c>
      <c r="S73" s="506">
        <v>41.376475499999998</v>
      </c>
      <c r="T73" s="506">
        <v>36665.313100000014</v>
      </c>
      <c r="U73" s="506">
        <v>37.413670000000003</v>
      </c>
      <c r="V73" s="506">
        <v>32184.922599999984</v>
      </c>
      <c r="W73" s="506">
        <v>24.617369999999994</v>
      </c>
      <c r="X73" s="506">
        <v>20675.113100000002</v>
      </c>
      <c r="Y73" s="506">
        <v>43.304970000000012</v>
      </c>
      <c r="Z73" s="506">
        <v>31316.256899999986</v>
      </c>
      <c r="AA73" s="458">
        <f t="shared" si="6"/>
        <v>485.01208550000007</v>
      </c>
      <c r="AB73" s="458">
        <f t="shared" si="6"/>
        <v>455006.64640000009</v>
      </c>
      <c r="AC73" s="305"/>
      <c r="AD73" s="305"/>
    </row>
    <row r="74" spans="1:32" s="310" customFormat="1" x14ac:dyDescent="0.25">
      <c r="A74" s="501" t="s">
        <v>122</v>
      </c>
      <c r="B74" s="140" t="s">
        <v>124</v>
      </c>
      <c r="C74" s="461">
        <v>19.9687102</v>
      </c>
      <c r="D74" s="461">
        <v>8622.3675000000021</v>
      </c>
      <c r="E74" s="461">
        <v>8.7891578000000017</v>
      </c>
      <c r="F74" s="461">
        <v>5049.1917000000003</v>
      </c>
      <c r="G74" s="458">
        <v>5.5975200000000003</v>
      </c>
      <c r="H74" s="458">
        <v>1308.354</v>
      </c>
      <c r="I74" s="458">
        <v>4.8921250000000001</v>
      </c>
      <c r="J74" s="458">
        <v>1022.8104</v>
      </c>
      <c r="K74" s="458">
        <v>6.8855758000000007</v>
      </c>
      <c r="L74" s="458">
        <v>1121.7547</v>
      </c>
      <c r="M74" s="458">
        <v>13.63124</v>
      </c>
      <c r="N74" s="458">
        <v>12499.524800000001</v>
      </c>
      <c r="O74" s="458">
        <v>4.8715999999999999</v>
      </c>
      <c r="P74" s="458">
        <v>536.85030000000006</v>
      </c>
      <c r="Q74" s="458">
        <v>6.3325100000000001</v>
      </c>
      <c r="R74" s="458">
        <v>1156.796</v>
      </c>
      <c r="S74" s="458">
        <v>5.4646600000000003</v>
      </c>
      <c r="T74" s="458">
        <v>3182.9312</v>
      </c>
      <c r="U74" s="458">
        <v>4.6978500000000007</v>
      </c>
      <c r="V74" s="458">
        <v>3306.0692000000004</v>
      </c>
      <c r="W74" s="458">
        <v>7.9730299999999996</v>
      </c>
      <c r="X74" s="458">
        <v>7545.0130999999992</v>
      </c>
      <c r="Y74" s="458">
        <v>1.3335599999999999</v>
      </c>
      <c r="Z74" s="458">
        <v>146.95829999999998</v>
      </c>
      <c r="AA74" s="458">
        <f t="shared" si="6"/>
        <v>90.437538799999999</v>
      </c>
      <c r="AB74" s="458">
        <f t="shared" si="6"/>
        <v>45498.621199999994</v>
      </c>
      <c r="AC74" s="305"/>
      <c r="AD74" s="305"/>
    </row>
    <row r="75" spans="1:32" s="310" customFormat="1" x14ac:dyDescent="0.25">
      <c r="A75" s="501" t="s">
        <v>125</v>
      </c>
      <c r="B75" s="140" t="s">
        <v>126</v>
      </c>
      <c r="C75" s="461">
        <v>4.0686090999999998</v>
      </c>
      <c r="D75" s="461">
        <v>12940.113899999998</v>
      </c>
      <c r="E75" s="461">
        <v>3.2566727000000002</v>
      </c>
      <c r="F75" s="461">
        <v>10701.064100000001</v>
      </c>
      <c r="G75" s="458">
        <v>1.9551799999999999</v>
      </c>
      <c r="H75" s="458">
        <v>5362.3870999999999</v>
      </c>
      <c r="I75" s="458">
        <v>2E-3</v>
      </c>
      <c r="J75" s="458">
        <v>10.25</v>
      </c>
      <c r="K75" s="458">
        <v>1.7945599999999999</v>
      </c>
      <c r="L75" s="458">
        <v>1452.54</v>
      </c>
      <c r="M75" s="458">
        <v>0.33215</v>
      </c>
      <c r="N75" s="458">
        <v>498.22500000000002</v>
      </c>
      <c r="O75" s="458">
        <v>0.77452999999999994</v>
      </c>
      <c r="P75" s="458">
        <v>6745.7189999999991</v>
      </c>
      <c r="Q75" s="458">
        <v>0.3</v>
      </c>
      <c r="R75" s="458">
        <v>6631.7699999999995</v>
      </c>
      <c r="S75" s="458">
        <v>1.9794727000000001</v>
      </c>
      <c r="T75" s="458">
        <v>14715.418</v>
      </c>
      <c r="U75" s="458">
        <v>2.9940000000000002</v>
      </c>
      <c r="V75" s="458">
        <v>11590.3424</v>
      </c>
      <c r="W75" s="458">
        <v>3.8490000000000002</v>
      </c>
      <c r="X75" s="458">
        <v>21066.709399999996</v>
      </c>
      <c r="Y75" s="458">
        <v>1.782</v>
      </c>
      <c r="Z75" s="458">
        <v>9059.2000000000007</v>
      </c>
      <c r="AA75" s="458">
        <f t="shared" si="6"/>
        <v>23.088174500000004</v>
      </c>
      <c r="AB75" s="458">
        <f t="shared" si="6"/>
        <v>100773.73889999998</v>
      </c>
      <c r="AC75" s="305"/>
      <c r="AD75" s="305"/>
    </row>
    <row r="76" spans="1:32" s="310" customFormat="1" x14ac:dyDescent="0.25">
      <c r="A76" s="501" t="s">
        <v>127</v>
      </c>
      <c r="B76" s="140" t="s">
        <v>128</v>
      </c>
      <c r="C76" s="461">
        <v>2.2309700000000001</v>
      </c>
      <c r="D76" s="461">
        <v>1990.1654999999998</v>
      </c>
      <c r="E76" s="461">
        <v>1.5609999999999999</v>
      </c>
      <c r="F76" s="461">
        <v>1333.5183999999999</v>
      </c>
      <c r="G76" s="458">
        <v>3.0092200000000005</v>
      </c>
      <c r="H76" s="458">
        <v>1954.4108999999999</v>
      </c>
      <c r="I76" s="458">
        <v>0.89161000000000001</v>
      </c>
      <c r="J76" s="458">
        <v>582.83529999999996</v>
      </c>
      <c r="K76" s="458">
        <v>3.2578400000000003</v>
      </c>
      <c r="L76" s="458">
        <v>2957.1425999999997</v>
      </c>
      <c r="M76" s="458">
        <v>3.1882200000000003</v>
      </c>
      <c r="N76" s="458">
        <v>2173.8537999999999</v>
      </c>
      <c r="O76" s="458">
        <v>1.4790000000000001</v>
      </c>
      <c r="P76" s="458">
        <v>861.72289999999998</v>
      </c>
      <c r="Q76" s="458">
        <v>4.3523300000000003</v>
      </c>
      <c r="R76" s="458">
        <v>2024.7936</v>
      </c>
      <c r="S76" s="458">
        <v>3.0068790999999999</v>
      </c>
      <c r="T76" s="458">
        <v>1603.1453999999999</v>
      </c>
      <c r="U76" s="458">
        <v>1.09579</v>
      </c>
      <c r="V76" s="458">
        <v>575.21999999999991</v>
      </c>
      <c r="W76" s="458">
        <v>3.2856100000000001</v>
      </c>
      <c r="X76" s="458">
        <v>1667.6221999999998</v>
      </c>
      <c r="Y76" s="458">
        <v>1.6883609999999998</v>
      </c>
      <c r="Z76" s="458">
        <v>885.77020000000005</v>
      </c>
      <c r="AA76" s="458">
        <f t="shared" ref="AA76:AB107" si="9">C76+E76+G76+I76+K76+M76+O76+Q76+S76+U76+W76+Y76</f>
        <v>29.046830100000001</v>
      </c>
      <c r="AB76" s="458">
        <f t="shared" si="9"/>
        <v>18610.200799999999</v>
      </c>
      <c r="AC76" s="305"/>
      <c r="AD76" s="305"/>
    </row>
    <row r="77" spans="1:32" s="310" customFormat="1" ht="14.25" customHeight="1" x14ac:dyDescent="0.25">
      <c r="A77" s="501" t="s">
        <v>260</v>
      </c>
      <c r="B77" s="140" t="s">
        <v>130</v>
      </c>
      <c r="C77" s="461">
        <v>544.65413899999999</v>
      </c>
      <c r="D77" s="461">
        <v>87083.310700000002</v>
      </c>
      <c r="E77" s="461">
        <v>189.61819999999997</v>
      </c>
      <c r="F77" s="461">
        <v>32658.968100000002</v>
      </c>
      <c r="G77" s="458">
        <v>266.75773170000002</v>
      </c>
      <c r="H77" s="458">
        <v>45968.867499999993</v>
      </c>
      <c r="I77" s="458">
        <v>2.1575000000000002</v>
      </c>
      <c r="J77" s="458">
        <v>14602.059099999999</v>
      </c>
      <c r="K77" s="458">
        <v>23.466139999999999</v>
      </c>
      <c r="L77" s="458">
        <v>32852.762199999997</v>
      </c>
      <c r="M77" s="458">
        <v>11.3825</v>
      </c>
      <c r="N77" s="458">
        <v>3458.7018000000003</v>
      </c>
      <c r="O77" s="458">
        <v>4.5750000000000002</v>
      </c>
      <c r="P77" s="458">
        <v>1593.6865</v>
      </c>
      <c r="Q77" s="458">
        <v>0.03</v>
      </c>
      <c r="R77" s="458">
        <v>39.25</v>
      </c>
      <c r="S77" s="458">
        <v>23.647720899999999</v>
      </c>
      <c r="T77" s="458">
        <v>17835.895</v>
      </c>
      <c r="U77" s="458">
        <v>0.63481999999999994</v>
      </c>
      <c r="V77" s="458">
        <v>448.91649999999998</v>
      </c>
      <c r="W77" s="458">
        <v>0.115</v>
      </c>
      <c r="X77" s="458">
        <v>219.5</v>
      </c>
      <c r="Y77" s="458">
        <v>0.36</v>
      </c>
      <c r="Z77" s="458">
        <v>321.3</v>
      </c>
      <c r="AA77" s="458">
        <f t="shared" si="9"/>
        <v>1067.3987516</v>
      </c>
      <c r="AB77" s="458">
        <f t="shared" si="9"/>
        <v>237083.21739999996</v>
      </c>
      <c r="AC77" s="305"/>
      <c r="AD77" s="305"/>
    </row>
    <row r="78" spans="1:32" s="310" customFormat="1" x14ac:dyDescent="0.25">
      <c r="A78" s="501" t="s">
        <v>131</v>
      </c>
      <c r="B78" s="140" t="s">
        <v>132</v>
      </c>
      <c r="C78" s="461">
        <v>202.149</v>
      </c>
      <c r="D78" s="461">
        <v>334006.15090000007</v>
      </c>
      <c r="E78" s="461">
        <v>86.174499999999995</v>
      </c>
      <c r="F78" s="461">
        <v>144040.75</v>
      </c>
      <c r="G78" s="458">
        <v>43.994450000000008</v>
      </c>
      <c r="H78" s="458">
        <v>105296.10560000001</v>
      </c>
      <c r="I78" s="458">
        <v>13.7925</v>
      </c>
      <c r="J78" s="458">
        <v>26858.386699999999</v>
      </c>
      <c r="K78" s="458">
        <v>28.741599999999998</v>
      </c>
      <c r="L78" s="458">
        <v>51826.761999999995</v>
      </c>
      <c r="M78" s="458">
        <v>38.844000000000001</v>
      </c>
      <c r="N78" s="458">
        <v>24238.480100000001</v>
      </c>
      <c r="O78" s="458">
        <v>0</v>
      </c>
      <c r="P78" s="458">
        <v>0</v>
      </c>
      <c r="Q78" s="458">
        <v>0</v>
      </c>
      <c r="R78" s="458">
        <v>0</v>
      </c>
      <c r="S78" s="458">
        <v>0</v>
      </c>
      <c r="T78" s="458">
        <v>0</v>
      </c>
      <c r="U78" s="458">
        <v>0.16663999999999998</v>
      </c>
      <c r="V78" s="458">
        <v>39.284399999999998</v>
      </c>
      <c r="W78" s="458">
        <v>21.538180000000001</v>
      </c>
      <c r="X78" s="458">
        <v>105286.4988</v>
      </c>
      <c r="Y78" s="458">
        <v>88.28</v>
      </c>
      <c r="Z78" s="458">
        <v>396689</v>
      </c>
      <c r="AA78" s="458">
        <f t="shared" si="9"/>
        <v>523.68087000000003</v>
      </c>
      <c r="AB78" s="458">
        <f t="shared" si="9"/>
        <v>1188281.4185000001</v>
      </c>
      <c r="AC78" s="305"/>
      <c r="AD78" s="305"/>
    </row>
    <row r="79" spans="1:32" s="310" customFormat="1" x14ac:dyDescent="0.25">
      <c r="A79" s="501" t="s">
        <v>133</v>
      </c>
      <c r="B79" s="140" t="s">
        <v>247</v>
      </c>
      <c r="C79" s="461">
        <v>0.73860000000000003</v>
      </c>
      <c r="D79" s="461">
        <v>1833.3320000000001</v>
      </c>
      <c r="E79" s="461">
        <v>0.32500000000000001</v>
      </c>
      <c r="F79" s="461">
        <v>469.31299999999999</v>
      </c>
      <c r="G79" s="458">
        <v>0.10100000000000001</v>
      </c>
      <c r="H79" s="458">
        <v>116.44</v>
      </c>
      <c r="I79" s="458">
        <v>9.5000000000000001E-2</v>
      </c>
      <c r="J79" s="458">
        <v>125.94999999999999</v>
      </c>
      <c r="K79" s="458">
        <v>5.0000000000000001E-3</v>
      </c>
      <c r="L79" s="458">
        <v>7</v>
      </c>
      <c r="M79" s="458">
        <v>0.01</v>
      </c>
      <c r="N79" s="458">
        <v>18.5</v>
      </c>
      <c r="O79" s="458">
        <v>0</v>
      </c>
      <c r="P79" s="458">
        <v>0</v>
      </c>
      <c r="Q79" s="458">
        <v>0</v>
      </c>
      <c r="R79" s="458">
        <v>0</v>
      </c>
      <c r="S79" s="458">
        <v>0</v>
      </c>
      <c r="T79" s="458">
        <v>0</v>
      </c>
      <c r="U79" s="458">
        <v>2.1999999999999999E-2</v>
      </c>
      <c r="V79" s="458">
        <v>51.020200000000003</v>
      </c>
      <c r="W79" s="458">
        <v>0</v>
      </c>
      <c r="X79" s="458">
        <v>0</v>
      </c>
      <c r="Y79" s="458">
        <v>0</v>
      </c>
      <c r="Z79" s="458">
        <v>0</v>
      </c>
      <c r="AA79" s="458">
        <f t="shared" si="9"/>
        <v>1.2966</v>
      </c>
      <c r="AB79" s="458">
        <f t="shared" si="9"/>
        <v>2621.5551999999998</v>
      </c>
      <c r="AC79" s="305"/>
      <c r="AD79" s="305"/>
    </row>
    <row r="80" spans="1:32" s="310" customFormat="1" x14ac:dyDescent="0.25">
      <c r="A80" s="501" t="s">
        <v>290</v>
      </c>
      <c r="B80" s="140" t="s">
        <v>136</v>
      </c>
      <c r="C80" s="461">
        <v>1.5774000000000001</v>
      </c>
      <c r="D80" s="489">
        <v>3052.0790000000002</v>
      </c>
      <c r="E80" s="489">
        <v>1.01</v>
      </c>
      <c r="F80" s="489">
        <v>1770.3499999999995</v>
      </c>
      <c r="G80" s="490">
        <v>0.88300000000000001</v>
      </c>
      <c r="H80" s="490">
        <v>1509.5699999999997</v>
      </c>
      <c r="I80" s="490">
        <v>0.11795</v>
      </c>
      <c r="J80" s="490">
        <v>363.25000000000011</v>
      </c>
      <c r="K80" s="490">
        <v>8.0000000000000002E-3</v>
      </c>
      <c r="L80" s="490">
        <v>11.25</v>
      </c>
      <c r="M80" s="490">
        <v>1.4999999999999999E-2</v>
      </c>
      <c r="N80" s="490">
        <v>32</v>
      </c>
      <c r="O80" s="490">
        <v>0.05</v>
      </c>
      <c r="P80" s="490">
        <v>73.599999999999994</v>
      </c>
      <c r="Q80" s="490">
        <v>3.6999999999999998E-2</v>
      </c>
      <c r="R80" s="490">
        <v>102.7</v>
      </c>
      <c r="S80" s="490">
        <v>7.0000000000000007E-2</v>
      </c>
      <c r="T80" s="490">
        <v>134.25</v>
      </c>
      <c r="U80" s="490">
        <v>7.5999999999999998E-2</v>
      </c>
      <c r="V80" s="490">
        <v>183.35</v>
      </c>
      <c r="W80" s="490">
        <v>0.08</v>
      </c>
      <c r="X80" s="490">
        <v>159</v>
      </c>
      <c r="Y80" s="490">
        <v>0.2</v>
      </c>
      <c r="Z80" s="490">
        <v>414.75</v>
      </c>
      <c r="AA80" s="458">
        <f t="shared" si="9"/>
        <v>4.1243499999999997</v>
      </c>
      <c r="AB80" s="458">
        <f t="shared" si="9"/>
        <v>7806.1490000000003</v>
      </c>
      <c r="AC80" s="305"/>
      <c r="AD80" s="305"/>
    </row>
    <row r="81" spans="1:30" s="310" customFormat="1" x14ac:dyDescent="0.25">
      <c r="A81" s="501" t="s">
        <v>137</v>
      </c>
      <c r="B81" s="140" t="s">
        <v>138</v>
      </c>
      <c r="C81" s="461">
        <v>2.0710000000000002</v>
      </c>
      <c r="D81" s="461">
        <v>2862.1000000000004</v>
      </c>
      <c r="E81" s="461">
        <v>1.6347499999999999</v>
      </c>
      <c r="F81" s="461">
        <v>2198.4499999999998</v>
      </c>
      <c r="G81" s="458">
        <v>0.96</v>
      </c>
      <c r="H81" s="458">
        <v>1015.5500000000001</v>
      </c>
      <c r="I81" s="458">
        <v>0.1178</v>
      </c>
      <c r="J81" s="458">
        <v>107.04</v>
      </c>
      <c r="K81" s="458">
        <v>0</v>
      </c>
      <c r="L81" s="458">
        <v>0</v>
      </c>
      <c r="M81" s="458">
        <v>5.0000000000000001E-3</v>
      </c>
      <c r="N81" s="458">
        <v>9.25</v>
      </c>
      <c r="O81" s="458">
        <v>0.01</v>
      </c>
      <c r="P81" s="458">
        <v>17.5</v>
      </c>
      <c r="Q81" s="458">
        <v>0</v>
      </c>
      <c r="R81" s="458">
        <v>0</v>
      </c>
      <c r="S81" s="458">
        <v>0.02</v>
      </c>
      <c r="T81" s="458">
        <v>35</v>
      </c>
      <c r="U81" s="458">
        <v>5.0000000000000001E-3</v>
      </c>
      <c r="V81" s="458">
        <v>6.5</v>
      </c>
      <c r="W81" s="458">
        <v>0.02</v>
      </c>
      <c r="X81" s="458">
        <v>32</v>
      </c>
      <c r="Y81" s="458">
        <v>5.0000000000000001E-3</v>
      </c>
      <c r="Z81" s="458">
        <v>7.5</v>
      </c>
      <c r="AA81" s="458">
        <f t="shared" si="9"/>
        <v>4.8485499999999986</v>
      </c>
      <c r="AB81" s="458">
        <f t="shared" si="9"/>
        <v>6290.89</v>
      </c>
      <c r="AC81" s="305"/>
      <c r="AD81" s="305"/>
    </row>
    <row r="82" spans="1:30" s="310" customFormat="1" x14ac:dyDescent="0.25">
      <c r="A82" s="501" t="s">
        <v>139</v>
      </c>
      <c r="B82" s="140" t="s">
        <v>140</v>
      </c>
      <c r="C82" s="461">
        <v>0.98329000000000011</v>
      </c>
      <c r="D82" s="461">
        <v>3616.3679999999999</v>
      </c>
      <c r="E82" s="461">
        <v>0.44045000000000001</v>
      </c>
      <c r="F82" s="461">
        <v>1376.9399999999998</v>
      </c>
      <c r="G82" s="458">
        <v>0.46364</v>
      </c>
      <c r="H82" s="458">
        <v>1747.192</v>
      </c>
      <c r="I82" s="458">
        <v>3.4200000000000001E-2</v>
      </c>
      <c r="J82" s="458">
        <v>67.150000000000006</v>
      </c>
      <c r="K82" s="458">
        <v>3.0000000000000001E-3</v>
      </c>
      <c r="L82" s="458">
        <v>4.5</v>
      </c>
      <c r="M82" s="458">
        <v>5.0000000000000001E-3</v>
      </c>
      <c r="N82" s="458">
        <v>9.25</v>
      </c>
      <c r="O82" s="458">
        <v>0</v>
      </c>
      <c r="P82" s="458">
        <v>0</v>
      </c>
      <c r="Q82" s="458">
        <v>0.03</v>
      </c>
      <c r="R82" s="458">
        <v>64.5</v>
      </c>
      <c r="S82" s="458">
        <v>0.17349999999999999</v>
      </c>
      <c r="T82" s="458">
        <v>448.625</v>
      </c>
      <c r="U82" s="458">
        <v>4.7E-2</v>
      </c>
      <c r="V82" s="458">
        <v>126.3</v>
      </c>
      <c r="W82" s="458">
        <v>0.03</v>
      </c>
      <c r="X82" s="458">
        <v>49.25</v>
      </c>
      <c r="Y82" s="458">
        <v>0.29771999999999998</v>
      </c>
      <c r="Z82" s="458">
        <v>175.29400000000001</v>
      </c>
      <c r="AA82" s="458">
        <f t="shared" si="9"/>
        <v>2.5077999999999996</v>
      </c>
      <c r="AB82" s="458">
        <f t="shared" si="9"/>
        <v>7685.3689999999997</v>
      </c>
      <c r="AC82" s="305"/>
      <c r="AD82" s="305"/>
    </row>
    <row r="83" spans="1:30" s="310" customFormat="1" x14ac:dyDescent="0.25">
      <c r="A83" s="501" t="s">
        <v>141</v>
      </c>
      <c r="B83" s="140" t="s">
        <v>142</v>
      </c>
      <c r="C83" s="461">
        <v>0.98329000000000011</v>
      </c>
      <c r="D83" s="461">
        <v>3616.3679999999999</v>
      </c>
      <c r="E83" s="461">
        <v>0.56299999999999994</v>
      </c>
      <c r="F83" s="461">
        <v>2971.49</v>
      </c>
      <c r="G83" s="458">
        <v>0.27836</v>
      </c>
      <c r="H83" s="458">
        <v>1414.2636</v>
      </c>
      <c r="I83" s="458">
        <v>0</v>
      </c>
      <c r="J83" s="458">
        <v>0</v>
      </c>
      <c r="K83" s="458">
        <v>0</v>
      </c>
      <c r="L83" s="458">
        <v>0</v>
      </c>
      <c r="M83" s="458">
        <v>0</v>
      </c>
      <c r="N83" s="458">
        <v>0</v>
      </c>
      <c r="O83" s="458">
        <v>0</v>
      </c>
      <c r="P83" s="458">
        <v>0</v>
      </c>
      <c r="Q83" s="458">
        <v>0</v>
      </c>
      <c r="R83" s="458">
        <v>0</v>
      </c>
      <c r="S83" s="458">
        <v>0</v>
      </c>
      <c r="T83" s="458">
        <v>0</v>
      </c>
      <c r="U83" s="458">
        <v>0</v>
      </c>
      <c r="V83" s="458">
        <v>0</v>
      </c>
      <c r="W83" s="458">
        <v>0</v>
      </c>
      <c r="X83" s="458">
        <v>0</v>
      </c>
      <c r="Y83" s="458">
        <v>0</v>
      </c>
      <c r="Z83" s="458">
        <v>0</v>
      </c>
      <c r="AA83" s="458">
        <f t="shared" si="9"/>
        <v>1.8246499999999999</v>
      </c>
      <c r="AB83" s="458">
        <f t="shared" si="9"/>
        <v>8002.1216000000004</v>
      </c>
    </row>
    <row r="84" spans="1:30" s="310" customFormat="1" x14ac:dyDescent="0.25">
      <c r="A84" s="501" t="s">
        <v>143</v>
      </c>
      <c r="B84" s="140" t="s">
        <v>144</v>
      </c>
      <c r="C84" s="461">
        <v>0.8004</v>
      </c>
      <c r="D84" s="461">
        <v>6214.152</v>
      </c>
      <c r="E84" s="461">
        <v>0.84299999999999997</v>
      </c>
      <c r="F84" s="461">
        <v>6603.0242000000007</v>
      </c>
      <c r="G84" s="458">
        <v>0.84399999999999997</v>
      </c>
      <c r="H84" s="458">
        <v>6709.0899999999992</v>
      </c>
      <c r="I84" s="458">
        <v>0.7</v>
      </c>
      <c r="J84" s="458">
        <v>5586.2800000000007</v>
      </c>
      <c r="K84" s="458">
        <v>1.425</v>
      </c>
      <c r="L84" s="458">
        <v>11372.070000000003</v>
      </c>
      <c r="M84" s="458">
        <v>1.2749999999999999</v>
      </c>
      <c r="N84" s="458">
        <v>10175.01</v>
      </c>
      <c r="O84" s="458">
        <v>0.57401000000000002</v>
      </c>
      <c r="P84" s="458">
        <v>4558.9907999999996</v>
      </c>
      <c r="Q84" s="458">
        <v>1.0897999999999999</v>
      </c>
      <c r="R84" s="458">
        <v>8648.5586000000003</v>
      </c>
      <c r="S84" s="458">
        <v>0.96308000000000005</v>
      </c>
      <c r="T84" s="458">
        <v>7583.4322999999995</v>
      </c>
      <c r="U84" s="458">
        <v>0.56364000000000003</v>
      </c>
      <c r="V84" s="458">
        <v>4466.5885999999991</v>
      </c>
      <c r="W84" s="458">
        <v>0.46833000000000002</v>
      </c>
      <c r="X84" s="458">
        <v>3684.3315999999995</v>
      </c>
      <c r="Y84" s="458">
        <v>0.49518000000000006</v>
      </c>
      <c r="Z84" s="458">
        <v>3869.0889999999999</v>
      </c>
      <c r="AA84" s="458">
        <f t="shared" si="9"/>
        <v>10.041439999999998</v>
      </c>
      <c r="AB84" s="458">
        <f t="shared" si="9"/>
        <v>79470.617100000003</v>
      </c>
    </row>
    <row r="85" spans="1:30" s="310" customFormat="1" x14ac:dyDescent="0.25">
      <c r="A85" s="507"/>
      <c r="B85" s="463" t="s">
        <v>145</v>
      </c>
      <c r="C85" s="508"/>
      <c r="D85" s="508"/>
      <c r="E85" s="464"/>
      <c r="F85" s="464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458">
        <f t="shared" si="9"/>
        <v>0</v>
      </c>
      <c r="AB85" s="458">
        <f t="shared" si="9"/>
        <v>0</v>
      </c>
    </row>
    <row r="86" spans="1:30" s="310" customFormat="1" ht="15" customHeight="1" x14ac:dyDescent="0.25">
      <c r="A86" s="510" t="s">
        <v>146</v>
      </c>
      <c r="B86" s="140" t="s">
        <v>147</v>
      </c>
      <c r="C86" s="461">
        <v>67606.659053283889</v>
      </c>
      <c r="D86" s="461">
        <v>51450924.808537215</v>
      </c>
      <c r="E86" s="461">
        <v>57431.707506555715</v>
      </c>
      <c r="F86" s="461">
        <v>47129917.8677001</v>
      </c>
      <c r="G86" s="458">
        <v>60647.372779512953</v>
      </c>
      <c r="H86" s="458">
        <v>44947.216611000018</v>
      </c>
      <c r="I86" s="458">
        <v>55709.287716511048</v>
      </c>
      <c r="J86" s="458">
        <v>42685361.020162567</v>
      </c>
      <c r="K86" s="458">
        <v>56752.283587899867</v>
      </c>
      <c r="L86" s="458">
        <v>44093342.481017485</v>
      </c>
      <c r="M86" s="458">
        <v>60491.321952899889</v>
      </c>
      <c r="N86" s="458">
        <v>46984246.61499989</v>
      </c>
      <c r="O86" s="458">
        <v>60647.372779512953</v>
      </c>
      <c r="P86" s="458">
        <v>44947216.611000016</v>
      </c>
      <c r="Q86" s="458">
        <v>52806.502415700677</v>
      </c>
      <c r="R86" s="458">
        <v>39331528.5992001</v>
      </c>
      <c r="S86" s="458">
        <v>58465.18224449984</v>
      </c>
      <c r="T86" s="458">
        <v>43517792.386940129</v>
      </c>
      <c r="U86" s="458">
        <v>59428.583605399952</v>
      </c>
      <c r="V86" s="458">
        <v>45014054.446200117</v>
      </c>
      <c r="W86" s="458">
        <v>62869.398302994741</v>
      </c>
      <c r="X86" s="458">
        <v>47832472.89237231</v>
      </c>
      <c r="Y86" s="458">
        <v>62869.398302994741</v>
      </c>
      <c r="Z86" s="458">
        <v>47832472.89237231</v>
      </c>
      <c r="AA86" s="458">
        <f t="shared" si="9"/>
        <v>715725.07024776633</v>
      </c>
      <c r="AB86" s="458">
        <f t="shared" si="9"/>
        <v>500864277.83711326</v>
      </c>
    </row>
    <row r="87" spans="1:30" s="310" customFormat="1" x14ac:dyDescent="0.25">
      <c r="A87" s="510" t="s">
        <v>102</v>
      </c>
      <c r="B87" s="140" t="s">
        <v>148</v>
      </c>
      <c r="C87" s="461">
        <v>239.25252999999987</v>
      </c>
      <c r="D87" s="461">
        <v>142775.46849999999</v>
      </c>
      <c r="E87" s="461">
        <v>236.30994400000003</v>
      </c>
      <c r="F87" s="461">
        <v>177687.86649999997</v>
      </c>
      <c r="G87" s="458">
        <v>234.15296999999975</v>
      </c>
      <c r="H87" s="458">
        <v>179731.3814999999</v>
      </c>
      <c r="I87" s="458">
        <v>97.976390000000009</v>
      </c>
      <c r="J87" s="458">
        <v>86760.840199999977</v>
      </c>
      <c r="K87" s="458">
        <v>106.97687999999999</v>
      </c>
      <c r="L87" s="458">
        <v>91517.671999999962</v>
      </c>
      <c r="M87" s="458">
        <v>91.604078000000015</v>
      </c>
      <c r="N87" s="458">
        <v>84741.456299999991</v>
      </c>
      <c r="O87" s="458">
        <v>133.04488999999995</v>
      </c>
      <c r="P87" s="458">
        <v>123924.09490000003</v>
      </c>
      <c r="Q87" s="458">
        <v>116.9443</v>
      </c>
      <c r="R87" s="458">
        <v>121354.75210000001</v>
      </c>
      <c r="S87" s="458">
        <v>108.77370999999999</v>
      </c>
      <c r="T87" s="458">
        <v>85804.791599999997</v>
      </c>
      <c r="U87" s="458">
        <v>112.42321000000001</v>
      </c>
      <c r="V87" s="458">
        <v>109488.5404</v>
      </c>
      <c r="W87" s="458">
        <v>96.47966599999998</v>
      </c>
      <c r="X87" s="458">
        <v>84808.22600000001</v>
      </c>
      <c r="Y87" s="458">
        <v>145.07434999999998</v>
      </c>
      <c r="Z87" s="458">
        <v>130895.3572</v>
      </c>
      <c r="AA87" s="458">
        <f t="shared" si="9"/>
        <v>1719.0129179999994</v>
      </c>
      <c r="AB87" s="458">
        <f t="shared" si="9"/>
        <v>1419490.4471999998</v>
      </c>
    </row>
    <row r="88" spans="1:30" s="310" customFormat="1" x14ac:dyDescent="0.25">
      <c r="A88" s="510" t="s">
        <v>248</v>
      </c>
      <c r="B88" s="140" t="s">
        <v>149</v>
      </c>
      <c r="C88" s="461">
        <v>379.61823549999974</v>
      </c>
      <c r="D88" s="461">
        <v>285597.62349167629</v>
      </c>
      <c r="E88" s="461">
        <v>430.91887379999969</v>
      </c>
      <c r="F88" s="461">
        <v>310647.7583000001</v>
      </c>
      <c r="G88" s="458">
        <v>335.34131899999977</v>
      </c>
      <c r="H88" s="458">
        <v>228335.06780000031</v>
      </c>
      <c r="I88" s="458">
        <v>363.69974000000008</v>
      </c>
      <c r="J88" s="458">
        <v>234010.84690000012</v>
      </c>
      <c r="K88" s="458">
        <v>400.14158910000003</v>
      </c>
      <c r="L88" s="458">
        <v>244282.65609999991</v>
      </c>
      <c r="M88" s="458">
        <v>409.5329200000001</v>
      </c>
      <c r="N88" s="458">
        <v>259069.60680000024</v>
      </c>
      <c r="O88" s="458">
        <v>410.1500900000002</v>
      </c>
      <c r="P88" s="458">
        <v>406665.81919999985</v>
      </c>
      <c r="Q88" s="458">
        <v>438.34156999999999</v>
      </c>
      <c r="R88" s="458">
        <v>406665.81919999985</v>
      </c>
      <c r="S88" s="458">
        <v>459.33038000000022</v>
      </c>
      <c r="T88" s="458">
        <v>376799.05670000019</v>
      </c>
      <c r="U88" s="458">
        <v>514.08330999999987</v>
      </c>
      <c r="V88" s="458">
        <v>393020.34560000035</v>
      </c>
      <c r="W88" s="458">
        <v>394.27781999999996</v>
      </c>
      <c r="X88" s="458">
        <v>314474.53229999996</v>
      </c>
      <c r="Y88" s="458">
        <v>418.22363000000001</v>
      </c>
      <c r="Z88" s="458">
        <v>346373.10309999977</v>
      </c>
      <c r="AA88" s="458">
        <f t="shared" si="9"/>
        <v>4953.6594774000005</v>
      </c>
      <c r="AB88" s="458">
        <f t="shared" si="9"/>
        <v>3805942.2354916772</v>
      </c>
    </row>
    <row r="89" spans="1:30" s="310" customFormat="1" x14ac:dyDescent="0.25">
      <c r="A89" s="511" t="s">
        <v>249</v>
      </c>
      <c r="B89" s="140" t="s">
        <v>151</v>
      </c>
      <c r="C89" s="461">
        <v>0.48599999999999999</v>
      </c>
      <c r="D89" s="461">
        <v>1949.13092319578</v>
      </c>
      <c r="E89" s="461">
        <v>8.9999999999999993E-3</v>
      </c>
      <c r="F89" s="461">
        <v>1.998</v>
      </c>
      <c r="G89" s="458">
        <v>0.153</v>
      </c>
      <c r="H89" s="458">
        <v>4590</v>
      </c>
      <c r="I89" s="458">
        <v>0</v>
      </c>
      <c r="J89" s="458">
        <v>0</v>
      </c>
      <c r="K89" s="458">
        <v>0</v>
      </c>
      <c r="L89" s="458">
        <v>0</v>
      </c>
      <c r="M89" s="458">
        <v>0</v>
      </c>
      <c r="N89" s="458">
        <v>0</v>
      </c>
      <c r="O89" s="458">
        <v>0</v>
      </c>
      <c r="P89" s="458">
        <v>0</v>
      </c>
      <c r="Q89" s="458">
        <v>0.17050000000000001</v>
      </c>
      <c r="R89" s="458">
        <v>179.02500000000001</v>
      </c>
      <c r="S89" s="458">
        <v>0</v>
      </c>
      <c r="T89" s="458">
        <v>0</v>
      </c>
      <c r="U89" s="458">
        <v>0</v>
      </c>
      <c r="V89" s="458">
        <v>0</v>
      </c>
      <c r="W89" s="458">
        <v>0</v>
      </c>
      <c r="X89" s="458">
        <v>0</v>
      </c>
      <c r="Y89" s="458">
        <v>0</v>
      </c>
      <c r="Z89" s="458">
        <v>0</v>
      </c>
      <c r="AA89" s="458">
        <f t="shared" si="9"/>
        <v>0.81850000000000001</v>
      </c>
      <c r="AB89" s="458">
        <f t="shared" si="9"/>
        <v>6720.1539231957795</v>
      </c>
    </row>
    <row r="90" spans="1:30" s="310" customFormat="1" x14ac:dyDescent="0.25">
      <c r="A90" s="510" t="s">
        <v>100</v>
      </c>
      <c r="B90" s="140" t="s">
        <v>152</v>
      </c>
      <c r="C90" s="461">
        <v>335.70147000000014</v>
      </c>
      <c r="D90" s="461">
        <v>226227.35429999995</v>
      </c>
      <c r="E90" s="461">
        <v>444.52699870000055</v>
      </c>
      <c r="F90" s="461">
        <v>274954.99669999996</v>
      </c>
      <c r="G90" s="458">
        <v>349.75088399999999</v>
      </c>
      <c r="H90" s="458">
        <v>230747.00179999962</v>
      </c>
      <c r="I90" s="458">
        <v>303.94349999999997</v>
      </c>
      <c r="J90" s="458">
        <v>219720.42140000011</v>
      </c>
      <c r="K90" s="458">
        <v>322.15240000000011</v>
      </c>
      <c r="L90" s="458">
        <v>236426.13159999988</v>
      </c>
      <c r="M90" s="458">
        <v>398.08570799999995</v>
      </c>
      <c r="N90" s="458">
        <v>261814.26199999981</v>
      </c>
      <c r="O90" s="458">
        <v>407.01243000000011</v>
      </c>
      <c r="P90" s="458">
        <v>214178.25719999988</v>
      </c>
      <c r="Q90" s="458">
        <v>332.91408000000013</v>
      </c>
      <c r="R90" s="458">
        <v>214178.25719999988</v>
      </c>
      <c r="S90" s="458">
        <v>381.8531799999999</v>
      </c>
      <c r="T90" s="458">
        <v>236053.90889999975</v>
      </c>
      <c r="U90" s="458">
        <v>355.92632999999978</v>
      </c>
      <c r="V90" s="458">
        <v>231927.39889999985</v>
      </c>
      <c r="W90" s="458">
        <v>306.6201099999999</v>
      </c>
      <c r="X90" s="458">
        <v>180063.99109999998</v>
      </c>
      <c r="Y90" s="458">
        <v>427.96559999999971</v>
      </c>
      <c r="Z90" s="458">
        <v>254961.54630000005</v>
      </c>
      <c r="AA90" s="458">
        <f t="shared" si="9"/>
        <v>4366.4526906999999</v>
      </c>
      <c r="AB90" s="458">
        <f t="shared" si="9"/>
        <v>2781253.5273999986</v>
      </c>
    </row>
    <row r="91" spans="1:30" s="310" customFormat="1" ht="27.75" customHeight="1" x14ac:dyDescent="0.25">
      <c r="A91" s="511" t="s">
        <v>250</v>
      </c>
      <c r="B91" s="140" t="s">
        <v>154</v>
      </c>
      <c r="C91" s="461">
        <v>193.0451299999998</v>
      </c>
      <c r="D91" s="461">
        <v>137276.42709999997</v>
      </c>
      <c r="E91" s="461">
        <v>236.92773999999963</v>
      </c>
      <c r="F91" s="461">
        <v>177822.51799999987</v>
      </c>
      <c r="G91" s="458">
        <v>140.75095399999992</v>
      </c>
      <c r="H91" s="458">
        <v>105933.46869999987</v>
      </c>
      <c r="I91" s="458">
        <v>96.804629999999975</v>
      </c>
      <c r="J91" s="458">
        <v>65311.826900000015</v>
      </c>
      <c r="K91" s="458">
        <v>86.863569999999996</v>
      </c>
      <c r="L91" s="458">
        <v>62287.057600000029</v>
      </c>
      <c r="M91" s="458">
        <v>118.47847999999999</v>
      </c>
      <c r="N91" s="458">
        <v>78465.999799999991</v>
      </c>
      <c r="O91" s="458">
        <v>103.46847999999999</v>
      </c>
      <c r="P91" s="458">
        <v>72455.714600000021</v>
      </c>
      <c r="Q91" s="458">
        <v>88.350129999999979</v>
      </c>
      <c r="R91" s="458">
        <v>72455.714600000021</v>
      </c>
      <c r="S91" s="458">
        <v>116.04827999999996</v>
      </c>
      <c r="T91" s="458">
        <v>77618.850300000136</v>
      </c>
      <c r="U91" s="458">
        <v>144.69477000000001</v>
      </c>
      <c r="V91" s="458">
        <v>101004.48650000003</v>
      </c>
      <c r="W91" s="458">
        <v>114.16150999999995</v>
      </c>
      <c r="X91" s="458">
        <v>77501.739600000059</v>
      </c>
      <c r="Y91" s="458">
        <v>142.41818999999998</v>
      </c>
      <c r="Z91" s="458">
        <v>97721.733700000012</v>
      </c>
      <c r="AA91" s="458">
        <f t="shared" si="9"/>
        <v>1582.0118639999992</v>
      </c>
      <c r="AB91" s="458">
        <f t="shared" si="9"/>
        <v>1125855.5374000003</v>
      </c>
    </row>
    <row r="92" spans="1:30" s="310" customFormat="1" x14ac:dyDescent="0.25">
      <c r="A92" s="510" t="s">
        <v>155</v>
      </c>
      <c r="B92" s="140" t="s">
        <v>156</v>
      </c>
      <c r="C92" s="461">
        <v>2.2789999999999999</v>
      </c>
      <c r="D92" s="461">
        <v>9699.7434999999987</v>
      </c>
      <c r="E92" s="461">
        <v>1.825</v>
      </c>
      <c r="F92" s="461">
        <v>7748.4025000000001</v>
      </c>
      <c r="G92" s="458">
        <v>1.7330000000000001</v>
      </c>
      <c r="H92" s="458">
        <v>7396.1780999999992</v>
      </c>
      <c r="I92" s="458">
        <v>2.2360000000000002</v>
      </c>
      <c r="J92" s="458">
        <v>9187.9699999999993</v>
      </c>
      <c r="K92" s="458">
        <v>4.9530000000000003</v>
      </c>
      <c r="L92" s="458">
        <v>21016.207300000005</v>
      </c>
      <c r="M92" s="458">
        <v>3.5979999999999999</v>
      </c>
      <c r="N92" s="458">
        <v>15306.238399999998</v>
      </c>
      <c r="O92" s="458">
        <v>3.2654000000000001</v>
      </c>
      <c r="P92" s="458">
        <v>11249.024899999997</v>
      </c>
      <c r="Q92" s="458">
        <v>2.4621999999999997</v>
      </c>
      <c r="R92" s="458">
        <v>11249.024899999997</v>
      </c>
      <c r="S92" s="458">
        <v>4.4560000000000004</v>
      </c>
      <c r="T92" s="458">
        <v>22948.521999999997</v>
      </c>
      <c r="U92" s="458">
        <v>3.4194800000000001</v>
      </c>
      <c r="V92" s="458">
        <v>17312.517600000003</v>
      </c>
      <c r="W92" s="458">
        <v>2.7121999999999997</v>
      </c>
      <c r="X92" s="458">
        <v>15898.246899999998</v>
      </c>
      <c r="Y92" s="458">
        <v>7.4530000000000003</v>
      </c>
      <c r="Z92" s="458">
        <v>29842.006000000001</v>
      </c>
      <c r="AA92" s="458">
        <f t="shared" si="9"/>
        <v>40.39228</v>
      </c>
      <c r="AB92" s="458">
        <f t="shared" si="9"/>
        <v>178854.08209999997</v>
      </c>
    </row>
    <row r="93" spans="1:30" s="310" customFormat="1" ht="36" customHeight="1" x14ac:dyDescent="0.25">
      <c r="A93" s="511" t="s">
        <v>157</v>
      </c>
      <c r="B93" s="140" t="s">
        <v>158</v>
      </c>
      <c r="C93" s="461">
        <v>7.07</v>
      </c>
      <c r="D93" s="461">
        <v>12035.800000000001</v>
      </c>
      <c r="E93" s="461">
        <v>5.8049999999999997</v>
      </c>
      <c r="F93" s="461">
        <v>6065.5</v>
      </c>
      <c r="G93" s="458">
        <v>2.0499999999999998</v>
      </c>
      <c r="H93" s="458">
        <v>2350</v>
      </c>
      <c r="I93" s="458">
        <v>0</v>
      </c>
      <c r="J93" s="458">
        <v>0</v>
      </c>
      <c r="K93" s="458">
        <v>0</v>
      </c>
      <c r="L93" s="458">
        <v>0</v>
      </c>
      <c r="M93" s="458">
        <v>0.40799999999999997</v>
      </c>
      <c r="N93" s="458">
        <v>329.99040000000002</v>
      </c>
      <c r="O93" s="458">
        <v>0.13650000000000001</v>
      </c>
      <c r="P93" s="458">
        <v>0</v>
      </c>
      <c r="Q93" s="458">
        <v>0</v>
      </c>
      <c r="R93" s="458">
        <v>0</v>
      </c>
      <c r="S93" s="458">
        <v>0</v>
      </c>
      <c r="T93" s="458">
        <v>0</v>
      </c>
      <c r="U93" s="458">
        <v>0</v>
      </c>
      <c r="V93" s="458">
        <v>0</v>
      </c>
      <c r="W93" s="458">
        <v>0</v>
      </c>
      <c r="X93" s="458">
        <v>0</v>
      </c>
      <c r="Y93" s="458">
        <v>0</v>
      </c>
      <c r="Z93" s="458">
        <v>0</v>
      </c>
      <c r="AA93" s="458">
        <f t="shared" si="9"/>
        <v>15.4695</v>
      </c>
      <c r="AB93" s="458">
        <f t="shared" si="9"/>
        <v>20781.290400000002</v>
      </c>
    </row>
    <row r="94" spans="1:30" s="310" customFormat="1" x14ac:dyDescent="0.25">
      <c r="A94" s="501" t="s">
        <v>161</v>
      </c>
      <c r="B94" s="512" t="s">
        <v>162</v>
      </c>
      <c r="C94" s="485"/>
      <c r="D94" s="485"/>
      <c r="E94" s="485"/>
      <c r="F94" s="485"/>
      <c r="G94" s="485"/>
      <c r="H94" s="485"/>
      <c r="I94" s="485"/>
      <c r="J94" s="485"/>
      <c r="K94" s="485"/>
      <c r="L94" s="485"/>
      <c r="M94" s="485"/>
      <c r="N94" s="485"/>
      <c r="O94" s="485"/>
      <c r="P94" s="485"/>
      <c r="Q94" s="485"/>
      <c r="R94" s="485"/>
      <c r="S94" s="485"/>
      <c r="T94" s="485"/>
      <c r="U94" s="485"/>
      <c r="V94" s="485"/>
      <c r="W94" s="485"/>
      <c r="X94" s="485"/>
      <c r="Y94" s="485"/>
      <c r="Z94" s="485"/>
      <c r="AA94" s="458">
        <f t="shared" si="9"/>
        <v>0</v>
      </c>
      <c r="AB94" s="458">
        <f t="shared" si="9"/>
        <v>0</v>
      </c>
    </row>
    <row r="95" spans="1:30" s="310" customFormat="1" ht="31.5" customHeight="1" x14ac:dyDescent="0.25">
      <c r="A95" s="501"/>
      <c r="B95" s="140" t="s">
        <v>163</v>
      </c>
      <c r="C95" s="461">
        <v>38.757800000000003</v>
      </c>
      <c r="D95" s="461">
        <v>56183.5524</v>
      </c>
      <c r="E95" s="461">
        <v>18.854140000000001</v>
      </c>
      <c r="F95" s="461">
        <v>26705.308399999998</v>
      </c>
      <c r="G95" s="461">
        <v>22.403599999999997</v>
      </c>
      <c r="H95" s="461">
        <v>34.343239999999994</v>
      </c>
      <c r="I95" s="461">
        <v>34.026600000000009</v>
      </c>
      <c r="J95" s="461">
        <v>48300.464699999997</v>
      </c>
      <c r="K95" s="461">
        <v>42.056629999999998</v>
      </c>
      <c r="L95" s="461">
        <v>51432.9</v>
      </c>
      <c r="M95" s="461">
        <v>22.403599999999997</v>
      </c>
      <c r="N95" s="461">
        <v>34343.24</v>
      </c>
      <c r="O95" s="461">
        <v>15.394110000000001</v>
      </c>
      <c r="P95" s="461">
        <v>23091.165000000001</v>
      </c>
      <c r="Q95" s="461">
        <v>27.258020000000005</v>
      </c>
      <c r="R95" s="461">
        <v>39145.828699999998</v>
      </c>
      <c r="S95" s="461">
        <v>26.794970000000003</v>
      </c>
      <c r="T95" s="461">
        <v>39145.828699999998</v>
      </c>
      <c r="U95" s="461">
        <v>36.322039999999994</v>
      </c>
      <c r="V95" s="461">
        <v>53099.877800000002</v>
      </c>
      <c r="W95" s="461">
        <v>28.778409999999997</v>
      </c>
      <c r="X95" s="461">
        <v>116332.4883</v>
      </c>
      <c r="Y95" s="461">
        <v>31.205239999999996</v>
      </c>
      <c r="Z95" s="461">
        <v>46527.444499999998</v>
      </c>
      <c r="AA95" s="458">
        <f t="shared" si="9"/>
        <v>344.25516000000005</v>
      </c>
      <c r="AB95" s="458">
        <f t="shared" si="9"/>
        <v>534342.44174000004</v>
      </c>
    </row>
    <row r="96" spans="1:30" s="310" customFormat="1" x14ac:dyDescent="0.25">
      <c r="A96" s="513"/>
      <c r="B96" s="512" t="s">
        <v>164</v>
      </c>
      <c r="C96" s="485"/>
      <c r="D96" s="485"/>
      <c r="E96" s="485"/>
      <c r="F96" s="485"/>
      <c r="G96" s="485"/>
      <c r="H96" s="485"/>
      <c r="I96" s="485"/>
      <c r="J96" s="485"/>
      <c r="K96" s="485"/>
      <c r="L96" s="485"/>
      <c r="M96" s="485"/>
      <c r="N96" s="485"/>
      <c r="O96" s="485"/>
      <c r="P96" s="485"/>
      <c r="Q96" s="485"/>
      <c r="R96" s="485"/>
      <c r="S96" s="485"/>
      <c r="T96" s="485"/>
      <c r="U96" s="485"/>
      <c r="V96" s="485"/>
      <c r="W96" s="485"/>
      <c r="X96" s="485"/>
      <c r="Y96" s="485"/>
      <c r="Z96" s="485"/>
      <c r="AA96" s="458">
        <f t="shared" si="9"/>
        <v>0</v>
      </c>
      <c r="AB96" s="458">
        <f t="shared" si="9"/>
        <v>0</v>
      </c>
    </row>
    <row r="97" spans="1:30" s="310" customFormat="1" x14ac:dyDescent="0.25">
      <c r="A97" s="513"/>
      <c r="B97" s="514" t="s">
        <v>165</v>
      </c>
      <c r="C97" s="540">
        <f>SUM(C98:C99)</f>
        <v>33134.24220229996</v>
      </c>
      <c r="D97" s="540">
        <f t="shared" ref="D97:Z97" si="10">SUM(D98:D99)</f>
        <v>20679673.565000001</v>
      </c>
      <c r="E97" s="540">
        <f t="shared" si="10"/>
        <v>29784.024508699957</v>
      </c>
      <c r="F97" s="540">
        <f t="shared" si="10"/>
        <v>19398529.691300001</v>
      </c>
      <c r="G97" s="540">
        <f t="shared" si="10"/>
        <v>32892.80779099997</v>
      </c>
      <c r="H97" s="540">
        <f t="shared" si="10"/>
        <v>21861335.521599989</v>
      </c>
      <c r="I97" s="540">
        <f t="shared" si="10"/>
        <v>35196.935549999936</v>
      </c>
      <c r="J97" s="540">
        <f t="shared" si="10"/>
        <v>23602477.481599987</v>
      </c>
      <c r="K97" s="540">
        <f t="shared" si="10"/>
        <v>31907.464119999997</v>
      </c>
      <c r="L97" s="540">
        <f t="shared" si="10"/>
        <v>20665364.879500002</v>
      </c>
      <c r="M97" s="540">
        <f t="shared" si="10"/>
        <v>30021.442903600007</v>
      </c>
      <c r="N97" s="540">
        <f t="shared" si="10"/>
        <v>19631899.838100009</v>
      </c>
      <c r="O97" s="540">
        <f t="shared" si="10"/>
        <v>32792.570219999987</v>
      </c>
      <c r="P97" s="540">
        <f t="shared" si="10"/>
        <v>20872907.809900008</v>
      </c>
      <c r="Q97" s="540">
        <f t="shared" si="10"/>
        <v>28728.093540000016</v>
      </c>
      <c r="R97" s="540">
        <f t="shared" si="10"/>
        <v>18732360.007300004</v>
      </c>
      <c r="S97" s="540">
        <f t="shared" si="10"/>
        <v>34359.700556399992</v>
      </c>
      <c r="T97" s="540">
        <f t="shared" si="10"/>
        <v>22184067.743099988</v>
      </c>
      <c r="U97" s="540">
        <f t="shared" si="10"/>
        <v>32860.181574499991</v>
      </c>
      <c r="V97" s="540">
        <f t="shared" si="10"/>
        <v>19712752.974900007</v>
      </c>
      <c r="W97" s="540">
        <f t="shared" si="10"/>
        <v>26455.126816800013</v>
      </c>
      <c r="X97" s="540">
        <f t="shared" si="10"/>
        <v>16085274.208599988</v>
      </c>
      <c r="Y97" s="540">
        <f t="shared" si="10"/>
        <v>34988.80648349999</v>
      </c>
      <c r="Z97" s="540">
        <f t="shared" si="10"/>
        <v>20816487.555200011</v>
      </c>
      <c r="AA97" s="541">
        <f t="shared" si="9"/>
        <v>383121.39626679989</v>
      </c>
      <c r="AB97" s="541">
        <f t="shared" si="9"/>
        <v>244243131.27610001</v>
      </c>
    </row>
    <row r="98" spans="1:30" s="310" customFormat="1" x14ac:dyDescent="0.25">
      <c r="A98" s="515" t="s">
        <v>235</v>
      </c>
      <c r="B98" s="140" t="s">
        <v>167</v>
      </c>
      <c r="C98" s="461">
        <v>9130.9154623000086</v>
      </c>
      <c r="D98" s="461">
        <v>6054153.9275999945</v>
      </c>
      <c r="E98" s="461">
        <v>8593.8360687000077</v>
      </c>
      <c r="F98" s="461">
        <v>5905882.4171000058</v>
      </c>
      <c r="G98" s="461">
        <v>9346.9884309999943</v>
      </c>
      <c r="H98" s="461">
        <v>6726445.6135</v>
      </c>
      <c r="I98" s="461">
        <v>10400.697619999984</v>
      </c>
      <c r="J98" s="461">
        <v>7672340.4953000005</v>
      </c>
      <c r="K98" s="461">
        <v>9165.4416600000022</v>
      </c>
      <c r="L98" s="461">
        <v>6392973.9129999988</v>
      </c>
      <c r="M98" s="461">
        <v>9776.3832636000025</v>
      </c>
      <c r="N98" s="461">
        <v>7218400.7907000007</v>
      </c>
      <c r="O98" s="461">
        <v>9425.6046399999996</v>
      </c>
      <c r="P98" s="461">
        <v>6578182.4317000089</v>
      </c>
      <c r="Q98" s="461">
        <v>8360.7823600000083</v>
      </c>
      <c r="R98" s="461">
        <v>5819648.5970000057</v>
      </c>
      <c r="S98" s="461">
        <v>10992.616476400008</v>
      </c>
      <c r="T98" s="461">
        <v>7595878.1249999981</v>
      </c>
      <c r="U98" s="461">
        <v>10470.890554500005</v>
      </c>
      <c r="V98" s="461">
        <v>6874064.6041000048</v>
      </c>
      <c r="W98" s="461">
        <v>8221.2492568000052</v>
      </c>
      <c r="X98" s="461">
        <v>5192213.4252000004</v>
      </c>
      <c r="Y98" s="461">
        <v>11456.8211035</v>
      </c>
      <c r="Z98" s="461">
        <v>7128127.4815999977</v>
      </c>
      <c r="AA98" s="458">
        <f t="shared" si="9"/>
        <v>115342.22689680003</v>
      </c>
      <c r="AB98" s="458">
        <f t="shared" si="9"/>
        <v>79158311.821800008</v>
      </c>
      <c r="AC98" s="305"/>
      <c r="AD98" s="305"/>
    </row>
    <row r="99" spans="1:30" s="310" customFormat="1" x14ac:dyDescent="0.25">
      <c r="A99" s="515" t="s">
        <v>235</v>
      </c>
      <c r="B99" s="140" t="s">
        <v>291</v>
      </c>
      <c r="C99" s="461">
        <v>24003.326739999949</v>
      </c>
      <c r="D99" s="461">
        <v>14625519.637400007</v>
      </c>
      <c r="E99" s="461">
        <v>21190.188439999951</v>
      </c>
      <c r="F99" s="461">
        <v>13492647.274199996</v>
      </c>
      <c r="G99" s="458">
        <v>23545.819359999976</v>
      </c>
      <c r="H99" s="458">
        <v>15134889.90809999</v>
      </c>
      <c r="I99" s="458">
        <v>24796.237929999952</v>
      </c>
      <c r="J99" s="458">
        <v>15930136.986299988</v>
      </c>
      <c r="K99" s="458">
        <v>22742.022459999993</v>
      </c>
      <c r="L99" s="458">
        <v>14272390.966500001</v>
      </c>
      <c r="M99" s="458">
        <v>20245.059640000007</v>
      </c>
      <c r="N99" s="458">
        <v>12413499.047400009</v>
      </c>
      <c r="O99" s="458">
        <v>23366.965579999989</v>
      </c>
      <c r="P99" s="458">
        <v>14294725.378199998</v>
      </c>
      <c r="Q99" s="458">
        <v>20367.311180000008</v>
      </c>
      <c r="R99" s="458">
        <v>12912711.410299998</v>
      </c>
      <c r="S99" s="458">
        <v>23367.084079999982</v>
      </c>
      <c r="T99" s="458">
        <v>14588189.618099988</v>
      </c>
      <c r="U99" s="458">
        <v>22389.29101999999</v>
      </c>
      <c r="V99" s="458">
        <v>12838688.370800002</v>
      </c>
      <c r="W99" s="458">
        <v>18233.877560000008</v>
      </c>
      <c r="X99" s="458">
        <v>10893060.783399988</v>
      </c>
      <c r="Y99" s="458">
        <v>23531.985379999991</v>
      </c>
      <c r="Z99" s="458">
        <v>13688360.073600015</v>
      </c>
      <c r="AA99" s="458">
        <f t="shared" si="9"/>
        <v>267779.16936999978</v>
      </c>
      <c r="AB99" s="458">
        <f t="shared" si="9"/>
        <v>165084819.45429999</v>
      </c>
      <c r="AC99" s="309"/>
      <c r="AD99" s="309"/>
    </row>
    <row r="100" spans="1:30" s="310" customFormat="1" x14ac:dyDescent="0.25">
      <c r="A100" s="515" t="s">
        <v>235</v>
      </c>
      <c r="B100" s="140" t="s">
        <v>171</v>
      </c>
      <c r="C100" s="461">
        <v>840.83521789999986</v>
      </c>
      <c r="D100" s="461">
        <v>508110.80159999995</v>
      </c>
      <c r="E100" s="461">
        <v>311.25023449999998</v>
      </c>
      <c r="F100" s="461">
        <v>203108.1084</v>
      </c>
      <c r="G100" s="458">
        <v>414.55932230000008</v>
      </c>
      <c r="H100" s="458">
        <v>239436.4699</v>
      </c>
      <c r="I100" s="458">
        <v>58.507318099999999</v>
      </c>
      <c r="J100" s="458">
        <v>47793.343800000002</v>
      </c>
      <c r="K100" s="458">
        <v>69.88147810000001</v>
      </c>
      <c r="L100" s="458">
        <v>62494.766100000015</v>
      </c>
      <c r="M100" s="458">
        <v>50.618589999999998</v>
      </c>
      <c r="N100" s="458">
        <v>53432.177200000013</v>
      </c>
      <c r="O100" s="458">
        <v>43.842734499999999</v>
      </c>
      <c r="P100" s="458">
        <v>45191.099700000006</v>
      </c>
      <c r="Q100" s="458">
        <v>48.628679999999996</v>
      </c>
      <c r="R100" s="458">
        <v>50659.506699999998</v>
      </c>
      <c r="S100" s="458">
        <v>110.24413270000001</v>
      </c>
      <c r="T100" s="458">
        <v>109757.29580000004</v>
      </c>
      <c r="U100" s="458">
        <v>149.63980090000001</v>
      </c>
      <c r="V100" s="458">
        <v>117316.87250000006</v>
      </c>
      <c r="W100" s="458">
        <v>173.08135179999999</v>
      </c>
      <c r="X100" s="458">
        <v>104458.84739999998</v>
      </c>
      <c r="Y100" s="458">
        <v>172.97092999999998</v>
      </c>
      <c r="Z100" s="458">
        <v>111220.33390000001</v>
      </c>
      <c r="AA100" s="458">
        <f t="shared" si="9"/>
        <v>2444.0597908</v>
      </c>
      <c r="AB100" s="458">
        <f t="shared" si="9"/>
        <v>1652979.6230000001</v>
      </c>
      <c r="AC100" s="305"/>
      <c r="AD100" s="305"/>
    </row>
    <row r="101" spans="1:30" s="310" customFormat="1" x14ac:dyDescent="0.25">
      <c r="A101" s="515" t="s">
        <v>235</v>
      </c>
      <c r="B101" s="140" t="s">
        <v>173</v>
      </c>
      <c r="C101" s="461">
        <v>21.762460899999997</v>
      </c>
      <c r="D101" s="461">
        <v>11452.417600000002</v>
      </c>
      <c r="E101" s="461">
        <v>20.047184299999998</v>
      </c>
      <c r="F101" s="461">
        <v>9416.1644999999953</v>
      </c>
      <c r="G101" s="458">
        <v>22.25839719999998</v>
      </c>
      <c r="H101" s="458">
        <v>15910.456899999999</v>
      </c>
      <c r="I101" s="458">
        <v>18.128550000000001</v>
      </c>
      <c r="J101" s="458">
        <v>13223.487200000001</v>
      </c>
      <c r="K101" s="458">
        <v>21.1691</v>
      </c>
      <c r="L101" s="458">
        <v>14369.4853</v>
      </c>
      <c r="M101" s="458">
        <v>21.257279999999998</v>
      </c>
      <c r="N101" s="458">
        <v>14745.8737</v>
      </c>
      <c r="O101" s="458">
        <v>25.797000000000001</v>
      </c>
      <c r="P101" s="458">
        <v>18144.131399999998</v>
      </c>
      <c r="Q101" s="458">
        <v>18.59928</v>
      </c>
      <c r="R101" s="458">
        <v>13166.285600000003</v>
      </c>
      <c r="S101" s="458">
        <v>15.340709999999998</v>
      </c>
      <c r="T101" s="458">
        <v>11289.787900000001</v>
      </c>
      <c r="U101" s="458">
        <v>17.600510000000003</v>
      </c>
      <c r="V101" s="458">
        <v>11792.263800000004</v>
      </c>
      <c r="W101" s="458">
        <v>12.901979999999996</v>
      </c>
      <c r="X101" s="458">
        <v>11276.073800000002</v>
      </c>
      <c r="Y101" s="458">
        <v>15.743660000000004</v>
      </c>
      <c r="Z101" s="458">
        <v>13429.021800000006</v>
      </c>
      <c r="AA101" s="458">
        <f t="shared" si="9"/>
        <v>230.6061124</v>
      </c>
      <c r="AB101" s="458">
        <f t="shared" si="9"/>
        <v>158215.44950000005</v>
      </c>
      <c r="AC101" s="305"/>
      <c r="AD101" s="305"/>
    </row>
    <row r="102" spans="1:30" s="310" customFormat="1" ht="17.25" customHeight="1" x14ac:dyDescent="0.25">
      <c r="A102" s="516"/>
      <c r="B102" s="512" t="s">
        <v>174</v>
      </c>
      <c r="C102" s="485"/>
      <c r="D102" s="485"/>
      <c r="E102" s="485"/>
      <c r="F102" s="485"/>
      <c r="G102" s="485"/>
      <c r="H102" s="485"/>
      <c r="I102" s="485"/>
      <c r="J102" s="485"/>
      <c r="K102" s="485"/>
      <c r="L102" s="485"/>
      <c r="M102" s="485"/>
      <c r="N102" s="485"/>
      <c r="O102" s="485"/>
      <c r="P102" s="485"/>
      <c r="Q102" s="485"/>
      <c r="R102" s="485"/>
      <c r="S102" s="485"/>
      <c r="T102" s="485"/>
      <c r="U102" s="485"/>
      <c r="V102" s="485"/>
      <c r="W102" s="485"/>
      <c r="X102" s="485"/>
      <c r="Y102" s="485"/>
      <c r="Z102" s="485"/>
      <c r="AA102" s="458">
        <f t="shared" si="9"/>
        <v>0</v>
      </c>
      <c r="AB102" s="458">
        <f t="shared" si="9"/>
        <v>0</v>
      </c>
      <c r="AC102" s="305"/>
      <c r="AD102" s="305"/>
    </row>
    <row r="103" spans="1:30" s="310" customFormat="1" x14ac:dyDescent="0.25">
      <c r="A103" s="516">
        <v>801</v>
      </c>
      <c r="B103" s="140" t="s">
        <v>261</v>
      </c>
      <c r="C103" s="461">
        <v>1011.9301556999999</v>
      </c>
      <c r="D103" s="461">
        <v>633056.29359999939</v>
      </c>
      <c r="E103" s="461">
        <v>897.70051520000004</v>
      </c>
      <c r="F103" s="461">
        <v>702947.61999999988</v>
      </c>
      <c r="G103" s="461">
        <v>761.46694880000007</v>
      </c>
      <c r="H103" s="461">
        <v>573022.83109999984</v>
      </c>
      <c r="I103" s="461">
        <v>792.03024089999997</v>
      </c>
      <c r="J103" s="461">
        <v>561131.77750000008</v>
      </c>
      <c r="K103" s="461">
        <v>1251.2207520000002</v>
      </c>
      <c r="L103" s="461">
        <v>860041.11079999991</v>
      </c>
      <c r="M103" s="461">
        <v>1030.3181253000002</v>
      </c>
      <c r="N103" s="461">
        <v>600369.67680000002</v>
      </c>
      <c r="O103" s="461">
        <v>961.71330989999967</v>
      </c>
      <c r="P103" s="461">
        <v>579993.87449999992</v>
      </c>
      <c r="Q103" s="461">
        <v>923.78245360000017</v>
      </c>
      <c r="R103" s="461">
        <v>574515.78860000009</v>
      </c>
      <c r="S103" s="461">
        <v>1080.9531799000004</v>
      </c>
      <c r="T103" s="461">
        <v>695313.13290000008</v>
      </c>
      <c r="U103" s="461">
        <v>1303.5756161999998</v>
      </c>
      <c r="V103" s="461">
        <v>820554.23190000036</v>
      </c>
      <c r="W103" s="461">
        <v>1037.3344363000003</v>
      </c>
      <c r="X103" s="461">
        <v>699543.68170000042</v>
      </c>
      <c r="Y103" s="461">
        <v>1075.0896800000007</v>
      </c>
      <c r="Z103" s="461">
        <v>776519.44</v>
      </c>
      <c r="AA103" s="458">
        <f t="shared" si="9"/>
        <v>12127.1154138</v>
      </c>
      <c r="AB103" s="458">
        <f t="shared" si="9"/>
        <v>8077009.4594000001</v>
      </c>
      <c r="AC103" s="305"/>
      <c r="AD103" s="309"/>
    </row>
    <row r="104" spans="1:30" s="310" customFormat="1" x14ac:dyDescent="0.25">
      <c r="A104" s="501" t="s">
        <v>175</v>
      </c>
      <c r="B104" s="140" t="s">
        <v>176</v>
      </c>
      <c r="C104" s="461">
        <v>109.35309279999998</v>
      </c>
      <c r="D104" s="461">
        <v>92093.574099999998</v>
      </c>
      <c r="E104" s="461">
        <v>73.411586400000004</v>
      </c>
      <c r="F104" s="461">
        <v>62954.199599999993</v>
      </c>
      <c r="G104" s="458">
        <v>120.53593119999998</v>
      </c>
      <c r="H104" s="458">
        <v>105566.61550000003</v>
      </c>
      <c r="I104" s="458">
        <v>131.99852000000001</v>
      </c>
      <c r="J104" s="458">
        <v>111233.5095</v>
      </c>
      <c r="K104" s="458">
        <v>95.921580000000006</v>
      </c>
      <c r="L104" s="458">
        <v>83628.5337</v>
      </c>
      <c r="M104" s="458">
        <v>139.43059999999997</v>
      </c>
      <c r="N104" s="458">
        <v>109267.61040000001</v>
      </c>
      <c r="O104" s="458">
        <v>131.8135527</v>
      </c>
      <c r="P104" s="458">
        <v>111893.5677</v>
      </c>
      <c r="Q104" s="458">
        <v>122.3595</v>
      </c>
      <c r="R104" s="458">
        <v>83229.941299999991</v>
      </c>
      <c r="S104" s="458">
        <v>278.66768000000008</v>
      </c>
      <c r="T104" s="458">
        <v>201221.96580000006</v>
      </c>
      <c r="U104" s="458">
        <v>275.92743000000002</v>
      </c>
      <c r="V104" s="458">
        <v>199444.9769000001</v>
      </c>
      <c r="W104" s="458">
        <v>169.22848999999999</v>
      </c>
      <c r="X104" s="458">
        <v>113269.30909999998</v>
      </c>
      <c r="Y104" s="458">
        <v>152.33672999999999</v>
      </c>
      <c r="Z104" s="458">
        <v>120932.95210000001</v>
      </c>
      <c r="AA104" s="458">
        <f t="shared" si="9"/>
        <v>1800.9846930999997</v>
      </c>
      <c r="AB104" s="458">
        <f t="shared" si="9"/>
        <v>1394736.7557000003</v>
      </c>
      <c r="AC104" s="305"/>
      <c r="AD104" s="309"/>
    </row>
    <row r="105" spans="1:30" s="310" customFormat="1" x14ac:dyDescent="0.25">
      <c r="A105" s="501" t="s">
        <v>177</v>
      </c>
      <c r="B105" s="517" t="s">
        <v>178</v>
      </c>
      <c r="C105" s="469">
        <v>6241.3325645999994</v>
      </c>
      <c r="D105" s="461">
        <v>7872784.2696000002</v>
      </c>
      <c r="E105" s="461">
        <v>5923.5226708999962</v>
      </c>
      <c r="F105" s="461">
        <v>8173299.9119999958</v>
      </c>
      <c r="G105" s="458">
        <v>4412.6507881999996</v>
      </c>
      <c r="H105" s="458">
        <v>7900308.3314999882</v>
      </c>
      <c r="I105" s="458">
        <v>1618.8019949999994</v>
      </c>
      <c r="J105" s="458">
        <v>2972763.0519999997</v>
      </c>
      <c r="K105" s="458">
        <v>1632.8522599999999</v>
      </c>
      <c r="L105" s="458">
        <v>3429436.4269999978</v>
      </c>
      <c r="M105" s="458">
        <v>1509.1742499999991</v>
      </c>
      <c r="N105" s="458">
        <v>2522234.7237999989</v>
      </c>
      <c r="O105" s="458">
        <v>2057.5775826999998</v>
      </c>
      <c r="P105" s="458">
        <v>2419581.8720999984</v>
      </c>
      <c r="Q105" s="458">
        <v>2267.358380000001</v>
      </c>
      <c r="R105" s="458">
        <v>2826098.0655999989</v>
      </c>
      <c r="S105" s="458">
        <v>3833.1971408999984</v>
      </c>
      <c r="T105" s="458">
        <v>4807484.2552000051</v>
      </c>
      <c r="U105" s="458">
        <v>6438.3831299999929</v>
      </c>
      <c r="V105" s="458">
        <v>8113852.8704000078</v>
      </c>
      <c r="W105" s="458">
        <v>7069.184939999991</v>
      </c>
      <c r="X105" s="458">
        <v>8396977.1917000022</v>
      </c>
      <c r="Y105" s="458">
        <v>7078.4407999999894</v>
      </c>
      <c r="Z105" s="458">
        <v>8177346.5166999968</v>
      </c>
      <c r="AA105" s="458">
        <f t="shared" si="9"/>
        <v>50082.476502299971</v>
      </c>
      <c r="AB105" s="458">
        <f t="shared" si="9"/>
        <v>67612167.487599984</v>
      </c>
      <c r="AC105" s="305"/>
      <c r="AD105" s="305"/>
    </row>
    <row r="106" spans="1:30" s="310" customFormat="1" x14ac:dyDescent="0.25">
      <c r="A106" s="501" t="s">
        <v>179</v>
      </c>
      <c r="B106" s="140" t="s">
        <v>180</v>
      </c>
      <c r="C106" s="461">
        <v>689.41396999999995</v>
      </c>
      <c r="D106" s="461">
        <v>542002.83679999993</v>
      </c>
      <c r="E106" s="461">
        <v>929.96094999999991</v>
      </c>
      <c r="F106" s="461">
        <v>726813.25399999972</v>
      </c>
      <c r="G106" s="458">
        <v>862.69451000000004</v>
      </c>
      <c r="H106" s="458">
        <v>567942.19980000006</v>
      </c>
      <c r="I106" s="458">
        <v>821.19048999999995</v>
      </c>
      <c r="J106" s="458">
        <v>361465.47730000003</v>
      </c>
      <c r="K106" s="458">
        <v>1027.9499900000001</v>
      </c>
      <c r="L106" s="458">
        <v>536948.26379999996</v>
      </c>
      <c r="M106" s="458">
        <v>1025.7436399999999</v>
      </c>
      <c r="N106" s="458">
        <v>554270.52670000005</v>
      </c>
      <c r="O106" s="458">
        <v>552.32348000000002</v>
      </c>
      <c r="P106" s="458">
        <v>333692.83179999993</v>
      </c>
      <c r="Q106" s="458">
        <v>668.46748000000002</v>
      </c>
      <c r="R106" s="458">
        <v>417110.13579999999</v>
      </c>
      <c r="S106" s="458">
        <v>888.55597</v>
      </c>
      <c r="T106" s="458">
        <v>520450.45470000018</v>
      </c>
      <c r="U106" s="458">
        <v>840.47108000000003</v>
      </c>
      <c r="V106" s="458">
        <v>567448.07599999977</v>
      </c>
      <c r="W106" s="458">
        <v>731.33921000000009</v>
      </c>
      <c r="X106" s="458">
        <v>482606.08019999991</v>
      </c>
      <c r="Y106" s="458">
        <v>452.01922999999999</v>
      </c>
      <c r="Z106" s="458">
        <v>344051.01690000005</v>
      </c>
      <c r="AA106" s="458">
        <f t="shared" si="9"/>
        <v>9490.1299999999992</v>
      </c>
      <c r="AB106" s="458">
        <f t="shared" si="9"/>
        <v>5954801.1537999986</v>
      </c>
    </row>
    <row r="107" spans="1:30" s="310" customFormat="1" x14ac:dyDescent="0.25">
      <c r="A107" s="501" t="s">
        <v>181</v>
      </c>
      <c r="B107" s="140" t="s">
        <v>182</v>
      </c>
      <c r="C107" s="461">
        <v>63.302419999999998</v>
      </c>
      <c r="D107" s="461">
        <v>164164.02300000002</v>
      </c>
      <c r="E107" s="461">
        <v>118.61339</v>
      </c>
      <c r="F107" s="461">
        <v>268119.88249999995</v>
      </c>
      <c r="G107" s="458">
        <v>52.950380000000003</v>
      </c>
      <c r="H107" s="458">
        <v>157324.17410000003</v>
      </c>
      <c r="I107" s="458">
        <v>7.6272800000000007</v>
      </c>
      <c r="J107" s="458">
        <v>22118.723299999998</v>
      </c>
      <c r="K107" s="458">
        <v>18.3263</v>
      </c>
      <c r="L107" s="458">
        <v>28413.538699999997</v>
      </c>
      <c r="M107" s="458">
        <v>27.166400000000003</v>
      </c>
      <c r="N107" s="458">
        <v>34856.737399999991</v>
      </c>
      <c r="O107" s="458">
        <v>25.38682</v>
      </c>
      <c r="P107" s="458">
        <v>42303.595600000001</v>
      </c>
      <c r="Q107" s="458">
        <v>21.35</v>
      </c>
      <c r="R107" s="458">
        <v>30568.117600000001</v>
      </c>
      <c r="S107" s="458">
        <v>19.1235</v>
      </c>
      <c r="T107" s="458">
        <v>32822.735499999995</v>
      </c>
      <c r="U107" s="458">
        <v>27.312639999999998</v>
      </c>
      <c r="V107" s="458">
        <v>35789.252800000002</v>
      </c>
      <c r="W107" s="458">
        <v>24.395700000000001</v>
      </c>
      <c r="X107" s="458">
        <v>23703.270199999999</v>
      </c>
      <c r="Y107" s="458">
        <v>30.101700000000001</v>
      </c>
      <c r="Z107" s="458">
        <v>62374.3223</v>
      </c>
      <c r="AA107" s="458">
        <f t="shared" si="9"/>
        <v>435.65652999999998</v>
      </c>
      <c r="AB107" s="458">
        <f t="shared" si="9"/>
        <v>902558.37300000002</v>
      </c>
    </row>
    <row r="108" spans="1:30" s="310" customFormat="1" x14ac:dyDescent="0.25">
      <c r="A108" s="518" t="s">
        <v>251</v>
      </c>
      <c r="B108" s="140" t="s">
        <v>184</v>
      </c>
      <c r="C108" s="461">
        <v>134.95786539999997</v>
      </c>
      <c r="D108" s="461">
        <v>96086.831899999976</v>
      </c>
      <c r="E108" s="461">
        <v>230.13125629999993</v>
      </c>
      <c r="F108" s="461">
        <v>247513.55930000017</v>
      </c>
      <c r="G108" s="458">
        <v>1129.2120699999994</v>
      </c>
      <c r="H108" s="458">
        <v>1345090.762899999</v>
      </c>
      <c r="I108" s="458">
        <v>691.83020999999997</v>
      </c>
      <c r="J108" s="458">
        <v>781937.07530000003</v>
      </c>
      <c r="K108" s="458">
        <v>4009.1589299999996</v>
      </c>
      <c r="L108" s="458">
        <v>4470250.8013000023</v>
      </c>
      <c r="M108" s="458">
        <v>6747.7841900000003</v>
      </c>
      <c r="N108" s="458">
        <v>7489974.7154999953</v>
      </c>
      <c r="O108" s="458">
        <v>5074.5249600000016</v>
      </c>
      <c r="P108" s="458">
        <v>5531230.3098000046</v>
      </c>
      <c r="Q108" s="458">
        <v>1510.4849289999993</v>
      </c>
      <c r="R108" s="458">
        <v>1645971.0575000017</v>
      </c>
      <c r="S108" s="458">
        <v>1035.9781218000001</v>
      </c>
      <c r="T108" s="458">
        <v>1034880.8230999991</v>
      </c>
      <c r="U108" s="458">
        <v>542.53552999999999</v>
      </c>
      <c r="V108" s="458">
        <v>509016.32649999985</v>
      </c>
      <c r="W108" s="458">
        <v>338.50700000000001</v>
      </c>
      <c r="X108" s="458">
        <v>293202.08400000021</v>
      </c>
      <c r="Y108" s="458">
        <v>102.59953999999996</v>
      </c>
      <c r="Z108" s="458">
        <v>77860.33590000002</v>
      </c>
      <c r="AA108" s="458">
        <f t="shared" ref="AA108:AB115" si="11">C108+E108+G108+I108+K108+M108+O108+Q108+S108+U108+W108+Y108</f>
        <v>21547.704602499998</v>
      </c>
      <c r="AB108" s="458">
        <f t="shared" si="11"/>
        <v>23523014.683000002</v>
      </c>
    </row>
    <row r="109" spans="1:30" s="310" customFormat="1" x14ac:dyDescent="0.25">
      <c r="A109" s="515" t="s">
        <v>237</v>
      </c>
      <c r="B109" s="140" t="s">
        <v>186</v>
      </c>
      <c r="C109" s="461">
        <v>318.0045748</v>
      </c>
      <c r="D109" s="461">
        <v>186915.85220000005</v>
      </c>
      <c r="E109" s="461">
        <v>203.64796290000001</v>
      </c>
      <c r="F109" s="461">
        <v>135835.50499999998</v>
      </c>
      <c r="G109" s="458">
        <v>194.80285479999998</v>
      </c>
      <c r="H109" s="458">
        <v>125572.10179999999</v>
      </c>
      <c r="I109" s="458">
        <v>302.00444777366255</v>
      </c>
      <c r="J109" s="458">
        <v>232234.75979999994</v>
      </c>
      <c r="K109" s="458">
        <v>305.72847300000001</v>
      </c>
      <c r="L109" s="458">
        <v>206701.39519999997</v>
      </c>
      <c r="M109" s="458">
        <v>216.45148000000006</v>
      </c>
      <c r="N109" s="458">
        <v>130464.54340000001</v>
      </c>
      <c r="O109" s="458">
        <v>346.52960670430673</v>
      </c>
      <c r="P109" s="458">
        <v>218368.62039999999</v>
      </c>
      <c r="Q109" s="458">
        <v>131.01134999999999</v>
      </c>
      <c r="R109" s="458">
        <v>122527.0782</v>
      </c>
      <c r="S109" s="458">
        <v>130.71368820000001</v>
      </c>
      <c r="T109" s="458">
        <v>88032.285399999993</v>
      </c>
      <c r="U109" s="458">
        <v>227.58279999999999</v>
      </c>
      <c r="V109" s="458">
        <v>134247.82169999994</v>
      </c>
      <c r="W109" s="458">
        <v>176.00630000000001</v>
      </c>
      <c r="X109" s="458">
        <v>126406.24830000004</v>
      </c>
      <c r="Y109" s="458">
        <v>324.01184888888878</v>
      </c>
      <c r="Z109" s="458">
        <v>318387.59139999986</v>
      </c>
      <c r="AA109" s="458">
        <f t="shared" si="11"/>
        <v>2876.4953870668587</v>
      </c>
      <c r="AB109" s="458">
        <f t="shared" si="11"/>
        <v>2025693.8027999997</v>
      </c>
    </row>
    <row r="110" spans="1:30" s="310" customFormat="1" ht="18.75" customHeight="1" x14ac:dyDescent="0.25">
      <c r="A110" s="501" t="s">
        <v>238</v>
      </c>
      <c r="B110" s="140" t="s">
        <v>188</v>
      </c>
      <c r="C110" s="489">
        <v>1.6439999999999999</v>
      </c>
      <c r="D110" s="489">
        <v>2586.4</v>
      </c>
      <c r="E110" s="489">
        <v>1.2769999999999999</v>
      </c>
      <c r="F110" s="489">
        <v>1804.9</v>
      </c>
      <c r="G110" s="490">
        <v>1.1539999999999999</v>
      </c>
      <c r="H110" s="490">
        <v>3343.7500000000005</v>
      </c>
      <c r="I110" s="490">
        <v>7.0000000000000001E-3</v>
      </c>
      <c r="J110" s="490">
        <v>11.9</v>
      </c>
      <c r="K110" s="490">
        <v>0</v>
      </c>
      <c r="L110" s="490">
        <v>0</v>
      </c>
      <c r="M110" s="490">
        <v>5.0000000000000001E-3</v>
      </c>
      <c r="N110" s="490">
        <v>5.75</v>
      </c>
      <c r="O110" s="490">
        <v>0</v>
      </c>
      <c r="P110" s="490">
        <v>0</v>
      </c>
      <c r="Q110" s="490">
        <v>0</v>
      </c>
      <c r="R110" s="490">
        <v>0</v>
      </c>
      <c r="S110" s="490">
        <v>7.0000000000000007E-5</v>
      </c>
      <c r="T110" s="490">
        <v>0.51</v>
      </c>
      <c r="U110" s="490">
        <v>1.0149999999999999</v>
      </c>
      <c r="V110" s="490">
        <v>1075.6751999999999</v>
      </c>
      <c r="W110" s="490">
        <v>0.40799999999999997</v>
      </c>
      <c r="X110" s="490">
        <v>374.31960000000004</v>
      </c>
      <c r="Y110" s="490">
        <v>1.1974</v>
      </c>
      <c r="Z110" s="490">
        <v>1084.9879999999998</v>
      </c>
      <c r="AA110" s="458">
        <f t="shared" si="11"/>
        <v>6.7074699999999989</v>
      </c>
      <c r="AB110" s="458">
        <f t="shared" si="11"/>
        <v>10288.192800000001</v>
      </c>
    </row>
    <row r="111" spans="1:30" s="310" customFormat="1" x14ac:dyDescent="0.25">
      <c r="A111" s="501" t="s">
        <v>189</v>
      </c>
      <c r="B111" s="140" t="s">
        <v>190</v>
      </c>
      <c r="C111" s="461">
        <v>0.05</v>
      </c>
      <c r="D111" s="461">
        <v>150</v>
      </c>
      <c r="E111" s="461">
        <v>0.38</v>
      </c>
      <c r="F111" s="461">
        <v>669.5</v>
      </c>
      <c r="G111" s="458">
        <v>0.44</v>
      </c>
      <c r="H111" s="458">
        <v>0</v>
      </c>
      <c r="I111" s="458">
        <v>0</v>
      </c>
      <c r="J111" s="458">
        <v>0</v>
      </c>
      <c r="K111" s="458">
        <v>0</v>
      </c>
      <c r="L111" s="458">
        <v>0</v>
      </c>
      <c r="M111" s="458">
        <v>0</v>
      </c>
      <c r="N111" s="458">
        <v>0</v>
      </c>
      <c r="O111" s="458">
        <v>0</v>
      </c>
      <c r="P111" s="458">
        <v>0</v>
      </c>
      <c r="Q111" s="458">
        <v>0.02</v>
      </c>
      <c r="R111" s="458">
        <v>20</v>
      </c>
      <c r="S111" s="458">
        <v>0</v>
      </c>
      <c r="T111" s="458">
        <v>0</v>
      </c>
      <c r="U111" s="458">
        <v>5.5E-2</v>
      </c>
      <c r="V111" s="458">
        <v>49.994999999999997</v>
      </c>
      <c r="W111" s="458"/>
      <c r="X111" s="458"/>
      <c r="Y111" s="458"/>
      <c r="Z111" s="458"/>
      <c r="AA111" s="458">
        <f t="shared" si="11"/>
        <v>0.94500000000000006</v>
      </c>
      <c r="AB111" s="458">
        <f t="shared" si="11"/>
        <v>889.495</v>
      </c>
    </row>
    <row r="112" spans="1:30" s="310" customFormat="1" x14ac:dyDescent="0.25">
      <c r="A112" s="515" t="s">
        <v>237</v>
      </c>
      <c r="B112" s="140" t="s">
        <v>192</v>
      </c>
      <c r="C112" s="461">
        <v>49.020956599999998</v>
      </c>
      <c r="D112" s="461">
        <v>58059.286300000007</v>
      </c>
      <c r="E112" s="461">
        <v>42.164009299999996</v>
      </c>
      <c r="F112" s="461">
        <v>54178.167900000015</v>
      </c>
      <c r="G112" s="458">
        <v>24.315466299999997</v>
      </c>
      <c r="H112" s="458">
        <v>42327.491900000001</v>
      </c>
      <c r="I112" s="458">
        <v>16.899372600000003</v>
      </c>
      <c r="J112" s="458">
        <v>23829.141400000004</v>
      </c>
      <c r="K112" s="458">
        <v>86.137736300000014</v>
      </c>
      <c r="L112" s="458">
        <v>299161.78260000004</v>
      </c>
      <c r="M112" s="458">
        <v>250.5463163</v>
      </c>
      <c r="N112" s="458">
        <v>105093.34330000001</v>
      </c>
      <c r="O112" s="458">
        <v>341.64301360000002</v>
      </c>
      <c r="P112" s="458">
        <v>107627.79160000001</v>
      </c>
      <c r="Q112" s="458">
        <v>362.89997270000003</v>
      </c>
      <c r="R112" s="458">
        <v>137390.89909999998</v>
      </c>
      <c r="S112" s="458">
        <v>303.31914440000003</v>
      </c>
      <c r="T112" s="458">
        <v>105845.95689999999</v>
      </c>
      <c r="U112" s="458">
        <v>135.4010509</v>
      </c>
      <c r="V112" s="458">
        <v>82181.253999999986</v>
      </c>
      <c r="W112" s="458">
        <v>24.1545709</v>
      </c>
      <c r="X112" s="458">
        <v>20781.901299999994</v>
      </c>
      <c r="Y112" s="458">
        <v>16.485810000000001</v>
      </c>
      <c r="Z112" s="458">
        <v>14804.734400000003</v>
      </c>
      <c r="AA112" s="458">
        <f t="shared" si="11"/>
        <v>1652.9874199000001</v>
      </c>
      <c r="AB112" s="458">
        <f t="shared" si="11"/>
        <v>1051281.7507</v>
      </c>
    </row>
    <row r="113" spans="1:29" s="310" customFormat="1" x14ac:dyDescent="0.25">
      <c r="A113" s="501" t="s">
        <v>193</v>
      </c>
      <c r="B113" s="140" t="s">
        <v>194</v>
      </c>
      <c r="C113" s="461">
        <v>9.9190499999999986</v>
      </c>
      <c r="D113" s="461">
        <v>12023.108099999999</v>
      </c>
      <c r="E113" s="461">
        <v>10.587809999999996</v>
      </c>
      <c r="F113" s="461">
        <v>15287.5663</v>
      </c>
      <c r="G113" s="458">
        <v>10.11477</v>
      </c>
      <c r="H113" s="458">
        <v>11191.5116</v>
      </c>
      <c r="I113" s="458">
        <v>3.1240000000000001</v>
      </c>
      <c r="J113" s="458">
        <v>4588.88</v>
      </c>
      <c r="K113" s="458">
        <v>6.4764500000000007</v>
      </c>
      <c r="L113" s="458">
        <v>11957.999099999999</v>
      </c>
      <c r="M113" s="458">
        <v>6.0289999999999999</v>
      </c>
      <c r="N113" s="458">
        <v>9792.4218000000019</v>
      </c>
      <c r="O113" s="458">
        <v>9.0603699999999989</v>
      </c>
      <c r="P113" s="458">
        <v>9472.2968000000001</v>
      </c>
      <c r="Q113" s="458">
        <v>10.453730000000002</v>
      </c>
      <c r="R113" s="458">
        <v>17306.876</v>
      </c>
      <c r="S113" s="458">
        <v>11.122319999999998</v>
      </c>
      <c r="T113" s="458">
        <v>20200.9519</v>
      </c>
      <c r="U113" s="458">
        <v>8.549310000000002</v>
      </c>
      <c r="V113" s="458">
        <v>17541.451499999996</v>
      </c>
      <c r="W113" s="458">
        <v>8.3978999999999999</v>
      </c>
      <c r="X113" s="458">
        <v>14177.220100000002</v>
      </c>
      <c r="Y113" s="458">
        <v>2.5939099999999997</v>
      </c>
      <c r="Z113" s="458">
        <v>588.3383</v>
      </c>
      <c r="AA113" s="458">
        <f t="shared" si="11"/>
        <v>96.428619999999995</v>
      </c>
      <c r="AB113" s="458">
        <f t="shared" si="11"/>
        <v>144128.62150000001</v>
      </c>
    </row>
    <row r="114" spans="1:29" s="310" customFormat="1" x14ac:dyDescent="0.25">
      <c r="A114" s="501" t="s">
        <v>195</v>
      </c>
      <c r="B114" s="140" t="s">
        <v>196</v>
      </c>
      <c r="C114" s="461">
        <v>1.6506500000000002</v>
      </c>
      <c r="D114" s="461">
        <v>837.21399999999994</v>
      </c>
      <c r="E114" s="461">
        <v>1.2672099999999999</v>
      </c>
      <c r="F114" s="461">
        <v>628.61319999999989</v>
      </c>
      <c r="G114" s="458">
        <v>1.2206800000000002</v>
      </c>
      <c r="H114" s="458">
        <v>756.58839999999998</v>
      </c>
      <c r="I114" s="458">
        <v>0</v>
      </c>
      <c r="J114" s="458">
        <v>0</v>
      </c>
      <c r="K114" s="458">
        <v>1.8179999999999998E-2</v>
      </c>
      <c r="L114" s="458">
        <v>3.1997</v>
      </c>
      <c r="M114" s="458">
        <v>0.19454000000000002</v>
      </c>
      <c r="N114" s="458">
        <v>66.556399999999996</v>
      </c>
      <c r="O114" s="458">
        <v>0</v>
      </c>
      <c r="P114" s="458">
        <v>0</v>
      </c>
      <c r="Q114" s="458">
        <v>0</v>
      </c>
      <c r="R114" s="458">
        <v>0</v>
      </c>
      <c r="S114" s="458">
        <v>7.9549999999999996E-2</v>
      </c>
      <c r="T114" s="458">
        <v>70.004000000000005</v>
      </c>
      <c r="U114" s="458">
        <v>0.77617999999999998</v>
      </c>
      <c r="V114" s="458">
        <v>582.18029999999999</v>
      </c>
      <c r="W114" s="458">
        <v>0.74590999999999996</v>
      </c>
      <c r="X114" s="458">
        <v>533.42709999999988</v>
      </c>
      <c r="Y114" s="458">
        <v>0.49063000000000001</v>
      </c>
      <c r="Z114" s="458">
        <v>315.60079999999994</v>
      </c>
      <c r="AA114" s="458">
        <f t="shared" si="11"/>
        <v>6.4435300000000018</v>
      </c>
      <c r="AB114" s="458">
        <f t="shared" si="11"/>
        <v>3793.3838999999998</v>
      </c>
    </row>
    <row r="115" spans="1:29" s="310" customFormat="1" x14ac:dyDescent="0.25">
      <c r="A115" s="501" t="s">
        <v>197</v>
      </c>
      <c r="B115" s="140" t="s">
        <v>198</v>
      </c>
      <c r="C115" s="461">
        <v>6.1499999999999999E-2</v>
      </c>
      <c r="D115" s="461">
        <v>23.985799999999998</v>
      </c>
      <c r="E115" s="461">
        <v>1.33056</v>
      </c>
      <c r="F115" s="461">
        <v>2213.8915000000002</v>
      </c>
      <c r="G115" s="458">
        <v>0.20454</v>
      </c>
      <c r="H115" s="458">
        <v>359.99040000000002</v>
      </c>
      <c r="I115" s="458">
        <v>0</v>
      </c>
      <c r="J115" s="458">
        <v>0</v>
      </c>
      <c r="K115" s="458">
        <v>0</v>
      </c>
      <c r="L115" s="458">
        <v>0</v>
      </c>
      <c r="M115" s="458">
        <v>0.17199999999999999</v>
      </c>
      <c r="N115" s="458">
        <v>337</v>
      </c>
      <c r="O115" s="458">
        <v>0</v>
      </c>
      <c r="P115" s="458">
        <v>0</v>
      </c>
      <c r="Q115" s="458">
        <v>0</v>
      </c>
      <c r="R115" s="458">
        <v>0</v>
      </c>
      <c r="S115" s="458">
        <v>0</v>
      </c>
      <c r="T115" s="458">
        <v>0</v>
      </c>
      <c r="U115" s="458">
        <v>0.108</v>
      </c>
      <c r="V115" s="458">
        <v>243</v>
      </c>
      <c r="W115" s="458">
        <v>8.5000000000000006E-2</v>
      </c>
      <c r="X115" s="458">
        <v>140.25</v>
      </c>
      <c r="Y115" s="458">
        <v>0.22800000000000001</v>
      </c>
      <c r="Z115" s="458">
        <v>288</v>
      </c>
      <c r="AA115" s="458">
        <f t="shared" si="11"/>
        <v>2.1896</v>
      </c>
      <c r="AB115" s="458">
        <f t="shared" si="11"/>
        <v>3606.1177000000002</v>
      </c>
    </row>
    <row r="116" spans="1:29" s="310" customFormat="1" x14ac:dyDescent="0.25">
      <c r="A116" s="501" t="s">
        <v>199</v>
      </c>
      <c r="B116" s="140" t="s">
        <v>200</v>
      </c>
      <c r="C116" s="461">
        <v>50.917027300000008</v>
      </c>
      <c r="D116" s="461">
        <v>57936.686999999991</v>
      </c>
      <c r="E116" s="461">
        <v>66.287090000000006</v>
      </c>
      <c r="F116" s="461">
        <v>44302.550499999998</v>
      </c>
      <c r="G116" s="458">
        <v>53.740000899999998</v>
      </c>
      <c r="H116" s="458">
        <v>35327.142400000004</v>
      </c>
      <c r="I116" s="458">
        <v>96.86054</v>
      </c>
      <c r="J116" s="458">
        <v>100654.06359999999</v>
      </c>
      <c r="K116" s="458">
        <v>10.276999999999999</v>
      </c>
      <c r="L116" s="458">
        <v>5794.5619000000006</v>
      </c>
      <c r="M116" s="458">
        <v>10.3424</v>
      </c>
      <c r="N116" s="458">
        <v>7597.4401999999991</v>
      </c>
      <c r="O116" s="458">
        <v>16.466699999999999</v>
      </c>
      <c r="P116" s="458">
        <v>14733.4635</v>
      </c>
      <c r="Q116" s="458">
        <v>17.13222</v>
      </c>
      <c r="R116" s="458">
        <v>7620.6948000000011</v>
      </c>
      <c r="S116" s="458">
        <v>24.823636399999998</v>
      </c>
      <c r="T116" s="458">
        <v>14488.8112</v>
      </c>
      <c r="U116" s="458">
        <v>20.812000000000001</v>
      </c>
      <c r="V116" s="458">
        <v>13616.953</v>
      </c>
      <c r="W116" s="458">
        <v>3.3340000000000001</v>
      </c>
      <c r="X116" s="458">
        <v>3703.2046</v>
      </c>
      <c r="Y116" s="458">
        <v>21.761500000000002</v>
      </c>
      <c r="Z116" s="458">
        <v>14156.624700000002</v>
      </c>
      <c r="AA116" s="458">
        <v>392.75411460000004</v>
      </c>
      <c r="AB116" s="458">
        <v>319932.19739999995</v>
      </c>
    </row>
    <row r="117" spans="1:29" s="310" customFormat="1" x14ac:dyDescent="0.25">
      <c r="A117" s="501" t="s">
        <v>252</v>
      </c>
      <c r="B117" s="140" t="s">
        <v>202</v>
      </c>
      <c r="C117" s="461">
        <v>0.43462400000000001</v>
      </c>
      <c r="D117" s="461">
        <v>3199.0028000000002</v>
      </c>
      <c r="E117" s="461">
        <v>0.45900000000000002</v>
      </c>
      <c r="F117" s="461">
        <v>3562</v>
      </c>
      <c r="G117" s="458">
        <v>1.2E-2</v>
      </c>
      <c r="H117" s="458">
        <v>72</v>
      </c>
      <c r="I117" s="458">
        <v>3.0000000000000001E-3</v>
      </c>
      <c r="J117" s="458">
        <v>52.5</v>
      </c>
      <c r="K117" s="458">
        <v>0</v>
      </c>
      <c r="L117" s="458">
        <v>0</v>
      </c>
      <c r="M117" s="458">
        <v>0</v>
      </c>
      <c r="N117" s="458">
        <v>0</v>
      </c>
      <c r="O117" s="458">
        <v>0</v>
      </c>
      <c r="P117" s="458">
        <v>0</v>
      </c>
      <c r="Q117" s="458">
        <v>0</v>
      </c>
      <c r="R117" s="458">
        <v>0</v>
      </c>
      <c r="S117" s="458">
        <v>0</v>
      </c>
      <c r="T117" s="458">
        <v>0</v>
      </c>
      <c r="U117" s="458">
        <v>0</v>
      </c>
      <c r="V117" s="458">
        <v>0</v>
      </c>
      <c r="W117" s="458">
        <v>0</v>
      </c>
      <c r="X117" s="458">
        <v>0</v>
      </c>
      <c r="Y117" s="458">
        <v>0.06</v>
      </c>
      <c r="Z117" s="458">
        <v>870</v>
      </c>
      <c r="AA117" s="458">
        <v>0.96862399999999993</v>
      </c>
      <c r="AB117" s="458">
        <v>7755.5028000000002</v>
      </c>
    </row>
    <row r="118" spans="1:29" s="310" customFormat="1" x14ac:dyDescent="0.25">
      <c r="A118" s="501" t="s">
        <v>203</v>
      </c>
      <c r="B118" s="140" t="s">
        <v>204</v>
      </c>
      <c r="C118" s="461">
        <v>1.5414299999999999</v>
      </c>
      <c r="D118" s="461">
        <v>2219.3101999999999</v>
      </c>
      <c r="E118" s="461">
        <v>1.8280000000000001</v>
      </c>
      <c r="F118" s="461">
        <v>2586.5043999999998</v>
      </c>
      <c r="G118" s="458">
        <v>1.0305</v>
      </c>
      <c r="H118" s="458">
        <v>1188.9979000000001</v>
      </c>
      <c r="I118" s="458">
        <v>0</v>
      </c>
      <c r="J118" s="458">
        <v>0</v>
      </c>
      <c r="K118" s="458">
        <v>1.2E-2</v>
      </c>
      <c r="L118" s="458">
        <v>23.000399999999999</v>
      </c>
      <c r="M118" s="458">
        <v>0.47399999999999998</v>
      </c>
      <c r="N118" s="458">
        <v>456.49260000000004</v>
      </c>
      <c r="O118" s="458">
        <v>6.3468</v>
      </c>
      <c r="P118" s="458">
        <v>3560.4854</v>
      </c>
      <c r="Q118" s="458">
        <v>2.3916999999999997</v>
      </c>
      <c r="R118" s="458">
        <v>1625.4531999999999</v>
      </c>
      <c r="S118" s="458">
        <v>3.0830000000000002</v>
      </c>
      <c r="T118" s="458">
        <v>3198.2377999999999</v>
      </c>
      <c r="U118" s="458">
        <v>4.1905000000000001</v>
      </c>
      <c r="V118" s="458">
        <v>3856.7664999999997</v>
      </c>
      <c r="W118" s="458">
        <v>2.3519999999999999</v>
      </c>
      <c r="X118" s="458">
        <v>1874.9703999999999</v>
      </c>
      <c r="Y118" s="458">
        <v>2.3258000000000001</v>
      </c>
      <c r="Z118" s="458">
        <v>1760.0556000000001</v>
      </c>
      <c r="AA118" s="458">
        <v>25.575730000000004</v>
      </c>
      <c r="AB118" s="458">
        <v>22350.274399999995</v>
      </c>
    </row>
    <row r="119" spans="1:29" s="310" customFormat="1" x14ac:dyDescent="0.25">
      <c r="A119" s="501" t="s">
        <v>205</v>
      </c>
      <c r="B119" s="140" t="s">
        <v>206</v>
      </c>
      <c r="C119" s="461">
        <v>20.4005182</v>
      </c>
      <c r="D119" s="461">
        <v>26926.015000000003</v>
      </c>
      <c r="E119" s="461">
        <v>33.901133800000004</v>
      </c>
      <c r="F119" s="461">
        <v>58945.584500000012</v>
      </c>
      <c r="G119" s="461">
        <v>17.326822799999999</v>
      </c>
      <c r="H119" s="461">
        <v>20055.861699999998</v>
      </c>
      <c r="I119" s="461">
        <v>7.7348999999999997</v>
      </c>
      <c r="J119" s="461">
        <v>16888.584200000005</v>
      </c>
      <c r="K119" s="461">
        <v>13.6904</v>
      </c>
      <c r="L119" s="461">
        <v>19909.9997</v>
      </c>
      <c r="M119" s="461">
        <v>8.9750199999999989</v>
      </c>
      <c r="N119" s="461">
        <v>8304.4940999999999</v>
      </c>
      <c r="O119" s="461">
        <v>11.13946</v>
      </c>
      <c r="P119" s="461">
        <v>11759.852100000004</v>
      </c>
      <c r="Q119" s="461">
        <v>11.3658</v>
      </c>
      <c r="R119" s="461">
        <v>11687.782300000003</v>
      </c>
      <c r="S119" s="461">
        <v>9.5825636000000003</v>
      </c>
      <c r="T119" s="461">
        <v>10813.262500000001</v>
      </c>
      <c r="U119" s="461">
        <v>13.828050000000001</v>
      </c>
      <c r="V119" s="461">
        <v>17935.98450000001</v>
      </c>
      <c r="W119" s="461">
        <v>10.13744</v>
      </c>
      <c r="X119" s="461">
        <v>13455.192700000001</v>
      </c>
      <c r="Y119" s="461">
        <v>9.7870000000000008</v>
      </c>
      <c r="Z119" s="461">
        <v>13784.270100000002</v>
      </c>
      <c r="AA119" s="458">
        <v>193.44483839999998</v>
      </c>
      <c r="AB119" s="458">
        <v>252817.1578000001</v>
      </c>
    </row>
    <row r="120" spans="1:29" s="310" customFormat="1" x14ac:dyDescent="0.25">
      <c r="A120" s="501" t="s">
        <v>205</v>
      </c>
      <c r="B120" s="140" t="s">
        <v>208</v>
      </c>
      <c r="C120" s="461">
        <v>1.855</v>
      </c>
      <c r="D120" s="458">
        <v>6854.25</v>
      </c>
      <c r="E120" s="458">
        <v>1.31</v>
      </c>
      <c r="F120" s="458">
        <v>5230</v>
      </c>
      <c r="G120" s="458">
        <v>1.3545199999999999</v>
      </c>
      <c r="H120" s="458">
        <v>3762.0047</v>
      </c>
      <c r="I120" s="458">
        <v>0</v>
      </c>
      <c r="J120" s="458">
        <v>0</v>
      </c>
      <c r="K120" s="458">
        <v>0</v>
      </c>
      <c r="L120" s="458">
        <v>0</v>
      </c>
      <c r="M120" s="458">
        <v>0</v>
      </c>
      <c r="N120" s="458">
        <v>0</v>
      </c>
      <c r="O120" s="458">
        <v>0</v>
      </c>
      <c r="P120" s="458">
        <v>0</v>
      </c>
      <c r="Q120" s="458">
        <v>0</v>
      </c>
      <c r="R120" s="458">
        <v>0</v>
      </c>
      <c r="S120" s="458">
        <v>2E-3</v>
      </c>
      <c r="T120" s="458">
        <v>0.02</v>
      </c>
      <c r="U120" s="458">
        <v>5.5E-2</v>
      </c>
      <c r="V120" s="458">
        <v>59.999499999999998</v>
      </c>
      <c r="W120" s="458">
        <v>6.5000000000000002E-2</v>
      </c>
      <c r="X120" s="458">
        <v>79.999499999999998</v>
      </c>
      <c r="Y120" s="458">
        <v>3.3000000000000002E-2</v>
      </c>
      <c r="Z120" s="458">
        <v>35.999699999999997</v>
      </c>
      <c r="AA120" s="458">
        <v>4.6745200000000002</v>
      </c>
      <c r="AB120" s="458">
        <v>16022.2734</v>
      </c>
    </row>
    <row r="121" spans="1:29" s="310" customFormat="1" x14ac:dyDescent="0.25">
      <c r="A121" s="501" t="s">
        <v>209</v>
      </c>
      <c r="B121" s="140" t="s">
        <v>210</v>
      </c>
      <c r="C121" s="461">
        <v>7.5077900000000009</v>
      </c>
      <c r="D121" s="461">
        <v>6808.4664999999995</v>
      </c>
      <c r="E121" s="461">
        <v>5.5487000000000011</v>
      </c>
      <c r="F121" s="461">
        <v>5739.2685000000001</v>
      </c>
      <c r="G121" s="458">
        <v>4.6259354000000004</v>
      </c>
      <c r="H121" s="458">
        <v>3356.0528999999997</v>
      </c>
      <c r="I121" s="458">
        <v>0.154</v>
      </c>
      <c r="J121" s="458">
        <v>269.2799</v>
      </c>
      <c r="K121" s="458">
        <v>0.14507999999999999</v>
      </c>
      <c r="L121" s="458">
        <v>289.59160000000003</v>
      </c>
      <c r="M121" s="458">
        <v>2.0025399999999998</v>
      </c>
      <c r="N121" s="458">
        <v>1758.9034999999999</v>
      </c>
      <c r="O121" s="458">
        <v>2.7257199999999999</v>
      </c>
      <c r="P121" s="458">
        <v>1100.2692999999999</v>
      </c>
      <c r="Q121" s="458">
        <v>0.35681999999999992</v>
      </c>
      <c r="R121" s="458">
        <v>299.84889999999996</v>
      </c>
      <c r="S121" s="458">
        <v>0.49775000000000003</v>
      </c>
      <c r="T121" s="458">
        <v>669.40750000000003</v>
      </c>
      <c r="U121" s="458">
        <v>2.1413599999999997</v>
      </c>
      <c r="V121" s="458">
        <v>1920.8323</v>
      </c>
      <c r="W121" s="458">
        <v>6.8956127000000018</v>
      </c>
      <c r="X121" s="458">
        <v>5042.4052999999994</v>
      </c>
      <c r="Y121" s="458">
        <v>2.7586500000000003</v>
      </c>
      <c r="Z121" s="458">
        <v>2441.6999999999998</v>
      </c>
      <c r="AA121" s="458">
        <v>35.359958100000007</v>
      </c>
      <c r="AB121" s="458">
        <v>29696.026200000004</v>
      </c>
    </row>
    <row r="122" spans="1:29" s="310" customFormat="1" x14ac:dyDescent="0.25">
      <c r="A122" s="501" t="s">
        <v>253</v>
      </c>
      <c r="B122" s="519" t="s">
        <v>212</v>
      </c>
      <c r="C122" s="520"/>
      <c r="D122" s="520"/>
      <c r="E122" s="520"/>
      <c r="F122" s="520"/>
      <c r="G122" s="521"/>
      <c r="H122" s="521"/>
      <c r="I122" s="521"/>
      <c r="J122" s="521"/>
      <c r="K122" s="521"/>
      <c r="L122" s="521"/>
      <c r="M122" s="521"/>
      <c r="N122" s="521"/>
      <c r="O122" s="521"/>
      <c r="P122" s="521"/>
      <c r="Q122" s="521"/>
      <c r="R122" s="521"/>
      <c r="S122" s="521"/>
      <c r="T122" s="521"/>
      <c r="U122" s="521"/>
      <c r="V122" s="521"/>
      <c r="W122" s="521"/>
      <c r="X122" s="521"/>
      <c r="Y122" s="521"/>
      <c r="Z122" s="521"/>
      <c r="AA122" s="458">
        <f>C122+E122+G122+I122+K122+M122+O122+Q122+S122+U122+W122+Y122</f>
        <v>0</v>
      </c>
      <c r="AB122" s="458">
        <f>D122+F122+H122+J122+L122+N122+P122+R122+T122+V122+X122+Z122</f>
        <v>0</v>
      </c>
    </row>
    <row r="123" spans="1:29" s="310" customFormat="1" x14ac:dyDescent="0.25">
      <c r="A123" s="511">
        <v>603</v>
      </c>
      <c r="B123" s="484" t="s">
        <v>213</v>
      </c>
      <c r="C123" s="522">
        <v>17.023219999999998</v>
      </c>
      <c r="D123" s="522">
        <v>46144.400300000001</v>
      </c>
      <c r="E123" s="522">
        <v>4.5923400000000001</v>
      </c>
      <c r="F123" s="522">
        <v>17424.219700000001</v>
      </c>
      <c r="G123" s="522">
        <v>3.5212000000000003</v>
      </c>
      <c r="H123" s="522">
        <v>11902.892800000001</v>
      </c>
      <c r="I123" s="522">
        <v>9.797480000000002</v>
      </c>
      <c r="J123" s="522">
        <v>20765.6702</v>
      </c>
      <c r="K123" s="522">
        <v>9.9739799999999992</v>
      </c>
      <c r="L123" s="522">
        <v>25204.205517422062</v>
      </c>
      <c r="M123" s="522">
        <v>9.6376799999999978</v>
      </c>
      <c r="N123" s="522">
        <v>21984.534999999996</v>
      </c>
      <c r="O123" s="522">
        <v>8.2087799999999991</v>
      </c>
      <c r="P123" s="522">
        <v>16873.594499999999</v>
      </c>
      <c r="Q123" s="522">
        <v>2.9108400000000003</v>
      </c>
      <c r="R123" s="522">
        <v>6301.9404999999997</v>
      </c>
      <c r="S123" s="522">
        <v>2.9248999999999996</v>
      </c>
      <c r="T123" s="522">
        <v>6804.3573999999999</v>
      </c>
      <c r="U123" s="522">
        <v>3.2730199999999994</v>
      </c>
      <c r="V123" s="522">
        <v>7440.170900000001</v>
      </c>
      <c r="W123" s="522">
        <v>1.4697399999999998</v>
      </c>
      <c r="X123" s="522">
        <v>3276.9530999999997</v>
      </c>
      <c r="Y123" s="522">
        <v>3.5321800000000003</v>
      </c>
      <c r="Z123" s="522">
        <v>4230.6718000000001</v>
      </c>
      <c r="AA123" s="458">
        <f>C123+E123+G123+I123+K123+M123+O123+Q123+S123+U123+W123+Y123</f>
        <v>76.865359999999981</v>
      </c>
      <c r="AB123" s="458">
        <f>D123+F123+H123+J123+L123+N123+P123+R123+T123+V123+X123+Z123</f>
        <v>188353.61171742209</v>
      </c>
    </row>
    <row r="124" spans="1:29" s="310" customFormat="1" x14ac:dyDescent="0.25">
      <c r="A124" s="497"/>
      <c r="B124" s="523" t="s">
        <v>214</v>
      </c>
      <c r="C124" s="458"/>
      <c r="D124" s="458"/>
      <c r="E124" s="458"/>
      <c r="F124" s="458"/>
      <c r="G124" s="458"/>
      <c r="H124" s="458"/>
      <c r="I124" s="458"/>
      <c r="J124" s="458"/>
      <c r="K124" s="458"/>
      <c r="L124" s="458"/>
      <c r="M124" s="458"/>
      <c r="N124" s="458"/>
      <c r="O124" s="458"/>
      <c r="P124" s="458"/>
      <c r="Q124" s="458"/>
      <c r="R124" s="458"/>
      <c r="S124" s="458"/>
      <c r="T124" s="458"/>
      <c r="U124" s="458"/>
      <c r="V124" s="458"/>
      <c r="W124" s="458"/>
      <c r="X124" s="458"/>
      <c r="Y124" s="458"/>
      <c r="Z124" s="458"/>
      <c r="AA124" s="458"/>
      <c r="AB124" s="458"/>
    </row>
    <row r="125" spans="1:29" s="310" customFormat="1" x14ac:dyDescent="0.25">
      <c r="A125" s="476" t="s">
        <v>254</v>
      </c>
      <c r="B125" s="140" t="s">
        <v>216</v>
      </c>
      <c r="C125" s="461">
        <v>40.074789099999997</v>
      </c>
      <c r="D125" s="461">
        <v>163124.28969999999</v>
      </c>
      <c r="E125" s="461">
        <v>89.4727666</v>
      </c>
      <c r="F125" s="461">
        <v>338910.95319999999</v>
      </c>
      <c r="G125" s="458">
        <v>46.013744599999995</v>
      </c>
      <c r="H125" s="458">
        <v>171306.55849999998</v>
      </c>
      <c r="I125" s="458">
        <v>21.34</v>
      </c>
      <c r="J125" s="458">
        <v>81657.289999999994</v>
      </c>
      <c r="K125" s="458">
        <v>41.846199999999996</v>
      </c>
      <c r="L125" s="458">
        <v>160530.90849999999</v>
      </c>
      <c r="M125" s="458">
        <v>79.693880000000007</v>
      </c>
      <c r="N125" s="458">
        <v>320102.98180000001</v>
      </c>
      <c r="O125" s="458">
        <v>81.35754390000001</v>
      </c>
      <c r="P125" s="458">
        <v>315942.03729999997</v>
      </c>
      <c r="Q125" s="458">
        <v>108.44461629999999</v>
      </c>
      <c r="R125" s="458">
        <v>432848.41000000003</v>
      </c>
      <c r="S125" s="458">
        <v>58.811095499999993</v>
      </c>
      <c r="T125" s="458">
        <v>246596.00880000001</v>
      </c>
      <c r="U125" s="458">
        <v>23.075598299999999</v>
      </c>
      <c r="V125" s="458">
        <v>81458.03850000001</v>
      </c>
      <c r="W125" s="458">
        <v>0.85463639999999996</v>
      </c>
      <c r="X125" s="458">
        <v>5134.1235999999999</v>
      </c>
      <c r="Y125" s="458">
        <v>19.901389999999999</v>
      </c>
      <c r="Z125" s="458">
        <v>96278.941899999991</v>
      </c>
      <c r="AA125" s="458">
        <f t="shared" ref="AA125:AB141" si="12">C125+E125+G125+I125+K125+M125+O125+Q125+S125+U125+W125+Y125</f>
        <v>610.88626069999998</v>
      </c>
      <c r="AB125" s="458">
        <f t="shared" si="12"/>
        <v>2413890.5417999998</v>
      </c>
    </row>
    <row r="126" spans="1:29" x14ac:dyDescent="0.25">
      <c r="A126" s="524" t="s">
        <v>262</v>
      </c>
      <c r="B126" s="140" t="s">
        <v>218</v>
      </c>
      <c r="C126" s="461">
        <v>0.28672730000000002</v>
      </c>
      <c r="D126" s="461">
        <v>1238.7786999999998</v>
      </c>
      <c r="E126" s="461">
        <v>0.50145450000000003</v>
      </c>
      <c r="F126" s="461">
        <v>1158.1970999999999</v>
      </c>
      <c r="G126" s="458">
        <v>0.70540910000000001</v>
      </c>
      <c r="H126" s="458">
        <v>2433.6133000000004</v>
      </c>
      <c r="I126" s="458">
        <v>0.41</v>
      </c>
      <c r="J126" s="458">
        <v>1239.0999999999999</v>
      </c>
      <c r="K126" s="458">
        <v>5.6000000000000001E-2</v>
      </c>
      <c r="L126" s="458">
        <v>223.5</v>
      </c>
      <c r="M126" s="458">
        <v>8.3000000000000004E-2</v>
      </c>
      <c r="N126" s="458">
        <v>311.55</v>
      </c>
      <c r="O126" s="458">
        <v>0.10740909999999999</v>
      </c>
      <c r="P126" s="458">
        <v>340.93299999999999</v>
      </c>
      <c r="Q126" s="458">
        <v>24.211181799999999</v>
      </c>
      <c r="R126" s="458">
        <v>40248.015500000001</v>
      </c>
      <c r="S126" s="458">
        <v>0.1328182</v>
      </c>
      <c r="T126" s="458">
        <v>425.01830000000001</v>
      </c>
      <c r="U126" s="458">
        <v>0.14201999999999998</v>
      </c>
      <c r="V126" s="458">
        <v>438.3646</v>
      </c>
      <c r="W126" s="458">
        <v>7.9363599999999992E-2</v>
      </c>
      <c r="X126" s="458">
        <v>250.42099999999999</v>
      </c>
      <c r="Y126" s="458">
        <v>4.1000000000000002E-2</v>
      </c>
      <c r="Z126" s="458">
        <v>126</v>
      </c>
      <c r="AA126" s="458">
        <f t="shared" si="12"/>
        <v>26.756383599999996</v>
      </c>
      <c r="AB126" s="458">
        <f t="shared" si="12"/>
        <v>48433.491500000011</v>
      </c>
    </row>
    <row r="127" spans="1:29" x14ac:dyDescent="0.25">
      <c r="A127" s="476" t="s">
        <v>255</v>
      </c>
      <c r="B127" s="140" t="s">
        <v>220</v>
      </c>
      <c r="C127" s="461">
        <v>1002.7743617000001</v>
      </c>
      <c r="D127" s="461">
        <v>596633.93120000022</v>
      </c>
      <c r="E127" s="461">
        <v>291.21835999999996</v>
      </c>
      <c r="F127" s="461">
        <v>184795.1617</v>
      </c>
      <c r="G127" s="458">
        <v>550.47414990000004</v>
      </c>
      <c r="H127" s="458">
        <v>339589.18679999991</v>
      </c>
      <c r="I127" s="458">
        <v>102.53149999999999</v>
      </c>
      <c r="J127" s="458">
        <v>42394.911999999997</v>
      </c>
      <c r="K127" s="458">
        <v>170.57749999999999</v>
      </c>
      <c r="L127" s="458">
        <v>50739.356299999992</v>
      </c>
      <c r="M127" s="458">
        <v>163.95400000000001</v>
      </c>
      <c r="N127" s="458">
        <v>52197.793999999994</v>
      </c>
      <c r="O127" s="458">
        <v>3.1462843000000005</v>
      </c>
      <c r="P127" s="458">
        <v>6590.3841000000011</v>
      </c>
      <c r="Q127" s="458">
        <v>88.957555499999998</v>
      </c>
      <c r="R127" s="458">
        <v>138904.69799999995</v>
      </c>
      <c r="S127" s="458">
        <v>23.266750100000003</v>
      </c>
      <c r="T127" s="458">
        <v>37285.830699999999</v>
      </c>
      <c r="U127" s="458">
        <v>104.2970424</v>
      </c>
      <c r="V127" s="458">
        <v>29764.103899999995</v>
      </c>
      <c r="W127" s="458">
        <v>48.576916799999999</v>
      </c>
      <c r="X127" s="458">
        <v>21572.698199999995</v>
      </c>
      <c r="Y127" s="458">
        <v>0.92</v>
      </c>
      <c r="Z127" s="458">
        <v>1892</v>
      </c>
      <c r="AA127" s="458">
        <f t="shared" si="12"/>
        <v>2550.6944207000006</v>
      </c>
      <c r="AB127" s="458">
        <f t="shared" si="12"/>
        <v>1502360.0569000002</v>
      </c>
    </row>
    <row r="128" spans="1:29" x14ac:dyDescent="0.25">
      <c r="A128" s="476" t="s">
        <v>221</v>
      </c>
      <c r="B128" s="140" t="s">
        <v>222</v>
      </c>
      <c r="C128" s="461">
        <v>299.71902059999979</v>
      </c>
      <c r="D128" s="461">
        <v>910083.21830000042</v>
      </c>
      <c r="E128" s="461">
        <v>140.82555629999999</v>
      </c>
      <c r="F128" s="461">
        <v>427186.97850000014</v>
      </c>
      <c r="G128" s="458">
        <v>215.81998450000003</v>
      </c>
      <c r="H128" s="458">
        <v>749222.10789999994</v>
      </c>
      <c r="I128" s="458">
        <v>34.107999999999997</v>
      </c>
      <c r="J128" s="458">
        <v>56783.051000000007</v>
      </c>
      <c r="K128" s="458">
        <v>16.268000000000001</v>
      </c>
      <c r="L128" s="458">
        <v>30274.720000000001</v>
      </c>
      <c r="M128" s="458">
        <v>0</v>
      </c>
      <c r="N128" s="458">
        <v>0</v>
      </c>
      <c r="O128" s="458">
        <v>32.5</v>
      </c>
      <c r="P128" s="458">
        <v>55497</v>
      </c>
      <c r="Q128" s="458">
        <v>0</v>
      </c>
      <c r="R128" s="458">
        <v>0</v>
      </c>
      <c r="S128" s="458">
        <v>5.8</v>
      </c>
      <c r="T128" s="458">
        <v>8126.1450000000004</v>
      </c>
      <c r="U128" s="458">
        <v>16.611499999999999</v>
      </c>
      <c r="V128" s="458">
        <v>19012.184400000002</v>
      </c>
      <c r="W128" s="458">
        <v>44.6967</v>
      </c>
      <c r="X128" s="458">
        <v>64380.146399999991</v>
      </c>
      <c r="Y128" s="458">
        <v>38.025760000000005</v>
      </c>
      <c r="Z128" s="458">
        <v>63534.787500000013</v>
      </c>
      <c r="AA128" s="458">
        <f t="shared" si="12"/>
        <v>844.37452139999971</v>
      </c>
      <c r="AB128" s="458">
        <f t="shared" si="12"/>
        <v>2384100.3390000011</v>
      </c>
      <c r="AC128" s="312"/>
    </row>
    <row r="129" spans="1:28" x14ac:dyDescent="0.25">
      <c r="A129" s="524" t="s">
        <v>223</v>
      </c>
      <c r="B129" s="140" t="s">
        <v>224</v>
      </c>
      <c r="C129" s="461">
        <v>48.412454199999999</v>
      </c>
      <c r="D129" s="461">
        <v>100065.84000000001</v>
      </c>
      <c r="E129" s="461">
        <v>21.536049700000003</v>
      </c>
      <c r="F129" s="461">
        <v>47173.951600000008</v>
      </c>
      <c r="G129" s="458">
        <v>29.0903633</v>
      </c>
      <c r="H129" s="458">
        <v>53445.415499999996</v>
      </c>
      <c r="I129" s="458">
        <v>24.804674500000001</v>
      </c>
      <c r="J129" s="458">
        <v>25945.351600000002</v>
      </c>
      <c r="K129" s="458">
        <v>32.111024500000006</v>
      </c>
      <c r="L129" s="458">
        <v>61755.178599999999</v>
      </c>
      <c r="M129" s="458">
        <v>26.373719000000001</v>
      </c>
      <c r="N129" s="458">
        <v>32523.6859</v>
      </c>
      <c r="O129" s="458">
        <v>24.778957200000004</v>
      </c>
      <c r="P129" s="458">
        <v>33673.268799999998</v>
      </c>
      <c r="Q129" s="458">
        <v>24.983808100000001</v>
      </c>
      <c r="R129" s="458">
        <v>32193.440599999994</v>
      </c>
      <c r="S129" s="458">
        <v>25.536152700000006</v>
      </c>
      <c r="T129" s="458">
        <v>41658.212800000001</v>
      </c>
      <c r="U129" s="458">
        <v>19.648352500000001</v>
      </c>
      <c r="V129" s="458">
        <v>28102.180199999992</v>
      </c>
      <c r="W129" s="458">
        <v>26.296262600000006</v>
      </c>
      <c r="X129" s="458">
        <v>48798.393400000001</v>
      </c>
      <c r="Y129" s="458">
        <v>30.522280000000002</v>
      </c>
      <c r="Z129" s="458">
        <v>48251.477599999998</v>
      </c>
      <c r="AA129" s="458">
        <f t="shared" si="12"/>
        <v>334.09409830000004</v>
      </c>
      <c r="AB129" s="458">
        <f t="shared" si="12"/>
        <v>553586.39659999998</v>
      </c>
    </row>
    <row r="130" spans="1:28" x14ac:dyDescent="0.25">
      <c r="A130" s="476"/>
      <c r="B130" s="523" t="s">
        <v>263</v>
      </c>
      <c r="C130" s="461"/>
      <c r="D130" s="461"/>
      <c r="E130" s="461"/>
      <c r="F130" s="461"/>
      <c r="G130" s="458"/>
      <c r="H130" s="458"/>
      <c r="I130" s="458"/>
      <c r="J130" s="458"/>
      <c r="K130" s="458"/>
      <c r="L130" s="458"/>
      <c r="M130" s="458"/>
      <c r="N130" s="458"/>
      <c r="O130" s="458"/>
      <c r="P130" s="458"/>
      <c r="Q130" s="458"/>
      <c r="R130" s="458"/>
      <c r="S130" s="458"/>
      <c r="T130" s="458"/>
      <c r="U130" s="458"/>
      <c r="V130" s="458"/>
      <c r="W130" s="458"/>
      <c r="X130" s="458"/>
      <c r="Y130" s="458"/>
      <c r="Z130" s="458"/>
      <c r="AA130" s="458">
        <f t="shared" si="12"/>
        <v>0</v>
      </c>
      <c r="AB130" s="458">
        <f t="shared" si="12"/>
        <v>0</v>
      </c>
    </row>
    <row r="131" spans="1:28" ht="15.75" thickBot="1" x14ac:dyDescent="0.3">
      <c r="A131" s="476">
        <v>402</v>
      </c>
      <c r="B131" s="525" t="s">
        <v>264</v>
      </c>
      <c r="C131" s="526">
        <v>0.18863999999999997</v>
      </c>
      <c r="D131" s="526">
        <v>589.92959999999994</v>
      </c>
      <c r="E131" s="526">
        <v>6.5519999999999995E-2</v>
      </c>
      <c r="F131" s="526">
        <v>171.01759999999999</v>
      </c>
      <c r="G131" s="526">
        <v>7.5156399999999998E-2</v>
      </c>
      <c r="H131" s="526">
        <v>243.54079999999999</v>
      </c>
      <c r="I131" s="526">
        <v>0.36799999999999999</v>
      </c>
      <c r="J131" s="526">
        <v>464.98</v>
      </c>
      <c r="K131" s="526">
        <v>0.16300000000000001</v>
      </c>
      <c r="L131" s="526">
        <v>1578</v>
      </c>
      <c r="M131" s="526">
        <v>1.014</v>
      </c>
      <c r="N131" s="526">
        <v>1747.5</v>
      </c>
      <c r="O131" s="526">
        <v>14.300039999999999</v>
      </c>
      <c r="P131" s="526">
        <v>107329.4115</v>
      </c>
      <c r="Q131" s="526">
        <v>2.7E-2</v>
      </c>
      <c r="R131" s="526">
        <v>1415.5500000000002</v>
      </c>
      <c r="S131" s="526">
        <v>0.05</v>
      </c>
      <c r="T131" s="526">
        <v>60</v>
      </c>
      <c r="U131" s="526">
        <v>9.604056400000001</v>
      </c>
      <c r="V131" s="526">
        <v>78128.5717</v>
      </c>
      <c r="W131" s="526">
        <v>0.90400000000000003</v>
      </c>
      <c r="X131" s="526">
        <v>3851.7047000000002</v>
      </c>
      <c r="Y131" s="526">
        <v>12.98298</v>
      </c>
      <c r="Z131" s="526">
        <v>97281.442999966355</v>
      </c>
      <c r="AA131" s="458">
        <f t="shared" si="12"/>
        <v>39.742392800000005</v>
      </c>
      <c r="AB131" s="458">
        <f t="shared" si="12"/>
        <v>292861.64889996639</v>
      </c>
    </row>
    <row r="132" spans="1:28" x14ac:dyDescent="0.25">
      <c r="A132" s="476" t="s">
        <v>265</v>
      </c>
      <c r="B132" s="527" t="s">
        <v>266</v>
      </c>
      <c r="C132" s="458">
        <v>20.878219999999999</v>
      </c>
      <c r="D132" s="458">
        <v>36017.266600000003</v>
      </c>
      <c r="E132" s="458">
        <v>21.293194500000002</v>
      </c>
      <c r="F132" s="458">
        <v>32416.103699999996</v>
      </c>
      <c r="G132" s="458">
        <v>21.885459999999998</v>
      </c>
      <c r="H132" s="458">
        <v>28450.631900000008</v>
      </c>
      <c r="I132" s="458">
        <v>19.93384</v>
      </c>
      <c r="J132" s="458">
        <v>19560.241700000002</v>
      </c>
      <c r="K132" s="458">
        <v>30.178619999999999</v>
      </c>
      <c r="L132" s="458">
        <v>32502.8959</v>
      </c>
      <c r="M132" s="458">
        <v>42.412089999999999</v>
      </c>
      <c r="N132" s="458">
        <v>62546.854000000014</v>
      </c>
      <c r="O132" s="458">
        <v>43.566788199999998</v>
      </c>
      <c r="P132" s="458">
        <v>81008.318299999984</v>
      </c>
      <c r="Q132" s="458">
        <v>30.880404000000006</v>
      </c>
      <c r="R132" s="458">
        <v>36525.582600000002</v>
      </c>
      <c r="S132" s="458">
        <v>40.3087655</v>
      </c>
      <c r="T132" s="458">
        <v>39255.313800000011</v>
      </c>
      <c r="U132" s="458">
        <v>35.874890000000008</v>
      </c>
      <c r="V132" s="458">
        <v>39961.929400000001</v>
      </c>
      <c r="W132" s="458">
        <v>10.29227</v>
      </c>
      <c r="X132" s="458">
        <v>12898.377899999999</v>
      </c>
      <c r="Y132" s="458">
        <v>15.4664</v>
      </c>
      <c r="Z132" s="458">
        <v>20771.410972032329</v>
      </c>
      <c r="AA132" s="458">
        <f t="shared" si="12"/>
        <v>332.97094219999997</v>
      </c>
      <c r="AB132" s="458">
        <f t="shared" si="12"/>
        <v>441914.9267720324</v>
      </c>
    </row>
    <row r="133" spans="1:28" x14ac:dyDescent="0.25">
      <c r="A133" s="476"/>
      <c r="B133" s="140" t="s">
        <v>267</v>
      </c>
      <c r="C133" s="461">
        <v>0.30781360000000002</v>
      </c>
      <c r="D133" s="461">
        <v>644.96860000000004</v>
      </c>
      <c r="E133" s="461">
        <v>0.19050909999999999</v>
      </c>
      <c r="F133" s="461">
        <v>413.85920000000004</v>
      </c>
      <c r="G133" s="461">
        <v>0.1651637</v>
      </c>
      <c r="H133" s="461">
        <v>324.80800000000005</v>
      </c>
      <c r="I133" s="461">
        <v>0.36199999999999999</v>
      </c>
      <c r="J133" s="461">
        <v>971.1</v>
      </c>
      <c r="K133" s="461">
        <v>0.37856000000000001</v>
      </c>
      <c r="L133" s="461">
        <v>805.01</v>
      </c>
      <c r="M133" s="461">
        <v>0.26800000000000002</v>
      </c>
      <c r="N133" s="461">
        <v>375.2</v>
      </c>
      <c r="O133" s="461">
        <v>0.1051091</v>
      </c>
      <c r="P133" s="461">
        <v>183.71280000000002</v>
      </c>
      <c r="Q133" s="461">
        <v>8.5999999999999993E-2</v>
      </c>
      <c r="R133" s="461">
        <v>117.6</v>
      </c>
      <c r="S133" s="461">
        <v>1.8054500000000001E-2</v>
      </c>
      <c r="T133" s="461">
        <v>46.630800000000001</v>
      </c>
      <c r="U133" s="461">
        <v>0.16930000000000001</v>
      </c>
      <c r="V133" s="461">
        <v>422.80689999999998</v>
      </c>
      <c r="W133" s="461">
        <v>2.4E-2</v>
      </c>
      <c r="X133" s="461">
        <v>28.8</v>
      </c>
      <c r="Y133" s="461">
        <v>0</v>
      </c>
      <c r="Z133" s="461">
        <v>0</v>
      </c>
      <c r="AA133" s="458">
        <f t="shared" si="12"/>
        <v>2.0745100000000001</v>
      </c>
      <c r="AB133" s="458">
        <f t="shared" si="12"/>
        <v>4334.4962999999998</v>
      </c>
    </row>
    <row r="134" spans="1:28" x14ac:dyDescent="0.25">
      <c r="A134" s="524" t="s">
        <v>268</v>
      </c>
      <c r="B134" s="140" t="s">
        <v>269</v>
      </c>
      <c r="C134" s="461">
        <v>0.72299999999999998</v>
      </c>
      <c r="D134" s="461">
        <v>1270.3600000000001</v>
      </c>
      <c r="E134" s="461">
        <v>0.2769991</v>
      </c>
      <c r="F134" s="461">
        <v>957.40200000000004</v>
      </c>
      <c r="G134" s="461">
        <v>2.7E-2</v>
      </c>
      <c r="H134" s="461">
        <v>27.55</v>
      </c>
      <c r="I134" s="461">
        <v>21.607749999999999</v>
      </c>
      <c r="J134" s="461">
        <v>27566.032999999999</v>
      </c>
      <c r="K134" s="461">
        <v>4.0649999999999999E-2</v>
      </c>
      <c r="L134" s="461">
        <v>48.15</v>
      </c>
      <c r="M134" s="461">
        <v>0.246</v>
      </c>
      <c r="N134" s="461">
        <v>567.02</v>
      </c>
      <c r="O134" s="461">
        <v>25.010750000000002</v>
      </c>
      <c r="P134" s="461">
        <v>27772.2405</v>
      </c>
      <c r="Q134" s="461">
        <v>17.351669099999999</v>
      </c>
      <c r="R134" s="461">
        <v>20188.320399999997</v>
      </c>
      <c r="S134" s="461">
        <v>0.01</v>
      </c>
      <c r="T134" s="461">
        <v>110</v>
      </c>
      <c r="U134" s="461">
        <v>1.7999999999999999E-2</v>
      </c>
      <c r="V134" s="461">
        <v>21.3</v>
      </c>
      <c r="W134" s="461">
        <v>0</v>
      </c>
      <c r="X134" s="461">
        <v>0</v>
      </c>
      <c r="Y134" s="461">
        <v>0</v>
      </c>
      <c r="Z134" s="461">
        <v>0</v>
      </c>
      <c r="AA134" s="458">
        <f t="shared" si="12"/>
        <v>65.311818200000005</v>
      </c>
      <c r="AB134" s="458">
        <f t="shared" si="12"/>
        <v>78528.375899999999</v>
      </c>
    </row>
    <row r="135" spans="1:28" x14ac:dyDescent="0.25">
      <c r="A135" s="476" t="s">
        <v>268</v>
      </c>
      <c r="B135" s="140" t="s">
        <v>270</v>
      </c>
      <c r="C135" s="461">
        <v>5.5468400000000001E-2</v>
      </c>
      <c r="D135" s="461">
        <v>219.60229999999999</v>
      </c>
      <c r="E135" s="461">
        <v>3.2000000000000001E-2</v>
      </c>
      <c r="F135" s="461">
        <v>57.268700000000003</v>
      </c>
      <c r="G135" s="458">
        <v>5.1999999999999998E-2</v>
      </c>
      <c r="H135" s="458">
        <v>2824.9</v>
      </c>
      <c r="I135" s="458">
        <v>0</v>
      </c>
      <c r="J135" s="458">
        <v>0</v>
      </c>
      <c r="K135" s="458">
        <v>3.0000000000000001E-3</v>
      </c>
      <c r="L135" s="458">
        <v>5.7</v>
      </c>
      <c r="M135" s="458">
        <v>1.7999999999999999E-2</v>
      </c>
      <c r="N135" s="458">
        <v>36.9</v>
      </c>
      <c r="O135" s="458">
        <v>6.8636400000000014E-2</v>
      </c>
      <c r="P135" s="458">
        <v>301.61279999999999</v>
      </c>
      <c r="Q135" s="458">
        <v>0.11600000000000001</v>
      </c>
      <c r="R135" s="458">
        <v>157.1</v>
      </c>
      <c r="S135" s="458">
        <v>0.27718190000000004</v>
      </c>
      <c r="T135" s="458">
        <v>253.042</v>
      </c>
      <c r="U135" s="458">
        <v>4.7E-2</v>
      </c>
      <c r="V135" s="458">
        <v>67.599999999999994</v>
      </c>
      <c r="W135" s="458">
        <v>1.2E-2</v>
      </c>
      <c r="X135" s="458">
        <v>22.2</v>
      </c>
      <c r="Y135" s="458">
        <v>6.0000000000000001E-3</v>
      </c>
      <c r="Z135" s="458">
        <v>6.6</v>
      </c>
      <c r="AA135" s="458">
        <f t="shared" si="12"/>
        <v>0.68728670000000014</v>
      </c>
      <c r="AB135" s="458">
        <f t="shared" si="12"/>
        <v>3952.5257999999994</v>
      </c>
    </row>
    <row r="136" spans="1:28" x14ac:dyDescent="0.25">
      <c r="A136" s="476" t="s">
        <v>271</v>
      </c>
      <c r="B136" s="140" t="s">
        <v>272</v>
      </c>
      <c r="C136" s="461">
        <v>0.68146000000000007</v>
      </c>
      <c r="D136" s="461">
        <v>1657.6985</v>
      </c>
      <c r="E136" s="461">
        <v>0.2477364</v>
      </c>
      <c r="F136" s="461">
        <v>676.24710000000005</v>
      </c>
      <c r="G136" s="458">
        <v>0.36598000000000003</v>
      </c>
      <c r="H136" s="458">
        <v>927.92650000000003</v>
      </c>
      <c r="I136" s="458">
        <v>7.6359999999999997E-2</v>
      </c>
      <c r="J136" s="458">
        <v>186.88290000000001</v>
      </c>
      <c r="K136" s="458">
        <v>6.0000000000000001E-3</v>
      </c>
      <c r="L136" s="458">
        <v>11.1</v>
      </c>
      <c r="M136" s="458">
        <v>0.44423000000000001</v>
      </c>
      <c r="N136" s="458">
        <v>1111.0450000000001</v>
      </c>
      <c r="O136" s="458">
        <v>0.1079691</v>
      </c>
      <c r="P136" s="458">
        <v>329.14380000000006</v>
      </c>
      <c r="Q136" s="458">
        <v>2.8454500000000001E-2</v>
      </c>
      <c r="R136" s="458">
        <v>99.174800000000005</v>
      </c>
      <c r="S136" s="458">
        <v>0.68186000000000002</v>
      </c>
      <c r="T136" s="458">
        <v>1630.8919000000001</v>
      </c>
      <c r="U136" s="458">
        <v>0.51156000000000001</v>
      </c>
      <c r="V136" s="458">
        <v>1236.6938</v>
      </c>
      <c r="W136" s="458">
        <v>0.01</v>
      </c>
      <c r="X136" s="458">
        <v>19.5</v>
      </c>
      <c r="Y136" s="458">
        <v>0.13206000000000001</v>
      </c>
      <c r="Z136" s="458">
        <v>318.8972</v>
      </c>
      <c r="AA136" s="458">
        <f t="shared" si="12"/>
        <v>3.2936699999999997</v>
      </c>
      <c r="AB136" s="458">
        <f t="shared" si="12"/>
        <v>8205.2014999999992</v>
      </c>
    </row>
    <row r="137" spans="1:28" x14ac:dyDescent="0.25">
      <c r="A137" s="476" t="s">
        <v>273</v>
      </c>
      <c r="B137" s="140" t="s">
        <v>274</v>
      </c>
      <c r="C137" s="461">
        <v>28.364232000000001</v>
      </c>
      <c r="D137" s="461">
        <v>290637.46909999993</v>
      </c>
      <c r="E137" s="461">
        <v>22.584502800000003</v>
      </c>
      <c r="F137" s="461">
        <v>227641.76649999997</v>
      </c>
      <c r="G137" s="458">
        <v>16.602906399999995</v>
      </c>
      <c r="H137" s="458">
        <v>151720.25970000002</v>
      </c>
      <c r="I137" s="458">
        <v>18.927319999999998</v>
      </c>
      <c r="J137" s="458">
        <v>193461.3333</v>
      </c>
      <c r="K137" s="458">
        <v>18.210669999999997</v>
      </c>
      <c r="L137" s="458">
        <v>132629.8983</v>
      </c>
      <c r="M137" s="458">
        <v>11.27971</v>
      </c>
      <c r="N137" s="458">
        <v>169630.29140000002</v>
      </c>
      <c r="O137" s="458">
        <v>21.235048799999998</v>
      </c>
      <c r="P137" s="458">
        <v>195747.50979999997</v>
      </c>
      <c r="Q137" s="458">
        <v>24.542965800000001</v>
      </c>
      <c r="R137" s="458">
        <v>194259.80509999997</v>
      </c>
      <c r="S137" s="458">
        <v>23.486187099999999</v>
      </c>
      <c r="T137" s="458">
        <v>186265.57560000001</v>
      </c>
      <c r="U137" s="458">
        <v>22.335711700000001</v>
      </c>
      <c r="V137" s="458">
        <v>199699.91070000001</v>
      </c>
      <c r="W137" s="458">
        <v>25.119780800000001</v>
      </c>
      <c r="X137" s="458">
        <v>198141.682</v>
      </c>
      <c r="Y137" s="458">
        <v>22.125070000000001</v>
      </c>
      <c r="Z137" s="458">
        <v>195983.24049999999</v>
      </c>
      <c r="AA137" s="458">
        <f t="shared" si="12"/>
        <v>254.81410539999996</v>
      </c>
      <c r="AB137" s="458">
        <f t="shared" si="12"/>
        <v>2335818.7419999996</v>
      </c>
    </row>
    <row r="138" spans="1:28" x14ac:dyDescent="0.25">
      <c r="A138" s="476" t="s">
        <v>275</v>
      </c>
      <c r="B138" s="140" t="s">
        <v>276</v>
      </c>
      <c r="C138" s="461">
        <v>47.328847300000007</v>
      </c>
      <c r="D138" s="461">
        <v>85433.214299999992</v>
      </c>
      <c r="E138" s="461">
        <v>12.490641899999998</v>
      </c>
      <c r="F138" s="461">
        <v>36441.539199999999</v>
      </c>
      <c r="G138" s="458">
        <v>36.387897199999998</v>
      </c>
      <c r="H138" s="458">
        <v>84247.211800000005</v>
      </c>
      <c r="I138" s="458">
        <v>0.99299999999999999</v>
      </c>
      <c r="J138" s="458">
        <v>1320.6200000000001</v>
      </c>
      <c r="K138" s="458">
        <v>6.0625400000000003</v>
      </c>
      <c r="L138" s="458">
        <v>2787.09</v>
      </c>
      <c r="M138" s="458">
        <v>16.40436</v>
      </c>
      <c r="N138" s="458">
        <v>24481.088299999989</v>
      </c>
      <c r="O138" s="458">
        <v>0.73188359999999997</v>
      </c>
      <c r="P138" s="458">
        <v>4665.5106000000005</v>
      </c>
      <c r="Q138" s="458">
        <v>0.69852410000000009</v>
      </c>
      <c r="R138" s="458">
        <v>5304.0867000000007</v>
      </c>
      <c r="S138" s="458">
        <v>0.29430909999999999</v>
      </c>
      <c r="T138" s="458">
        <v>4190.4626000000007</v>
      </c>
      <c r="U138" s="458">
        <v>0.17725730000000001</v>
      </c>
      <c r="V138" s="458">
        <v>7152.9093999999996</v>
      </c>
      <c r="W138" s="458">
        <v>8.5886363999999986</v>
      </c>
      <c r="X138" s="458">
        <v>2169.2803999999996</v>
      </c>
      <c r="Y138" s="458">
        <v>69.909919000000002</v>
      </c>
      <c r="Z138" s="458">
        <v>101142.29150000001</v>
      </c>
      <c r="AA138" s="458">
        <f t="shared" si="12"/>
        <v>200.0678159</v>
      </c>
      <c r="AB138" s="458">
        <f t="shared" si="12"/>
        <v>359335.30479999998</v>
      </c>
    </row>
    <row r="139" spans="1:28" x14ac:dyDescent="0.25">
      <c r="A139" s="482" t="s">
        <v>277</v>
      </c>
      <c r="B139" s="140" t="s">
        <v>278</v>
      </c>
      <c r="C139" s="461">
        <v>2.8493563999999996</v>
      </c>
      <c r="D139" s="461">
        <v>23290.603900000006</v>
      </c>
      <c r="E139" s="461">
        <v>1.7669755000000003</v>
      </c>
      <c r="F139" s="461">
        <v>9598.8884999999991</v>
      </c>
      <c r="G139" s="458">
        <v>3.4405171999999995</v>
      </c>
      <c r="H139" s="458">
        <v>16986.475399999999</v>
      </c>
      <c r="I139" s="458">
        <v>9.9000000000000005E-2</v>
      </c>
      <c r="J139" s="458">
        <v>130.30000000000001</v>
      </c>
      <c r="K139" s="458">
        <v>0.03</v>
      </c>
      <c r="L139" s="458">
        <v>37</v>
      </c>
      <c r="M139" s="458">
        <v>2.6266500000000002</v>
      </c>
      <c r="N139" s="458">
        <v>33336.9709</v>
      </c>
      <c r="O139" s="458">
        <v>0.44904549999999999</v>
      </c>
      <c r="P139" s="458">
        <v>1128.0970999999997</v>
      </c>
      <c r="Q139" s="458">
        <v>4.9175537</v>
      </c>
      <c r="R139" s="458">
        <v>7174.9547000000002</v>
      </c>
      <c r="S139" s="458">
        <v>0.47273000000000004</v>
      </c>
      <c r="T139" s="458">
        <v>878.39269999999999</v>
      </c>
      <c r="U139" s="458">
        <v>0.125</v>
      </c>
      <c r="V139" s="458">
        <v>121.75</v>
      </c>
      <c r="W139" s="458">
        <v>0.22500000000000001</v>
      </c>
      <c r="X139" s="458">
        <v>258.3</v>
      </c>
      <c r="Y139" s="458">
        <v>0.36499999999999999</v>
      </c>
      <c r="Z139" s="458">
        <v>399.5</v>
      </c>
      <c r="AA139" s="458">
        <f t="shared" si="12"/>
        <v>17.366828299999998</v>
      </c>
      <c r="AB139" s="458">
        <f t="shared" si="12"/>
        <v>93341.233200000002</v>
      </c>
    </row>
    <row r="140" spans="1:28" x14ac:dyDescent="0.25">
      <c r="A140" s="482" t="s">
        <v>279</v>
      </c>
      <c r="B140" s="140" t="s">
        <v>229</v>
      </c>
      <c r="C140" s="461">
        <v>195.45091889999998</v>
      </c>
      <c r="D140" s="461">
        <v>1272414.1526000004</v>
      </c>
      <c r="E140" s="461">
        <v>126.7253163</v>
      </c>
      <c r="F140" s="461">
        <v>833849.51009999996</v>
      </c>
      <c r="G140" s="458">
        <v>83.88344170000002</v>
      </c>
      <c r="H140" s="458">
        <v>271177.86849999998</v>
      </c>
      <c r="I140" s="458">
        <v>183.04981700000002</v>
      </c>
      <c r="J140" s="458">
        <v>931718.21050000004</v>
      </c>
      <c r="K140" s="458">
        <v>90.776139999999998</v>
      </c>
      <c r="L140" s="458">
        <v>398679.27190000005</v>
      </c>
      <c r="M140" s="458">
        <v>684.89678999999956</v>
      </c>
      <c r="N140" s="458">
        <v>1116472.9101000002</v>
      </c>
      <c r="O140" s="458">
        <v>511.70690460000003</v>
      </c>
      <c r="P140" s="458">
        <v>768534.45120000024</v>
      </c>
      <c r="Q140" s="458">
        <v>729.06551999999999</v>
      </c>
      <c r="R140" s="458">
        <v>1233147.3880999996</v>
      </c>
      <c r="S140" s="458">
        <v>539.72711360000005</v>
      </c>
      <c r="T140" s="458">
        <v>846965.11480000033</v>
      </c>
      <c r="U140" s="458">
        <v>504.98247089999995</v>
      </c>
      <c r="V140" s="458">
        <v>784900.31310000014</v>
      </c>
      <c r="W140" s="458">
        <v>190.58073190000002</v>
      </c>
      <c r="X140" s="458">
        <v>705727.91969999997</v>
      </c>
      <c r="Y140" s="458">
        <v>85.900320000000008</v>
      </c>
      <c r="Z140" s="458">
        <v>879415.26410000026</v>
      </c>
      <c r="AA140" s="458">
        <f t="shared" si="12"/>
        <v>3926.7454848999996</v>
      </c>
      <c r="AB140" s="458">
        <f t="shared" si="12"/>
        <v>10043002.374700002</v>
      </c>
    </row>
    <row r="141" spans="1:28" ht="15.75" thickBot="1" x14ac:dyDescent="0.3">
      <c r="A141" s="528" t="s">
        <v>230</v>
      </c>
      <c r="B141" s="525" t="s">
        <v>231</v>
      </c>
      <c r="C141" s="526">
        <v>86.473580799999993</v>
      </c>
      <c r="D141" s="526">
        <v>97775.618899999987</v>
      </c>
      <c r="E141" s="526">
        <v>39.653411326283241</v>
      </c>
      <c r="F141" s="526">
        <v>36701.145700000001</v>
      </c>
      <c r="G141" s="529">
        <v>112.02734999999998</v>
      </c>
      <c r="H141" s="529">
        <v>99328.916299999997</v>
      </c>
      <c r="I141" s="529">
        <v>120.7388</v>
      </c>
      <c r="J141" s="529">
        <v>154100.73119999998</v>
      </c>
      <c r="K141" s="529">
        <v>154.49179999999998</v>
      </c>
      <c r="L141" s="529">
        <v>204161.82570000002</v>
      </c>
      <c r="M141" s="529">
        <v>98.439399999999992</v>
      </c>
      <c r="N141" s="529">
        <v>143947.842</v>
      </c>
      <c r="O141" s="529">
        <v>37.32</v>
      </c>
      <c r="P141" s="529">
        <v>54016.25</v>
      </c>
      <c r="Q141" s="529">
        <v>48.715740000000004</v>
      </c>
      <c r="R141" s="529">
        <v>45007.619999999995</v>
      </c>
      <c r="S141" s="529">
        <v>44.814200000000007</v>
      </c>
      <c r="T141" s="529">
        <v>36804.612699999998</v>
      </c>
      <c r="U141" s="529">
        <v>55.7134</v>
      </c>
      <c r="V141" s="529">
        <v>66021.200199999992</v>
      </c>
      <c r="W141" s="529">
        <v>45.9508899</v>
      </c>
      <c r="X141" s="529">
        <v>39597.002499999995</v>
      </c>
      <c r="Y141" s="529">
        <v>34.931100000000001</v>
      </c>
      <c r="Z141" s="529">
        <v>107161.32329999999</v>
      </c>
      <c r="AA141" s="526">
        <f t="shared" si="12"/>
        <v>879.26967202628327</v>
      </c>
      <c r="AB141" s="526">
        <f t="shared" si="12"/>
        <v>1084624.0884999998</v>
      </c>
    </row>
    <row r="142" spans="1:28" ht="6" customHeight="1" x14ac:dyDescent="0.25">
      <c r="A142" s="313"/>
      <c r="B142" s="314"/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6"/>
      <c r="AB142" s="316"/>
    </row>
    <row r="143" spans="1:28" x14ac:dyDescent="0.25">
      <c r="A143" s="561" t="s">
        <v>292</v>
      </c>
      <c r="B143" s="562"/>
      <c r="C143" s="563"/>
      <c r="D143" s="563"/>
      <c r="E143" s="563"/>
      <c r="F143" s="563"/>
      <c r="G143" s="563"/>
    </row>
    <row r="144" spans="1:28" x14ac:dyDescent="0.25">
      <c r="A144" s="564" t="s">
        <v>281</v>
      </c>
      <c r="B144" s="562"/>
      <c r="C144" s="563"/>
      <c r="D144" s="563"/>
      <c r="E144" s="563"/>
      <c r="F144" s="563"/>
      <c r="G144" s="563"/>
    </row>
    <row r="145" spans="1:26" x14ac:dyDescent="0.25">
      <c r="A145" s="561" t="s">
        <v>282</v>
      </c>
      <c r="B145" s="562"/>
      <c r="C145" s="563"/>
      <c r="D145" s="563"/>
      <c r="E145" s="563"/>
      <c r="F145" s="563"/>
      <c r="G145" s="563"/>
    </row>
    <row r="146" spans="1:26" x14ac:dyDescent="0.25">
      <c r="A146" s="563"/>
      <c r="B146" s="562"/>
      <c r="C146" s="563"/>
      <c r="D146" s="563"/>
      <c r="E146" s="563"/>
      <c r="F146" s="563"/>
      <c r="G146" s="563"/>
    </row>
    <row r="147" spans="1:26" s="312" customFormat="1" x14ac:dyDescent="0.25">
      <c r="B147" s="317"/>
      <c r="C147" s="295"/>
      <c r="D147" s="295"/>
      <c r="E147" s="295"/>
      <c r="F147" s="295"/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  <c r="X147" s="295"/>
      <c r="Y147" s="295"/>
      <c r="Z147" s="295"/>
    </row>
  </sheetData>
  <mergeCells count="18">
    <mergeCell ref="Q7:R7"/>
    <mergeCell ref="S7:T7"/>
    <mergeCell ref="U7:V7"/>
    <mergeCell ref="W7:X7"/>
    <mergeCell ref="Y7:Z7"/>
    <mergeCell ref="A2:AB2"/>
    <mergeCell ref="A3:AB3"/>
    <mergeCell ref="AA7:AB7"/>
    <mergeCell ref="A4:AB4"/>
    <mergeCell ref="A5:AB5"/>
    <mergeCell ref="A6:AB6"/>
    <mergeCell ref="C7:D7"/>
    <mergeCell ref="E7:F7"/>
    <mergeCell ref="G7:H7"/>
    <mergeCell ref="I7:J7"/>
    <mergeCell ref="K7:L7"/>
    <mergeCell ref="M7:N7"/>
    <mergeCell ref="O7:P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Q153"/>
  <sheetViews>
    <sheetView workbookViewId="0">
      <selection activeCell="C111" sqref="C111"/>
    </sheetView>
  </sheetViews>
  <sheetFormatPr baseColWidth="10" defaultColWidth="11.42578125" defaultRowHeight="18" customHeight="1" x14ac:dyDescent="0.25"/>
  <cols>
    <col min="1" max="1" width="13.28515625" style="141" customWidth="1"/>
    <col min="2" max="2" width="36.42578125" style="142" customWidth="1"/>
    <col min="3" max="3" width="13.85546875" style="141" customWidth="1"/>
    <col min="4" max="4" width="17.7109375" style="141" customWidth="1"/>
    <col min="5" max="5" width="13" style="141" customWidth="1"/>
    <col min="6" max="6" width="15.85546875" style="141" customWidth="1"/>
    <col min="7" max="7" width="11.7109375" style="141" customWidth="1"/>
    <col min="8" max="8" width="17.5703125" style="141" customWidth="1"/>
    <col min="9" max="9" width="13" style="141" customWidth="1"/>
    <col min="10" max="10" width="15.5703125" style="141" customWidth="1"/>
    <col min="11" max="11" width="11.7109375" style="141" customWidth="1"/>
    <col min="12" max="12" width="16" style="141" customWidth="1"/>
    <col min="13" max="13" width="13.7109375" style="141" customWidth="1"/>
    <col min="14" max="14" width="16.42578125" style="141" customWidth="1"/>
    <col min="15" max="15" width="14.5703125" style="141" customWidth="1"/>
    <col min="16" max="16" width="16.42578125" style="141" customWidth="1"/>
    <col min="17" max="17" width="14.28515625" style="141" customWidth="1"/>
    <col min="18" max="18" width="16.42578125" style="141" customWidth="1"/>
    <col min="19" max="19" width="14.85546875" style="141" customWidth="1"/>
    <col min="20" max="20" width="16.42578125" style="141" customWidth="1"/>
    <col min="21" max="21" width="13.5703125" style="141" customWidth="1"/>
    <col min="22" max="25" width="16.42578125" style="141" customWidth="1"/>
    <col min="26" max="26" width="18.85546875" style="141" customWidth="1"/>
    <col min="27" max="27" width="16.140625" style="173" customWidth="1"/>
    <col min="28" max="28" width="19.140625" style="173" customWidth="1"/>
    <col min="29" max="29" width="16.85546875" style="173" bestFit="1" customWidth="1"/>
    <col min="30" max="30" width="19.85546875" style="173" customWidth="1"/>
    <col min="31" max="31" width="19.5703125" style="141" bestFit="1" customWidth="1"/>
    <col min="32" max="32" width="16.42578125" style="141" customWidth="1"/>
    <col min="33" max="33" width="14.140625" style="141" customWidth="1"/>
    <col min="34" max="34" width="14.42578125" style="141" customWidth="1"/>
    <col min="35" max="38" width="11.42578125" style="141"/>
    <col min="39" max="39" width="15.5703125" style="141" bestFit="1" customWidth="1"/>
    <col min="40" max="16384" width="11.42578125" style="141"/>
  </cols>
  <sheetData>
    <row r="1" spans="1:69" ht="18" customHeight="1" x14ac:dyDescent="0.25">
      <c r="AA1" s="141"/>
      <c r="AB1" s="141"/>
      <c r="AC1" s="141"/>
      <c r="AD1" s="141"/>
    </row>
    <row r="2" spans="1:69" ht="18" customHeight="1" x14ac:dyDescent="0.25">
      <c r="AA2" s="141"/>
      <c r="AB2" s="141"/>
      <c r="AC2" s="141"/>
      <c r="AD2" s="141"/>
    </row>
    <row r="3" spans="1:69" ht="18" customHeight="1" x14ac:dyDescent="0.25">
      <c r="A3" s="763" t="s">
        <v>0</v>
      </c>
      <c r="B3" s="763"/>
      <c r="C3" s="763"/>
      <c r="D3" s="763"/>
      <c r="E3" s="763"/>
      <c r="F3" s="763"/>
      <c r="G3" s="763"/>
      <c r="H3" s="763"/>
      <c r="I3" s="763"/>
      <c r="J3" s="763"/>
      <c r="K3" s="763"/>
      <c r="L3" s="763"/>
      <c r="M3" s="763"/>
      <c r="N3" s="763"/>
      <c r="O3" s="763"/>
      <c r="P3" s="763"/>
      <c r="Q3" s="763"/>
      <c r="R3" s="763"/>
      <c r="S3" s="763"/>
      <c r="T3" s="763"/>
      <c r="U3" s="763"/>
      <c r="V3" s="763"/>
      <c r="W3" s="763"/>
      <c r="X3" s="763"/>
      <c r="Y3" s="763"/>
      <c r="Z3" s="763"/>
      <c r="AA3" s="763"/>
      <c r="AB3" s="763"/>
      <c r="AC3" s="141"/>
      <c r="AD3" s="141"/>
    </row>
    <row r="4" spans="1:69" ht="18" customHeight="1" x14ac:dyDescent="0.25">
      <c r="A4" s="763" t="s">
        <v>1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  <c r="AC4" s="141"/>
      <c r="AD4" s="141"/>
    </row>
    <row r="5" spans="1:69" ht="18" customHeight="1" x14ac:dyDescent="0.25">
      <c r="A5" s="763" t="s">
        <v>293</v>
      </c>
      <c r="B5" s="763"/>
      <c r="C5" s="763"/>
      <c r="D5" s="763"/>
      <c r="E5" s="763"/>
      <c r="F5" s="763"/>
      <c r="G5" s="763"/>
      <c r="H5" s="763"/>
      <c r="I5" s="763"/>
      <c r="J5" s="763"/>
      <c r="K5" s="763"/>
      <c r="L5" s="763"/>
      <c r="M5" s="763"/>
      <c r="N5" s="763"/>
      <c r="O5" s="763"/>
      <c r="P5" s="763"/>
      <c r="Q5" s="763"/>
      <c r="R5" s="763"/>
      <c r="S5" s="763"/>
      <c r="T5" s="763"/>
      <c r="U5" s="763"/>
      <c r="V5" s="763"/>
      <c r="W5" s="763"/>
      <c r="X5" s="763"/>
      <c r="Y5" s="763"/>
      <c r="Z5" s="763"/>
      <c r="AA5" s="763"/>
      <c r="AB5" s="763"/>
      <c r="AC5" s="141"/>
      <c r="AD5" s="141"/>
    </row>
    <row r="6" spans="1:69" ht="18" customHeight="1" x14ac:dyDescent="0.25">
      <c r="A6" s="793" t="s">
        <v>294</v>
      </c>
      <c r="B6" s="793"/>
      <c r="C6" s="793"/>
      <c r="D6" s="793"/>
      <c r="E6" s="793"/>
      <c r="F6" s="793"/>
      <c r="G6" s="793"/>
      <c r="H6" s="793"/>
      <c r="I6" s="793"/>
      <c r="J6" s="793"/>
      <c r="K6" s="793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3"/>
      <c r="Z6" s="793"/>
      <c r="AA6" s="793"/>
      <c r="AB6" s="793"/>
      <c r="AC6" s="141"/>
      <c r="AD6" s="141"/>
    </row>
    <row r="7" spans="1:69" ht="18" customHeight="1" thickBot="1" x14ac:dyDescent="0.3">
      <c r="A7" s="794" t="s">
        <v>257</v>
      </c>
      <c r="B7" s="278" t="s">
        <v>5</v>
      </c>
      <c r="C7" s="792" t="s">
        <v>6</v>
      </c>
      <c r="D7" s="792"/>
      <c r="E7" s="792" t="s">
        <v>7</v>
      </c>
      <c r="F7" s="792"/>
      <c r="G7" s="792" t="s">
        <v>8</v>
      </c>
      <c r="H7" s="792"/>
      <c r="I7" s="792" t="s">
        <v>9</v>
      </c>
      <c r="J7" s="792"/>
      <c r="K7" s="792" t="s">
        <v>295</v>
      </c>
      <c r="L7" s="792"/>
      <c r="M7" s="792" t="s">
        <v>296</v>
      </c>
      <c r="N7" s="792"/>
      <c r="O7" s="792" t="s">
        <v>297</v>
      </c>
      <c r="P7" s="792"/>
      <c r="Q7" s="792" t="s">
        <v>298</v>
      </c>
      <c r="R7" s="792"/>
      <c r="S7" s="792" t="s">
        <v>299</v>
      </c>
      <c r="T7" s="792"/>
      <c r="U7" s="792" t="s">
        <v>300</v>
      </c>
      <c r="V7" s="792"/>
      <c r="W7" s="792" t="s">
        <v>301</v>
      </c>
      <c r="X7" s="792"/>
      <c r="Y7" s="792" t="s">
        <v>302</v>
      </c>
      <c r="Z7" s="792"/>
      <c r="AA7" s="792" t="s">
        <v>18</v>
      </c>
      <c r="AB7" s="796"/>
      <c r="AC7" s="141"/>
      <c r="AD7" s="141"/>
    </row>
    <row r="8" spans="1:69" ht="18" customHeight="1" thickBot="1" x14ac:dyDescent="0.3">
      <c r="A8" s="795"/>
      <c r="B8" s="279"/>
      <c r="C8" s="280" t="s">
        <v>19</v>
      </c>
      <c r="D8" s="280" t="s">
        <v>20</v>
      </c>
      <c r="E8" s="280" t="s">
        <v>19</v>
      </c>
      <c r="F8" s="280" t="s">
        <v>20</v>
      </c>
      <c r="G8" s="280" t="s">
        <v>19</v>
      </c>
      <c r="H8" s="280" t="s">
        <v>20</v>
      </c>
      <c r="I8" s="280" t="s">
        <v>19</v>
      </c>
      <c r="J8" s="280" t="s">
        <v>20</v>
      </c>
      <c r="K8" s="280" t="s">
        <v>19</v>
      </c>
      <c r="L8" s="280" t="s">
        <v>20</v>
      </c>
      <c r="M8" s="280" t="s">
        <v>19</v>
      </c>
      <c r="N8" s="280" t="s">
        <v>20</v>
      </c>
      <c r="O8" s="280" t="s">
        <v>19</v>
      </c>
      <c r="P8" s="280" t="s">
        <v>20</v>
      </c>
      <c r="Q8" s="280" t="s">
        <v>19</v>
      </c>
      <c r="R8" s="280" t="s">
        <v>20</v>
      </c>
      <c r="S8" s="280" t="s">
        <v>19</v>
      </c>
      <c r="T8" s="280" t="s">
        <v>20</v>
      </c>
      <c r="U8" s="280" t="s">
        <v>19</v>
      </c>
      <c r="V8" s="280" t="s">
        <v>20</v>
      </c>
      <c r="W8" s="280" t="s">
        <v>19</v>
      </c>
      <c r="X8" s="280" t="s">
        <v>20</v>
      </c>
      <c r="Y8" s="280" t="s">
        <v>19</v>
      </c>
      <c r="Z8" s="280" t="s">
        <v>20</v>
      </c>
      <c r="AA8" s="280" t="s">
        <v>19</v>
      </c>
      <c r="AB8" s="281" t="s">
        <v>20</v>
      </c>
      <c r="AC8" s="141"/>
      <c r="AD8" s="141"/>
    </row>
    <row r="9" spans="1:69" ht="6.75" customHeight="1" thickBot="1" x14ac:dyDescent="0.3">
      <c r="A9" s="143"/>
      <c r="B9" s="144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6"/>
      <c r="Z9" s="146"/>
      <c r="AA9" s="145"/>
      <c r="AB9" s="147"/>
      <c r="AC9" s="148"/>
      <c r="AD9" s="148"/>
    </row>
    <row r="10" spans="1:69" ht="18" customHeight="1" thickBot="1" x14ac:dyDescent="0.3">
      <c r="A10" s="149"/>
      <c r="B10" s="150" t="s">
        <v>21</v>
      </c>
      <c r="C10" s="151">
        <v>5824.9372455999983</v>
      </c>
      <c r="D10" s="151">
        <v>79758233.747700065</v>
      </c>
      <c r="E10" s="151">
        <v>5894.7524029000024</v>
      </c>
      <c r="F10" s="151">
        <v>100194696.70330003</v>
      </c>
      <c r="G10" s="151">
        <v>7403.3235296999974</v>
      </c>
      <c r="H10" s="152">
        <v>127009167.91625997</v>
      </c>
      <c r="I10" s="151">
        <v>5916.4850013999976</v>
      </c>
      <c r="J10" s="151">
        <v>98193501.495699987</v>
      </c>
      <c r="K10" s="151">
        <v>6259.5732204999977</v>
      </c>
      <c r="L10" s="151">
        <v>110587351.5758999</v>
      </c>
      <c r="M10" s="151">
        <v>6064.4603704999963</v>
      </c>
      <c r="N10" s="151">
        <v>106621566.70429991</v>
      </c>
      <c r="O10" s="151">
        <v>8072.6568515999925</v>
      </c>
      <c r="P10" s="151">
        <v>118457876.26029991</v>
      </c>
      <c r="Q10" s="151">
        <v>7363.7395730000017</v>
      </c>
      <c r="R10" s="151">
        <v>107857241.84009998</v>
      </c>
      <c r="S10" s="151">
        <v>5807.0939772000002</v>
      </c>
      <c r="T10" s="151">
        <v>108572623.47289991</v>
      </c>
      <c r="U10" s="151">
        <v>5165.7886611000004</v>
      </c>
      <c r="V10" s="151">
        <v>101387802.19409996</v>
      </c>
      <c r="W10" s="151">
        <v>5382.9055934000007</v>
      </c>
      <c r="X10" s="153">
        <v>103521074.38790001</v>
      </c>
      <c r="Y10" s="154">
        <v>3508.7069878000007</v>
      </c>
      <c r="Z10" s="154">
        <v>73857869.775299996</v>
      </c>
      <c r="AA10" s="155">
        <f>C10+E10+G10+I10+K10+M10+O10+Q10+S10+U10+W10+Y10</f>
        <v>72664.423414699981</v>
      </c>
      <c r="AB10" s="155">
        <f t="shared" ref="AA10:AB73" si="0">D10+F10+H10+J10+L10+N10+P10+R10+T10+V10+X10+Z10</f>
        <v>1236019006.0737598</v>
      </c>
      <c r="AC10" s="148"/>
      <c r="AD10" s="148"/>
      <c r="AE10" s="148"/>
      <c r="AF10" s="148"/>
    </row>
    <row r="11" spans="1:69" ht="26.25" customHeight="1" x14ac:dyDescent="0.25">
      <c r="A11" s="156">
        <v>2401</v>
      </c>
      <c r="B11" s="157" t="s">
        <v>22</v>
      </c>
      <c r="C11" s="158">
        <v>384.33814000000007</v>
      </c>
      <c r="D11" s="158">
        <v>9703385.3389000017</v>
      </c>
      <c r="E11" s="158">
        <v>511.09922600000004</v>
      </c>
      <c r="F11" s="158">
        <v>8604078.3311000001</v>
      </c>
      <c r="G11" s="158">
        <v>903.37975999999981</v>
      </c>
      <c r="H11" s="158">
        <v>12700981.549359998</v>
      </c>
      <c r="I11" s="158">
        <v>862.71765140000014</v>
      </c>
      <c r="J11" s="158">
        <v>9021308.6845000051</v>
      </c>
      <c r="K11" s="158">
        <v>872.64214199999958</v>
      </c>
      <c r="L11" s="158">
        <v>11699028.212199993</v>
      </c>
      <c r="M11" s="158">
        <v>1206.7706429999998</v>
      </c>
      <c r="N11" s="158">
        <v>15795791.575199995</v>
      </c>
      <c r="O11" s="158">
        <v>1430.0189789999993</v>
      </c>
      <c r="P11" s="158">
        <v>14469287.946699997</v>
      </c>
      <c r="Q11" s="158">
        <v>1662.1768542000002</v>
      </c>
      <c r="R11" s="158">
        <v>14269034.445799991</v>
      </c>
      <c r="S11" s="159">
        <v>1309.3027507999998</v>
      </c>
      <c r="T11" s="158">
        <v>12209758.20529999</v>
      </c>
      <c r="U11" s="158">
        <v>817.09440670000026</v>
      </c>
      <c r="V11" s="158">
        <v>11242280.659399997</v>
      </c>
      <c r="W11" s="158">
        <v>1029.9844419999999</v>
      </c>
      <c r="X11" s="160">
        <v>13854403.707000004</v>
      </c>
      <c r="Y11" s="158">
        <v>813.17095129999996</v>
      </c>
      <c r="Z11" s="158">
        <v>9473654.3276000004</v>
      </c>
      <c r="AA11" s="539">
        <f>C11+E11+G11+I11+K11+M11+O11+Q11+S11+U11+W11+Y11</f>
        <v>11802.695946400001</v>
      </c>
      <c r="AB11" s="539">
        <f t="shared" si="0"/>
        <v>143042992.98305997</v>
      </c>
      <c r="AC11" s="161"/>
      <c r="AD11" s="161"/>
    </row>
    <row r="12" spans="1:69" ht="18" customHeight="1" x14ac:dyDescent="0.25">
      <c r="A12" s="162">
        <v>2402</v>
      </c>
      <c r="B12" s="163" t="s">
        <v>23</v>
      </c>
      <c r="C12" s="164">
        <v>3733.4602055999981</v>
      </c>
      <c r="D12" s="164">
        <v>66790767.896800064</v>
      </c>
      <c r="E12" s="164">
        <v>4630.6050569000017</v>
      </c>
      <c r="F12" s="164">
        <v>86580935.895500034</v>
      </c>
      <c r="G12" s="164">
        <v>5612.5412296999975</v>
      </c>
      <c r="H12" s="164">
        <v>107201014.56259999</v>
      </c>
      <c r="I12" s="164">
        <v>4581.473329999998</v>
      </c>
      <c r="J12" s="164">
        <v>85541429.789799973</v>
      </c>
      <c r="K12" s="164">
        <v>5089.9159147999981</v>
      </c>
      <c r="L12" s="164">
        <v>95478907.171699896</v>
      </c>
      <c r="M12" s="164">
        <v>4727.8349811999969</v>
      </c>
      <c r="N12" s="164">
        <v>88924167.563299924</v>
      </c>
      <c r="O12" s="164">
        <v>6470.656921299993</v>
      </c>
      <c r="P12" s="164">
        <v>100402313.18459992</v>
      </c>
      <c r="Q12" s="164">
        <v>5525.2404934000015</v>
      </c>
      <c r="R12" s="164">
        <v>91023033.355699986</v>
      </c>
      <c r="S12" s="164">
        <v>4368.363900100001</v>
      </c>
      <c r="T12" s="164">
        <v>94352862.650399923</v>
      </c>
      <c r="U12" s="164">
        <v>4248.4889262000006</v>
      </c>
      <c r="V12" s="164">
        <v>87677839.024799958</v>
      </c>
      <c r="W12" s="164">
        <v>4195.4090825000012</v>
      </c>
      <c r="X12" s="165">
        <v>86870145.746400014</v>
      </c>
      <c r="Y12" s="166">
        <v>2594.0139471000007</v>
      </c>
      <c r="Z12" s="166">
        <v>62238032.070200004</v>
      </c>
      <c r="AA12" s="539">
        <f t="shared" si="0"/>
        <v>55778.003988799981</v>
      </c>
      <c r="AB12" s="539">
        <f t="shared" si="0"/>
        <v>1053081448.9117996</v>
      </c>
      <c r="AC12" s="148"/>
      <c r="AD12" s="148"/>
    </row>
    <row r="13" spans="1:69" ht="38.25" customHeight="1" x14ac:dyDescent="0.25">
      <c r="A13" s="162">
        <v>2403</v>
      </c>
      <c r="B13" s="167" t="s">
        <v>24</v>
      </c>
      <c r="C13" s="158">
        <v>1707.1388999999999</v>
      </c>
      <c r="D13" s="158">
        <v>3264080.5120000001</v>
      </c>
      <c r="E13" s="158">
        <v>753.04812000000015</v>
      </c>
      <c r="F13" s="158">
        <v>5009682.4766999986</v>
      </c>
      <c r="G13" s="158">
        <v>887.40254000000004</v>
      </c>
      <c r="H13" s="158">
        <v>7107171.804299999</v>
      </c>
      <c r="I13" s="158">
        <v>472.2940199999997</v>
      </c>
      <c r="J13" s="158">
        <v>3630763.0214</v>
      </c>
      <c r="K13" s="158">
        <v>297.01516369999996</v>
      </c>
      <c r="L13" s="158">
        <v>3409416.1919999993</v>
      </c>
      <c r="M13" s="158">
        <v>129.85474629999996</v>
      </c>
      <c r="N13" s="158">
        <v>1901607.5658</v>
      </c>
      <c r="O13" s="158">
        <v>171.9809512999999</v>
      </c>
      <c r="P13" s="158">
        <v>3586275.1290000002</v>
      </c>
      <c r="Q13" s="158">
        <v>176.32222539999998</v>
      </c>
      <c r="R13" s="158">
        <v>2565174.0385999992</v>
      </c>
      <c r="S13" s="158">
        <v>129.4273263</v>
      </c>
      <c r="T13" s="158">
        <v>2010002.6172</v>
      </c>
      <c r="U13" s="158">
        <v>100.2053282</v>
      </c>
      <c r="V13" s="158">
        <v>2467682.5099000004</v>
      </c>
      <c r="W13" s="158">
        <v>157.51206889999997</v>
      </c>
      <c r="X13" s="160">
        <v>2796524.9345000004</v>
      </c>
      <c r="Y13" s="158">
        <v>101.5220894</v>
      </c>
      <c r="Z13" s="158">
        <v>2146183.3774999999</v>
      </c>
      <c r="AA13" s="539">
        <f t="shared" si="0"/>
        <v>5083.7234794999995</v>
      </c>
      <c r="AB13" s="539">
        <f t="shared" si="0"/>
        <v>39894564.178899996</v>
      </c>
      <c r="AC13" s="141"/>
      <c r="AD13" s="141"/>
      <c r="AE13" s="148"/>
      <c r="AF13" s="148"/>
    </row>
    <row r="14" spans="1:69" ht="18" customHeight="1" x14ac:dyDescent="0.25">
      <c r="A14" s="168"/>
      <c r="B14" s="169" t="s">
        <v>25</v>
      </c>
      <c r="C14" s="170">
        <f>SUM(C15:C20)</f>
        <v>1824.1014000000002</v>
      </c>
      <c r="D14" s="170">
        <f t="shared" ref="D14:I14" si="1">SUM(D15:D20)</f>
        <v>5543692.7092999993</v>
      </c>
      <c r="E14" s="170">
        <f t="shared" si="1"/>
        <v>2805.5826810000003</v>
      </c>
      <c r="F14" s="170">
        <f t="shared" si="1"/>
        <v>8265703.8277000003</v>
      </c>
      <c r="G14" s="170">
        <f t="shared" si="1"/>
        <v>7260.6720237000009</v>
      </c>
      <c r="H14" s="170">
        <f t="shared" si="1"/>
        <v>21903096.639499992</v>
      </c>
      <c r="I14" s="170">
        <f t="shared" si="1"/>
        <v>9596.0514664000002</v>
      </c>
      <c r="J14" s="170">
        <f t="shared" ref="J14" si="2">SUM(J15:J20)</f>
        <v>28883076.014339726</v>
      </c>
      <c r="K14" s="170">
        <f t="shared" ref="K14" si="3">SUM(K15:K20)</f>
        <v>11794.426932800001</v>
      </c>
      <c r="L14" s="170">
        <f t="shared" ref="L14" si="4">SUM(L15:L20)</f>
        <v>34789901.029499985</v>
      </c>
      <c r="M14" s="170">
        <f t="shared" ref="M14" si="5">SUM(M15:M20)</f>
        <v>12378.645868700001</v>
      </c>
      <c r="N14" s="170">
        <f t="shared" ref="N14:O14" si="6">SUM(N15:N20)</f>
        <v>36634708.156800009</v>
      </c>
      <c r="O14" s="170">
        <f t="shared" si="6"/>
        <v>8586.1873740999999</v>
      </c>
      <c r="P14" s="170">
        <f t="shared" ref="P14" si="7">SUM(P15:P20)</f>
        <v>24554690.537700001</v>
      </c>
      <c r="Q14" s="170">
        <f t="shared" ref="Q14" si="8">SUM(Q15:Q20)</f>
        <v>5687.1628443</v>
      </c>
      <c r="R14" s="170">
        <f t="shared" ref="R14" si="9">SUM(R15:R20)</f>
        <v>16626261.205099998</v>
      </c>
      <c r="S14" s="170">
        <f>SUM(S15:S20)</f>
        <v>6924.2713005000005</v>
      </c>
      <c r="T14" s="170">
        <f t="shared" ref="T14" si="10">SUM(T15:T20)</f>
        <v>20298749.208299998</v>
      </c>
      <c r="U14" s="170">
        <f t="shared" ref="U14" si="11">SUM(U15:U20)</f>
        <v>2297.5487435</v>
      </c>
      <c r="V14" s="170">
        <f t="shared" ref="V14" si="12">SUM(V15:V20)</f>
        <v>6673806.8364999993</v>
      </c>
      <c r="W14" s="170">
        <f t="shared" ref="W14" si="13">SUM(W15:W20)</f>
        <v>1722.1909978000001</v>
      </c>
      <c r="X14" s="170">
        <f t="shared" ref="X14" si="14">SUM(X15:X20)</f>
        <v>5439055.1365</v>
      </c>
      <c r="Y14" s="170">
        <f>SUM(Y15:Y20)</f>
        <v>2931.0622307999997</v>
      </c>
      <c r="Z14" s="170">
        <f t="shared" ref="Z14" si="15">SUM(Z15:Z20)</f>
        <v>8504295.8343999982</v>
      </c>
      <c r="AA14" s="170">
        <f>SUM(AA15:AA20)</f>
        <v>73807.903863600019</v>
      </c>
      <c r="AB14" s="170">
        <f t="shared" ref="AB14" si="16">SUM(AB15:AB20)</f>
        <v>218117037.1356397</v>
      </c>
      <c r="AD14" s="161"/>
      <c r="AE14" s="148"/>
      <c r="AF14" s="148"/>
    </row>
    <row r="15" spans="1:69" ht="33.75" customHeight="1" x14ac:dyDescent="0.25">
      <c r="A15" s="174">
        <v>1801</v>
      </c>
      <c r="B15" s="537" t="s">
        <v>26</v>
      </c>
      <c r="C15" s="164">
        <v>1655.68</v>
      </c>
      <c r="D15" s="164">
        <v>4695153.3083999995</v>
      </c>
      <c r="E15" s="164">
        <v>2617.69</v>
      </c>
      <c r="F15" s="164">
        <v>7422357.3880000003</v>
      </c>
      <c r="G15" s="164">
        <v>6861.8585000000003</v>
      </c>
      <c r="H15" s="164">
        <v>20160971.913599994</v>
      </c>
      <c r="I15" s="164">
        <v>9394.640163600001</v>
      </c>
      <c r="J15" s="164">
        <v>27971618.791100007</v>
      </c>
      <c r="K15" s="164">
        <v>11555.933000000001</v>
      </c>
      <c r="L15" s="164">
        <v>33831646.762699991</v>
      </c>
      <c r="M15" s="166">
        <v>12032.872650000001</v>
      </c>
      <c r="N15" s="166">
        <v>35094394.485700011</v>
      </c>
      <c r="O15" s="164">
        <v>8379.6586026999994</v>
      </c>
      <c r="P15" s="164">
        <v>23699779.5493</v>
      </c>
      <c r="Q15" s="164">
        <v>5419.8364099999999</v>
      </c>
      <c r="R15" s="164">
        <v>15422056.707900001</v>
      </c>
      <c r="S15" s="164">
        <v>6542.4054699999997</v>
      </c>
      <c r="T15" s="164">
        <v>18152120.114999998</v>
      </c>
      <c r="U15" s="164">
        <v>1981.3781772000002</v>
      </c>
      <c r="V15" s="164">
        <v>5340491.7202999992</v>
      </c>
      <c r="W15" s="164">
        <v>1490.6848227</v>
      </c>
      <c r="X15" s="165">
        <v>4403129.5680999998</v>
      </c>
      <c r="Y15" s="166">
        <v>2771.8078999999998</v>
      </c>
      <c r="Z15" s="166">
        <v>7619187.9847999979</v>
      </c>
      <c r="AA15" s="539">
        <f>C15+E15+G15+I15+K15+M15+O15+Q15+S15+U15+W15+Y15</f>
        <v>70704.445696200011</v>
      </c>
      <c r="AB15" s="539">
        <f>D15+F15+H15+J15+L15+N15+P15+R15+T15+V15+X15+Z15</f>
        <v>203812908.2949</v>
      </c>
    </row>
    <row r="16" spans="1:69" s="177" customFormat="1" ht="18" customHeight="1" x14ac:dyDescent="0.25">
      <c r="A16" s="175">
        <v>1802</v>
      </c>
      <c r="B16" s="176" t="s">
        <v>27</v>
      </c>
      <c r="C16" s="164">
        <v>0</v>
      </c>
      <c r="D16" s="164">
        <v>0</v>
      </c>
      <c r="E16" s="164">
        <v>2.16E-3</v>
      </c>
      <c r="F16" s="164">
        <v>50.399900000000002</v>
      </c>
      <c r="G16" s="164">
        <v>25.212</v>
      </c>
      <c r="H16" s="164">
        <v>32827.199999999997</v>
      </c>
      <c r="I16" s="164">
        <v>2.8E-3</v>
      </c>
      <c r="J16" s="164">
        <v>75.736199999999997</v>
      </c>
      <c r="K16" s="164">
        <v>25.2</v>
      </c>
      <c r="L16" s="164">
        <v>12600</v>
      </c>
      <c r="M16" s="164">
        <v>2.8799999999999997E-3</v>
      </c>
      <c r="N16" s="164">
        <v>75.603700000000003</v>
      </c>
      <c r="O16" s="164">
        <v>25.2</v>
      </c>
      <c r="P16" s="164">
        <v>12600</v>
      </c>
      <c r="Q16" s="164">
        <v>0.21004999999999999</v>
      </c>
      <c r="R16" s="164">
        <v>261.11450000000002</v>
      </c>
      <c r="S16" s="164">
        <v>7.1999999999999989E-3</v>
      </c>
      <c r="T16" s="164">
        <v>186.14269999999999</v>
      </c>
      <c r="U16" s="164">
        <v>25.219439999999999</v>
      </c>
      <c r="V16" s="164">
        <v>13158.6006</v>
      </c>
      <c r="W16" s="164">
        <v>2.664E-2</v>
      </c>
      <c r="X16" s="165">
        <v>434.82990000000001</v>
      </c>
      <c r="Y16" s="166">
        <v>3.0760000000000003E-2</v>
      </c>
      <c r="Z16" s="166">
        <v>844.48630000000003</v>
      </c>
      <c r="AA16" s="539">
        <f t="shared" ref="AA16:AA20" si="17">C16+E16+G16+I16+K16+M16+O16+Q16+S16+U16+W16+Y16</f>
        <v>101.11392999999998</v>
      </c>
      <c r="AB16" s="539">
        <f t="shared" ref="AB16:AB20" si="18">D16+F16+H16+J16+L16+N16+P16+R16+T16+V16+X16+Z16</f>
        <v>73114.113799999992</v>
      </c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</row>
    <row r="17" spans="1:36" ht="18" customHeight="1" x14ac:dyDescent="0.25">
      <c r="A17" s="174">
        <v>1803</v>
      </c>
      <c r="B17" s="178" t="s">
        <v>28</v>
      </c>
      <c r="C17" s="164">
        <v>13.000500000000001</v>
      </c>
      <c r="D17" s="164">
        <v>59810</v>
      </c>
      <c r="E17" s="164">
        <v>5.0000000000000001E-4</v>
      </c>
      <c r="F17" s="164">
        <v>2.5</v>
      </c>
      <c r="G17" s="164">
        <v>20.001200000000001</v>
      </c>
      <c r="H17" s="164">
        <v>84015</v>
      </c>
      <c r="I17" s="164">
        <v>10</v>
      </c>
      <c r="J17" s="164">
        <v>51000</v>
      </c>
      <c r="K17" s="164">
        <v>1.0016</v>
      </c>
      <c r="L17" s="164">
        <v>4535</v>
      </c>
      <c r="M17" s="164">
        <v>96.452199999999991</v>
      </c>
      <c r="N17" s="164">
        <v>421310</v>
      </c>
      <c r="O17" s="164">
        <v>48.500649999999993</v>
      </c>
      <c r="P17" s="164">
        <v>212796.25</v>
      </c>
      <c r="Q17" s="164">
        <v>3.0000999999999998</v>
      </c>
      <c r="R17" s="164">
        <v>12005</v>
      </c>
      <c r="S17" s="164">
        <v>31.001000000000001</v>
      </c>
      <c r="T17" s="164">
        <v>139010</v>
      </c>
      <c r="U17" s="164">
        <v>0.15609999999999999</v>
      </c>
      <c r="V17" s="164">
        <v>1161.5</v>
      </c>
      <c r="W17" s="164">
        <v>20.001159999999999</v>
      </c>
      <c r="X17" s="165">
        <v>84014.991999999998</v>
      </c>
      <c r="Y17" s="166">
        <v>20.012599999999999</v>
      </c>
      <c r="Z17" s="166">
        <v>90189.999200000006</v>
      </c>
      <c r="AA17" s="539">
        <f t="shared" si="17"/>
        <v>263.12761</v>
      </c>
      <c r="AB17" s="539">
        <f t="shared" si="18"/>
        <v>1159850.2412</v>
      </c>
      <c r="AC17" s="141"/>
      <c r="AD17" s="141"/>
    </row>
    <row r="18" spans="1:36" ht="18" customHeight="1" x14ac:dyDescent="0.25">
      <c r="A18" s="174">
        <v>1804</v>
      </c>
      <c r="B18" s="178" t="s">
        <v>29</v>
      </c>
      <c r="C18" s="164">
        <v>140.35507999999999</v>
      </c>
      <c r="D18" s="164">
        <v>678527.01549999998</v>
      </c>
      <c r="E18" s="164">
        <v>124.85083</v>
      </c>
      <c r="F18" s="164">
        <v>551338.70460000006</v>
      </c>
      <c r="G18" s="164">
        <v>218.00239999999999</v>
      </c>
      <c r="H18" s="164">
        <v>981363.99990000005</v>
      </c>
      <c r="I18" s="164">
        <v>65.839946000000012</v>
      </c>
      <c r="J18" s="164">
        <v>285830.55679999996</v>
      </c>
      <c r="K18" s="164">
        <v>102.0244</v>
      </c>
      <c r="L18" s="164">
        <v>439798.96479999996</v>
      </c>
      <c r="M18" s="164">
        <v>138.22439799999998</v>
      </c>
      <c r="N18" s="164">
        <v>662755.85450000002</v>
      </c>
      <c r="O18" s="164">
        <v>69.882462000000004</v>
      </c>
      <c r="P18" s="164">
        <v>310781.98409999994</v>
      </c>
      <c r="Q18" s="164">
        <v>131.55428499999999</v>
      </c>
      <c r="R18" s="164">
        <v>774858.15149999992</v>
      </c>
      <c r="S18" s="164">
        <v>178.14233999999999</v>
      </c>
      <c r="T18" s="164">
        <v>1044781.2146999999</v>
      </c>
      <c r="U18" s="164">
        <v>100.12630499999999</v>
      </c>
      <c r="V18" s="164">
        <v>450500.20920000004</v>
      </c>
      <c r="W18" s="164">
        <v>41.916630099999999</v>
      </c>
      <c r="X18" s="165">
        <v>196733.57270000002</v>
      </c>
      <c r="Y18" s="166">
        <v>38.15108930000001</v>
      </c>
      <c r="Z18" s="166">
        <v>235689.23809999996</v>
      </c>
      <c r="AA18" s="539">
        <f t="shared" si="17"/>
        <v>1349.0701654000002</v>
      </c>
      <c r="AB18" s="539">
        <f t="shared" si="18"/>
        <v>6612959.4664000003</v>
      </c>
      <c r="AC18" s="141"/>
      <c r="AD18" s="141"/>
    </row>
    <row r="19" spans="1:36" ht="18" customHeight="1" x14ac:dyDescent="0.25">
      <c r="A19" s="174">
        <v>1805</v>
      </c>
      <c r="B19" s="178" t="s">
        <v>30</v>
      </c>
      <c r="C19" s="164">
        <v>0.36099999999999999</v>
      </c>
      <c r="D19" s="164">
        <v>379.98860000000002</v>
      </c>
      <c r="E19" s="164">
        <v>0.55710999999999999</v>
      </c>
      <c r="F19" s="164">
        <v>6077.8229000000001</v>
      </c>
      <c r="G19" s="164">
        <v>9.1784099999999995</v>
      </c>
      <c r="H19" s="164">
        <v>31271.440500000004</v>
      </c>
      <c r="I19" s="164">
        <v>12.4099486</v>
      </c>
      <c r="J19" s="164">
        <v>66048.775699999998</v>
      </c>
      <c r="K19" s="164">
        <v>3.0168000000000004</v>
      </c>
      <c r="L19" s="164">
        <v>10745.7696</v>
      </c>
      <c r="M19" s="164">
        <v>6.6671277000000009</v>
      </c>
      <c r="N19" s="164">
        <v>29861.535599999999</v>
      </c>
      <c r="O19" s="164">
        <v>2.2489471999999999</v>
      </c>
      <c r="P19" s="164">
        <v>17820.908100000001</v>
      </c>
      <c r="Q19" s="164">
        <v>23.06833</v>
      </c>
      <c r="R19" s="164">
        <v>32979.2088</v>
      </c>
      <c r="S19" s="164">
        <v>6.1050900000000006</v>
      </c>
      <c r="T19" s="164">
        <v>42901.4067</v>
      </c>
      <c r="U19" s="164">
        <v>4.7117672000000006</v>
      </c>
      <c r="V19" s="164">
        <v>14812.138499999999</v>
      </c>
      <c r="W19" s="164">
        <v>2.7939227</v>
      </c>
      <c r="X19" s="165">
        <v>11378.574299999998</v>
      </c>
      <c r="Y19" s="166">
        <v>3.2699533000000001</v>
      </c>
      <c r="Z19" s="166">
        <v>26904.787499999999</v>
      </c>
      <c r="AA19" s="539">
        <f t="shared" si="17"/>
        <v>74.38840669999999</v>
      </c>
      <c r="AB19" s="539">
        <f t="shared" si="18"/>
        <v>291182.35679999995</v>
      </c>
      <c r="AC19" s="141"/>
      <c r="AD19" s="141"/>
    </row>
    <row r="20" spans="1:36" ht="30" customHeight="1" x14ac:dyDescent="0.25">
      <c r="A20" s="179">
        <v>1806</v>
      </c>
      <c r="B20" s="180" t="s">
        <v>31</v>
      </c>
      <c r="C20" s="181">
        <v>14.704819999999996</v>
      </c>
      <c r="D20" s="181">
        <v>109822.39679999999</v>
      </c>
      <c r="E20" s="181">
        <v>62.482081000000001</v>
      </c>
      <c r="F20" s="181">
        <v>285877.01230000006</v>
      </c>
      <c r="G20" s="181">
        <v>126.41951370000001</v>
      </c>
      <c r="H20" s="181">
        <v>612647.08550000004</v>
      </c>
      <c r="I20" s="181">
        <v>113.15860819999999</v>
      </c>
      <c r="J20" s="181">
        <v>508502.15453971783</v>
      </c>
      <c r="K20" s="181">
        <v>107.25113279999999</v>
      </c>
      <c r="L20" s="181">
        <v>490574.53239999997</v>
      </c>
      <c r="M20" s="166">
        <v>104.42661300000002</v>
      </c>
      <c r="N20" s="166">
        <v>426310.67730000016</v>
      </c>
      <c r="O20" s="164">
        <v>60.696712199999965</v>
      </c>
      <c r="P20" s="164">
        <v>300911.84620000003</v>
      </c>
      <c r="Q20" s="164">
        <v>109.49366930000002</v>
      </c>
      <c r="R20" s="164">
        <v>384101.02239999996</v>
      </c>
      <c r="S20" s="164">
        <v>166.61020049999991</v>
      </c>
      <c r="T20" s="164">
        <v>919750.3291999998</v>
      </c>
      <c r="U20" s="164">
        <v>185.95695409999999</v>
      </c>
      <c r="V20" s="164">
        <v>853682.66789999965</v>
      </c>
      <c r="W20" s="164">
        <v>166.76782230000003</v>
      </c>
      <c r="X20" s="165">
        <v>743363.59949999966</v>
      </c>
      <c r="Y20" s="166">
        <v>97.789928199999977</v>
      </c>
      <c r="Z20" s="166">
        <v>531479.33849999995</v>
      </c>
      <c r="AA20" s="539">
        <f t="shared" si="17"/>
        <v>1315.7580553</v>
      </c>
      <c r="AB20" s="539">
        <f t="shared" si="18"/>
        <v>6167022.6625397168</v>
      </c>
      <c r="AC20" s="182"/>
      <c r="AD20" s="182"/>
      <c r="AE20" s="182"/>
      <c r="AF20" s="182"/>
      <c r="AG20" s="182"/>
      <c r="AH20" s="182"/>
      <c r="AI20" s="183"/>
      <c r="AJ20" s="183"/>
    </row>
    <row r="21" spans="1:36" ht="13.5" customHeight="1" x14ac:dyDescent="0.25">
      <c r="A21" s="184"/>
      <c r="B21" s="185" t="s">
        <v>32</v>
      </c>
      <c r="C21" s="186"/>
      <c r="D21" s="187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7"/>
      <c r="Z21" s="187"/>
      <c r="AA21" s="155"/>
      <c r="AB21" s="155"/>
      <c r="AC21" s="188"/>
      <c r="AD21" s="188"/>
      <c r="AE21" s="771"/>
      <c r="AF21" s="771"/>
    </row>
    <row r="22" spans="1:36" ht="25.5" customHeight="1" thickBot="1" x14ac:dyDescent="0.3">
      <c r="A22" s="189" t="s">
        <v>303</v>
      </c>
      <c r="B22" s="190" t="s">
        <v>34</v>
      </c>
      <c r="C22" s="159">
        <f>C23+C24+C25+C26+C27+C28+C29</f>
        <v>54.465949999999999</v>
      </c>
      <c r="D22" s="159">
        <f t="shared" ref="D22:Z22" si="19">D23+D24+D25+D26+D27+D28+D29</f>
        <v>373826.72419999994</v>
      </c>
      <c r="E22" s="159">
        <f t="shared" si="19"/>
        <v>42.365030000000004</v>
      </c>
      <c r="F22" s="159">
        <f t="shared" si="19"/>
        <v>305790.95890000003</v>
      </c>
      <c r="G22" s="159">
        <f t="shared" si="19"/>
        <v>131.0766686</v>
      </c>
      <c r="H22" s="159">
        <f t="shared" si="19"/>
        <v>752104.12900000019</v>
      </c>
      <c r="I22" s="159">
        <f t="shared" si="19"/>
        <v>153.36592160000001</v>
      </c>
      <c r="J22" s="159">
        <f t="shared" si="19"/>
        <v>962851.1496</v>
      </c>
      <c r="K22" s="159">
        <f t="shared" si="19"/>
        <v>212.03288599999999</v>
      </c>
      <c r="L22" s="159">
        <f t="shared" si="19"/>
        <v>1268443.2855</v>
      </c>
      <c r="M22" s="159">
        <f t="shared" si="19"/>
        <v>217.68527000000003</v>
      </c>
      <c r="N22" s="159">
        <f t="shared" si="19"/>
        <v>1213113.3617999998</v>
      </c>
      <c r="O22" s="159">
        <f t="shared" si="19"/>
        <v>130.60273999999998</v>
      </c>
      <c r="P22" s="159">
        <f t="shared" si="19"/>
        <v>916829.60329999996</v>
      </c>
      <c r="Q22" s="159">
        <f t="shared" si="19"/>
        <v>117.31112000000002</v>
      </c>
      <c r="R22" s="159">
        <f t="shared" si="19"/>
        <v>851636.35349999997</v>
      </c>
      <c r="S22" s="159">
        <f t="shared" si="19"/>
        <v>255.23748000000003</v>
      </c>
      <c r="T22" s="159">
        <f t="shared" si="19"/>
        <v>1184063.3840000001</v>
      </c>
      <c r="U22" s="159">
        <f t="shared" si="19"/>
        <v>404.59277000000009</v>
      </c>
      <c r="V22" s="159">
        <f t="shared" si="19"/>
        <v>1769706.085</v>
      </c>
      <c r="W22" s="159">
        <f t="shared" si="19"/>
        <v>386.66925699999996</v>
      </c>
      <c r="X22" s="159">
        <f t="shared" si="19"/>
        <v>1733767.5369999995</v>
      </c>
      <c r="Y22" s="159">
        <f t="shared" si="19"/>
        <v>191.44026050000005</v>
      </c>
      <c r="Z22" s="159">
        <f t="shared" si="19"/>
        <v>894404.97389999998</v>
      </c>
      <c r="AA22" s="155">
        <f t="shared" si="0"/>
        <v>2296.8453537</v>
      </c>
      <c r="AB22" s="155">
        <f t="shared" si="0"/>
        <v>12226537.545700001</v>
      </c>
      <c r="AC22" s="161"/>
      <c r="AD22" s="161"/>
      <c r="AE22" s="148"/>
      <c r="AF22" s="148"/>
      <c r="AG22" s="148"/>
      <c r="AH22" s="148"/>
    </row>
    <row r="23" spans="1:36" ht="18" customHeight="1" x14ac:dyDescent="0.25">
      <c r="A23" s="156" t="s">
        <v>35</v>
      </c>
      <c r="B23" s="191" t="s">
        <v>36</v>
      </c>
      <c r="C23" s="164">
        <v>40.17</v>
      </c>
      <c r="D23" s="164">
        <v>260384.052</v>
      </c>
      <c r="E23" s="164">
        <v>5.0999999999999997E-2</v>
      </c>
      <c r="F23" s="164">
        <v>51</v>
      </c>
      <c r="G23" s="164">
        <v>57.899860000000004</v>
      </c>
      <c r="H23" s="164">
        <v>302568.85090000002</v>
      </c>
      <c r="I23" s="164">
        <v>68.427210000000002</v>
      </c>
      <c r="J23" s="164">
        <v>411061.86170000001</v>
      </c>
      <c r="K23" s="164">
        <v>104.95264999999999</v>
      </c>
      <c r="L23" s="164">
        <v>655391.73</v>
      </c>
      <c r="M23" s="164">
        <v>57.6</v>
      </c>
      <c r="N23" s="164">
        <v>326152.32000000001</v>
      </c>
      <c r="O23" s="164">
        <v>53.527490000000007</v>
      </c>
      <c r="P23" s="164">
        <v>344629.25599999999</v>
      </c>
      <c r="Q23" s="164">
        <v>20.100000000000001</v>
      </c>
      <c r="R23" s="164">
        <v>106589.40000000001</v>
      </c>
      <c r="S23" s="164">
        <v>75.930000000000007</v>
      </c>
      <c r="T23" s="164">
        <v>434411.44199999998</v>
      </c>
      <c r="U23" s="164">
        <v>25.2</v>
      </c>
      <c r="V23" s="164">
        <v>213535.63800000001</v>
      </c>
      <c r="W23" s="164">
        <v>43.29</v>
      </c>
      <c r="X23" s="165">
        <v>258397.05</v>
      </c>
      <c r="Y23" s="166">
        <v>29.390980000000003</v>
      </c>
      <c r="Z23" s="166">
        <v>155793.39550000001</v>
      </c>
      <c r="AA23" s="539">
        <f>C23+E23+G23+I23+K23+M23+O23+Q23+S23+U23+W23+Y23</f>
        <v>576.53919000000008</v>
      </c>
      <c r="AB23" s="539">
        <f t="shared" si="0"/>
        <v>3468965.9960999992</v>
      </c>
      <c r="AC23" s="148"/>
      <c r="AD23" s="148"/>
      <c r="AE23" s="148"/>
      <c r="AF23" s="148"/>
    </row>
    <row r="24" spans="1:36" ht="18" customHeight="1" x14ac:dyDescent="0.25">
      <c r="A24" s="174" t="s">
        <v>37</v>
      </c>
      <c r="B24" s="178" t="s">
        <v>38</v>
      </c>
      <c r="C24" s="164">
        <v>0.30599999999999999</v>
      </c>
      <c r="D24" s="164">
        <v>1357.4459999999999</v>
      </c>
      <c r="E24" s="164">
        <v>0</v>
      </c>
      <c r="F24" s="164">
        <v>0</v>
      </c>
      <c r="G24" s="164">
        <v>0.48</v>
      </c>
      <c r="H24" s="164">
        <v>2147.556</v>
      </c>
      <c r="I24" s="164">
        <v>0.28799999999999998</v>
      </c>
      <c r="J24" s="164">
        <v>1342.9665</v>
      </c>
      <c r="K24" s="164">
        <v>0.39100000000000001</v>
      </c>
      <c r="L24" s="164">
        <v>1755.4555</v>
      </c>
      <c r="M24" s="164">
        <v>0.53400000000000003</v>
      </c>
      <c r="N24" s="164">
        <v>2437.1426000000001</v>
      </c>
      <c r="O24" s="164">
        <v>0.45100000000000001</v>
      </c>
      <c r="P24" s="164">
        <v>2426.3440000000001</v>
      </c>
      <c r="Q24" s="164">
        <v>0.249</v>
      </c>
      <c r="R24" s="164">
        <v>1131.4823999999999</v>
      </c>
      <c r="S24" s="164">
        <v>0</v>
      </c>
      <c r="T24" s="164">
        <v>0</v>
      </c>
      <c r="U24" s="164">
        <v>0.41743999999999998</v>
      </c>
      <c r="V24" s="164">
        <v>1109.2758000000001</v>
      </c>
      <c r="W24" s="164">
        <v>0.47099999999999997</v>
      </c>
      <c r="X24" s="165">
        <v>2161.7031999999999</v>
      </c>
      <c r="Y24" s="166">
        <v>0.34899999999999998</v>
      </c>
      <c r="Z24" s="166">
        <v>1581.1640000000002</v>
      </c>
      <c r="AA24" s="539">
        <f t="shared" si="0"/>
        <v>3.9364400000000002</v>
      </c>
      <c r="AB24" s="539">
        <f t="shared" si="0"/>
        <v>17450.536</v>
      </c>
      <c r="AC24" s="148"/>
      <c r="AD24" s="148"/>
      <c r="AE24" s="148"/>
      <c r="AF24" s="148"/>
    </row>
    <row r="25" spans="1:36" ht="18" customHeight="1" x14ac:dyDescent="0.25">
      <c r="A25" s="174" t="s">
        <v>39</v>
      </c>
      <c r="B25" s="178" t="s">
        <v>40</v>
      </c>
      <c r="C25" s="158">
        <v>1.1668300000000003</v>
      </c>
      <c r="D25" s="158">
        <v>9307.2415999999994</v>
      </c>
      <c r="E25" s="158">
        <v>21.912110000000002</v>
      </c>
      <c r="F25" s="158">
        <v>121787.5649</v>
      </c>
      <c r="G25" s="158">
        <v>42.984749999999998</v>
      </c>
      <c r="H25" s="158">
        <v>218656.82580000002</v>
      </c>
      <c r="I25" s="192">
        <v>47.275268800000013</v>
      </c>
      <c r="J25" s="192">
        <v>245883.63679999998</v>
      </c>
      <c r="K25" s="192">
        <v>93.730720000000005</v>
      </c>
      <c r="L25" s="192">
        <v>493006.99200000003</v>
      </c>
      <c r="M25" s="192">
        <v>137.13258999999999</v>
      </c>
      <c r="N25" s="192">
        <v>703553.09939999995</v>
      </c>
      <c r="O25" s="192">
        <v>20.460449999999998</v>
      </c>
      <c r="P25" s="192">
        <v>125248.4569</v>
      </c>
      <c r="Q25" s="192">
        <v>29.964790000000001</v>
      </c>
      <c r="R25" s="192">
        <v>191115.12459999998</v>
      </c>
      <c r="S25" s="192">
        <v>147.97511000000003</v>
      </c>
      <c r="T25" s="192">
        <v>507681.95490000001</v>
      </c>
      <c r="U25" s="192">
        <v>319.59908000000007</v>
      </c>
      <c r="V25" s="192">
        <v>1073430.0836999998</v>
      </c>
      <c r="W25" s="192">
        <v>282.3057781</v>
      </c>
      <c r="X25" s="193">
        <v>987190.97699999972</v>
      </c>
      <c r="Y25" s="158">
        <v>130.87840140000003</v>
      </c>
      <c r="Z25" s="158">
        <v>463870.09949999995</v>
      </c>
      <c r="AA25" s="539">
        <f t="shared" si="0"/>
        <v>1275.3858783000003</v>
      </c>
      <c r="AB25" s="539">
        <f t="shared" si="0"/>
        <v>5140732.0570999989</v>
      </c>
      <c r="AC25" s="148"/>
      <c r="AD25" s="148"/>
      <c r="AE25" s="148"/>
      <c r="AF25" s="148"/>
    </row>
    <row r="26" spans="1:36" ht="18" customHeight="1" x14ac:dyDescent="0.25">
      <c r="A26" s="174" t="s">
        <v>41</v>
      </c>
      <c r="B26" s="178" t="s">
        <v>42</v>
      </c>
      <c r="C26" s="158">
        <v>12.67817</v>
      </c>
      <c r="D26" s="158">
        <v>100899.47539999998</v>
      </c>
      <c r="E26" s="158">
        <v>19.507530000000003</v>
      </c>
      <c r="F26" s="158">
        <v>178133.2586</v>
      </c>
      <c r="G26" s="158">
        <v>28.978120000000008</v>
      </c>
      <c r="H26" s="158">
        <v>222001.45830000003</v>
      </c>
      <c r="I26" s="158">
        <v>36.9870029</v>
      </c>
      <c r="J26" s="158">
        <v>299241.46740000002</v>
      </c>
      <c r="K26" s="158">
        <v>12.260816</v>
      </c>
      <c r="L26" s="158">
        <v>115352.40780000002</v>
      </c>
      <c r="M26" s="192">
        <v>20.271610000000003</v>
      </c>
      <c r="N26" s="192">
        <v>166329.38900000002</v>
      </c>
      <c r="O26" s="192">
        <v>54.658359999999995</v>
      </c>
      <c r="P26" s="192">
        <v>436730.4669</v>
      </c>
      <c r="Q26" s="192">
        <v>65.575080000000014</v>
      </c>
      <c r="R26" s="192">
        <v>546657.68039999995</v>
      </c>
      <c r="S26" s="192">
        <v>29.528470000000002</v>
      </c>
      <c r="T26" s="192">
        <v>234822.50289999996</v>
      </c>
      <c r="U26" s="192">
        <v>59.067050000000002</v>
      </c>
      <c r="V26" s="192">
        <v>478929.4430000002</v>
      </c>
      <c r="W26" s="192">
        <v>59.912038899999999</v>
      </c>
      <c r="X26" s="193">
        <v>482154.88829999999</v>
      </c>
      <c r="Y26" s="158">
        <v>28.607729099999997</v>
      </c>
      <c r="Z26" s="158">
        <v>253985.54799999995</v>
      </c>
      <c r="AA26" s="539">
        <f t="shared" si="0"/>
        <v>428.03197689999996</v>
      </c>
      <c r="AB26" s="539">
        <f t="shared" si="0"/>
        <v>3515237.986</v>
      </c>
      <c r="AC26" s="148"/>
      <c r="AD26" s="148"/>
      <c r="AE26" s="148"/>
      <c r="AF26" s="148"/>
    </row>
    <row r="27" spans="1:36" ht="18" customHeight="1" x14ac:dyDescent="0.25">
      <c r="A27" s="174" t="s">
        <v>43</v>
      </c>
      <c r="B27" s="178" t="s">
        <v>44</v>
      </c>
      <c r="C27" s="164">
        <v>0.14495000000000002</v>
      </c>
      <c r="D27" s="164">
        <v>1878.5092</v>
      </c>
      <c r="E27" s="164">
        <v>2.9389999999999999E-2</v>
      </c>
      <c r="F27" s="164">
        <v>445.48680000000007</v>
      </c>
      <c r="G27" s="164">
        <v>8.5050000000000014E-2</v>
      </c>
      <c r="H27" s="164">
        <v>1089.4802999999999</v>
      </c>
      <c r="I27" s="164">
        <v>0.10478</v>
      </c>
      <c r="J27" s="164">
        <v>1464.7864</v>
      </c>
      <c r="K27" s="164">
        <v>1.47E-2</v>
      </c>
      <c r="L27" s="164">
        <v>169.98</v>
      </c>
      <c r="M27" s="164">
        <v>0.13067000000000001</v>
      </c>
      <c r="N27" s="164">
        <v>1717.7095999999999</v>
      </c>
      <c r="O27" s="164">
        <v>0.17310000000000003</v>
      </c>
      <c r="P27" s="164">
        <v>2358.5945999999999</v>
      </c>
      <c r="Q27" s="164">
        <v>4.4250000000000005E-2</v>
      </c>
      <c r="R27" s="164">
        <v>672.1576</v>
      </c>
      <c r="S27" s="164">
        <v>8.5050000000000001E-2</v>
      </c>
      <c r="T27" s="164">
        <v>1174.7616</v>
      </c>
      <c r="U27" s="164">
        <v>0.1938</v>
      </c>
      <c r="V27" s="164">
        <v>2288.7354999999998</v>
      </c>
      <c r="W27" s="164">
        <v>3.4020000000000002E-2</v>
      </c>
      <c r="X27" s="165">
        <v>470.13260000000002</v>
      </c>
      <c r="Y27" s="166">
        <v>1.0834900000000001</v>
      </c>
      <c r="Z27" s="166">
        <v>10852.3536</v>
      </c>
      <c r="AA27" s="539">
        <f t="shared" si="0"/>
        <v>2.1232500000000001</v>
      </c>
      <c r="AB27" s="539">
        <f t="shared" si="0"/>
        <v>24582.6878</v>
      </c>
      <c r="AC27" s="148"/>
      <c r="AD27" s="148"/>
      <c r="AE27" s="148"/>
      <c r="AF27" s="148"/>
    </row>
    <row r="28" spans="1:36" ht="24" customHeight="1" x14ac:dyDescent="0.25">
      <c r="A28" s="174" t="s">
        <v>45</v>
      </c>
      <c r="B28" s="167" t="s">
        <v>46</v>
      </c>
      <c r="C28" s="158">
        <v>0</v>
      </c>
      <c r="D28" s="158">
        <v>0</v>
      </c>
      <c r="E28" s="158">
        <v>0.86499999999999999</v>
      </c>
      <c r="F28" s="158">
        <v>5373.6486000000004</v>
      </c>
      <c r="G28" s="158">
        <v>0.64888860000000004</v>
      </c>
      <c r="H28" s="158">
        <v>5639.9576999999999</v>
      </c>
      <c r="I28" s="158">
        <v>0.28365990000000002</v>
      </c>
      <c r="J28" s="158">
        <v>3856.4308000000001</v>
      </c>
      <c r="K28" s="158">
        <v>0.68300000000000005</v>
      </c>
      <c r="L28" s="158">
        <v>2766.7201999999997</v>
      </c>
      <c r="M28" s="158">
        <v>2.0164</v>
      </c>
      <c r="N28" s="158">
        <v>12923.7012</v>
      </c>
      <c r="O28" s="192">
        <v>1.3323399999999999</v>
      </c>
      <c r="P28" s="192">
        <v>5436.4849000000004</v>
      </c>
      <c r="Q28" s="192">
        <v>1.3779999999999999</v>
      </c>
      <c r="R28" s="192">
        <v>5470.5084999999999</v>
      </c>
      <c r="S28" s="192">
        <v>1.7188500000000002</v>
      </c>
      <c r="T28" s="192">
        <v>5972.7225999999991</v>
      </c>
      <c r="U28" s="192">
        <v>0.1154</v>
      </c>
      <c r="V28" s="192">
        <v>412.90899999999999</v>
      </c>
      <c r="W28" s="192">
        <v>0.65642000000000011</v>
      </c>
      <c r="X28" s="193">
        <v>3392.7858999999999</v>
      </c>
      <c r="Y28" s="158">
        <v>1.13066</v>
      </c>
      <c r="Z28" s="158">
        <v>8322.4133000000002</v>
      </c>
      <c r="AA28" s="539">
        <f t="shared" si="0"/>
        <v>10.828618500000001</v>
      </c>
      <c r="AB28" s="539">
        <f t="shared" si="0"/>
        <v>59568.282700000003</v>
      </c>
      <c r="AC28" s="148"/>
      <c r="AD28" s="148"/>
      <c r="AE28" s="148"/>
      <c r="AF28" s="148"/>
    </row>
    <row r="29" spans="1:36" ht="18" customHeight="1" x14ac:dyDescent="0.25">
      <c r="A29" s="174" t="s">
        <v>287</v>
      </c>
      <c r="B29" s="167" t="s">
        <v>288</v>
      </c>
      <c r="C29" s="158">
        <v>0</v>
      </c>
      <c r="D29" s="158">
        <v>0</v>
      </c>
      <c r="E29" s="158">
        <v>0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60">
        <v>0</v>
      </c>
      <c r="Y29" s="158">
        <v>0</v>
      </c>
      <c r="Z29" s="158">
        <v>0</v>
      </c>
      <c r="AA29" s="155">
        <f t="shared" si="0"/>
        <v>0</v>
      </c>
      <c r="AB29" s="155">
        <f t="shared" si="0"/>
        <v>0</v>
      </c>
    </row>
    <row r="30" spans="1:36" ht="18" customHeight="1" x14ac:dyDescent="0.25">
      <c r="A30" s="174" t="s">
        <v>47</v>
      </c>
      <c r="B30" s="178" t="s">
        <v>48</v>
      </c>
      <c r="C30" s="164">
        <v>62.501659700000005</v>
      </c>
      <c r="D30" s="164">
        <v>121877.16690000004</v>
      </c>
      <c r="E30" s="164">
        <v>34.995056499999997</v>
      </c>
      <c r="F30" s="164">
        <v>91441.851000000039</v>
      </c>
      <c r="G30" s="164">
        <v>32.362611600000001</v>
      </c>
      <c r="H30" s="164">
        <v>107597.19830000002</v>
      </c>
      <c r="I30" s="164">
        <v>31.368593399999998</v>
      </c>
      <c r="J30" s="164">
        <v>87352.635300000024</v>
      </c>
      <c r="K30" s="164">
        <v>39.815712900000001</v>
      </c>
      <c r="L30" s="164">
        <v>96280.618899999987</v>
      </c>
      <c r="M30" s="164">
        <v>44.721230000000013</v>
      </c>
      <c r="N30" s="164">
        <v>93579.021800000046</v>
      </c>
      <c r="O30" s="164">
        <v>96.492229300000005</v>
      </c>
      <c r="P30" s="164">
        <v>231598.80249999996</v>
      </c>
      <c r="Q30" s="164">
        <v>38.858345500000006</v>
      </c>
      <c r="R30" s="164">
        <v>182944.97150000001</v>
      </c>
      <c r="S30" s="164">
        <v>56.628264800000004</v>
      </c>
      <c r="T30" s="164">
        <v>148069.71350000004</v>
      </c>
      <c r="U30" s="164">
        <v>45.683656800000001</v>
      </c>
      <c r="V30" s="164">
        <v>143288.01629999999</v>
      </c>
      <c r="W30" s="164">
        <v>56.64961120000001</v>
      </c>
      <c r="X30" s="165">
        <v>166008.8094</v>
      </c>
      <c r="Y30" s="166">
        <v>45.338955900000002</v>
      </c>
      <c r="Z30" s="166">
        <v>159998.97570000001</v>
      </c>
      <c r="AA30" s="155">
        <f t="shared" si="0"/>
        <v>585.41592760000003</v>
      </c>
      <c r="AB30" s="155">
        <f t="shared" si="0"/>
        <v>1630037.7811000003</v>
      </c>
      <c r="AC30" s="161"/>
      <c r="AD30" s="161"/>
    </row>
    <row r="31" spans="1:36" ht="18" customHeight="1" x14ac:dyDescent="0.25">
      <c r="A31" s="174"/>
      <c r="B31" s="178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5"/>
      <c r="Y31" s="166"/>
      <c r="Z31" s="166"/>
      <c r="AA31" s="155"/>
      <c r="AB31" s="155"/>
      <c r="AC31" s="161"/>
      <c r="AD31" s="161"/>
    </row>
    <row r="32" spans="1:36" s="197" customFormat="1" ht="18" customHeight="1" x14ac:dyDescent="0.25">
      <c r="A32" s="194"/>
      <c r="B32" s="195" t="s">
        <v>49</v>
      </c>
      <c r="C32" s="196">
        <f>SUM(C33:C36)</f>
        <v>32658.056790000002</v>
      </c>
      <c r="D32" s="196">
        <f t="shared" ref="D32:AB32" si="20">SUM(D33:D36)</f>
        <v>11050489.2733</v>
      </c>
      <c r="E32" s="196">
        <f t="shared" si="20"/>
        <v>73352.509895900002</v>
      </c>
      <c r="F32" s="196">
        <f t="shared" si="20"/>
        <v>33003632.525799997</v>
      </c>
      <c r="G32" s="196">
        <f t="shared" si="20"/>
        <v>57555.160844599995</v>
      </c>
      <c r="H32" s="196">
        <f t="shared" si="20"/>
        <v>21162201.088199999</v>
      </c>
      <c r="I32" s="196">
        <f t="shared" si="20"/>
        <v>45212.656337500004</v>
      </c>
      <c r="J32" s="196">
        <f t="shared" si="20"/>
        <v>17259292.237</v>
      </c>
      <c r="K32" s="196">
        <f t="shared" si="20"/>
        <v>54489.155436000001</v>
      </c>
      <c r="L32" s="196">
        <f t="shared" si="20"/>
        <v>20587732.552900001</v>
      </c>
      <c r="M32" s="196">
        <f t="shared" si="20"/>
        <v>32169.326635699999</v>
      </c>
      <c r="N32" s="196">
        <f t="shared" si="20"/>
        <v>11808505.2687</v>
      </c>
      <c r="O32" s="196">
        <f t="shared" si="20"/>
        <v>10618.717632299999</v>
      </c>
      <c r="P32" s="196">
        <f t="shared" si="20"/>
        <v>2150072.8291000002</v>
      </c>
      <c r="Q32" s="196">
        <f t="shared" si="20"/>
        <v>15542.870268900002</v>
      </c>
      <c r="R32" s="196">
        <f t="shared" si="20"/>
        <v>11323258.360600002</v>
      </c>
      <c r="S32" s="196">
        <f t="shared" si="20"/>
        <v>17340.315385000002</v>
      </c>
      <c r="T32" s="196">
        <f t="shared" si="20"/>
        <v>10373027.029799996</v>
      </c>
      <c r="U32" s="196">
        <f t="shared" si="20"/>
        <v>5584.0474773000005</v>
      </c>
      <c r="V32" s="196">
        <f t="shared" si="20"/>
        <v>1427921.1344999999</v>
      </c>
      <c r="W32" s="196">
        <f t="shared" si="20"/>
        <v>195.00534350000004</v>
      </c>
      <c r="X32" s="196">
        <f t="shared" si="20"/>
        <v>743366.52189999993</v>
      </c>
      <c r="Y32" s="196">
        <f t="shared" si="20"/>
        <v>272.65723239999988</v>
      </c>
      <c r="Z32" s="196">
        <f t="shared" si="20"/>
        <v>762928.2453999999</v>
      </c>
      <c r="AA32" s="196">
        <f t="shared" si="20"/>
        <v>344990.47927909996</v>
      </c>
      <c r="AB32" s="196">
        <f t="shared" si="20"/>
        <v>141652427.06719998</v>
      </c>
      <c r="AC32" s="161"/>
      <c r="AD32" s="161"/>
      <c r="AE32" s="188"/>
      <c r="AF32" s="188"/>
      <c r="AG32" s="188"/>
    </row>
    <row r="33" spans="1:34" s="197" customFormat="1" ht="24.75" customHeight="1" x14ac:dyDescent="0.25">
      <c r="A33" s="198">
        <v>17.010000000000002</v>
      </c>
      <c r="B33" s="199" t="s">
        <v>50</v>
      </c>
      <c r="C33" s="200">
        <v>15119.534609999999</v>
      </c>
      <c r="D33" s="200">
        <v>8246435.9693999998</v>
      </c>
      <c r="E33" s="200">
        <v>57847.373789999998</v>
      </c>
      <c r="F33" s="200">
        <v>30436396.113299999</v>
      </c>
      <c r="G33" s="200">
        <v>32001.929849999997</v>
      </c>
      <c r="H33" s="200">
        <v>16979073.648199998</v>
      </c>
      <c r="I33" s="200">
        <v>25387.486720799996</v>
      </c>
      <c r="J33" s="200">
        <v>14082427.720499998</v>
      </c>
      <c r="K33" s="200">
        <v>28866.702181799999</v>
      </c>
      <c r="L33" s="200">
        <v>16455327.760600001</v>
      </c>
      <c r="M33" s="200">
        <v>16902.052680000001</v>
      </c>
      <c r="N33" s="200">
        <v>9320738.9211999997</v>
      </c>
      <c r="O33" s="200">
        <v>404.11168999999995</v>
      </c>
      <c r="P33" s="200">
        <v>283255.77750000003</v>
      </c>
      <c r="Q33" s="200">
        <v>15383.53657</v>
      </c>
      <c r="R33" s="200">
        <v>10872190.145000001</v>
      </c>
      <c r="S33" s="200">
        <v>13049.83452</v>
      </c>
      <c r="T33" s="200">
        <v>9184386.7521999963</v>
      </c>
      <c r="U33" s="200">
        <v>231.93236999999999</v>
      </c>
      <c r="V33" s="200">
        <v>191332.5784</v>
      </c>
      <c r="W33" s="200">
        <v>13.67475</v>
      </c>
      <c r="X33" s="201">
        <v>14408.2124</v>
      </c>
      <c r="Y33" s="202">
        <v>108.11048000000001</v>
      </c>
      <c r="Z33" s="202">
        <v>89535.6149</v>
      </c>
      <c r="AA33" s="538">
        <f t="shared" si="0"/>
        <v>205316.28021259999</v>
      </c>
      <c r="AB33" s="538">
        <f t="shared" si="0"/>
        <v>116155509.21359998</v>
      </c>
      <c r="AC33" s="203"/>
      <c r="AD33" s="203"/>
      <c r="AE33" s="141"/>
      <c r="AF33" s="141"/>
      <c r="AG33" s="141"/>
    </row>
    <row r="34" spans="1:34" s="197" customFormat="1" ht="25.5" customHeight="1" x14ac:dyDescent="0.25">
      <c r="A34" s="198">
        <v>17.02</v>
      </c>
      <c r="B34" s="199" t="s">
        <v>51</v>
      </c>
      <c r="C34" s="200">
        <v>37.13297</v>
      </c>
      <c r="D34" s="200">
        <v>28293.5108</v>
      </c>
      <c r="E34" s="200">
        <v>135.30219</v>
      </c>
      <c r="F34" s="200">
        <v>106076.1128</v>
      </c>
      <c r="G34" s="200">
        <v>86.006973000000016</v>
      </c>
      <c r="H34" s="200">
        <v>68566.492300000013</v>
      </c>
      <c r="I34" s="200">
        <v>1.5455000000000001</v>
      </c>
      <c r="J34" s="200">
        <v>6615.5827999999992</v>
      </c>
      <c r="K34" s="200">
        <v>48.592289999999998</v>
      </c>
      <c r="L34" s="200">
        <v>49375.536899999999</v>
      </c>
      <c r="M34" s="200">
        <v>37.619260000000004</v>
      </c>
      <c r="N34" s="200">
        <v>30595.369499999993</v>
      </c>
      <c r="O34" s="200">
        <v>43.096343300000001</v>
      </c>
      <c r="P34" s="200">
        <v>48071.774299999997</v>
      </c>
      <c r="Q34" s="200">
        <v>39.383529000000003</v>
      </c>
      <c r="R34" s="200">
        <v>122584.8654</v>
      </c>
      <c r="S34" s="200">
        <v>67.563770000000005</v>
      </c>
      <c r="T34" s="200">
        <v>66562.269100000005</v>
      </c>
      <c r="U34" s="200">
        <v>4.8825699999999994</v>
      </c>
      <c r="V34" s="200">
        <v>14812.893</v>
      </c>
      <c r="W34" s="200">
        <v>40.064894899999999</v>
      </c>
      <c r="X34" s="201">
        <v>39988.153799999993</v>
      </c>
      <c r="Y34" s="202">
        <v>1.8544119999999999</v>
      </c>
      <c r="Z34" s="202">
        <v>10839.749900000001</v>
      </c>
      <c r="AA34" s="538">
        <f t="shared" si="0"/>
        <v>543.04470220000007</v>
      </c>
      <c r="AB34" s="538">
        <f t="shared" si="0"/>
        <v>592382.31060000008</v>
      </c>
      <c r="AC34" s="161"/>
      <c r="AD34" s="161"/>
      <c r="AE34" s="141"/>
      <c r="AF34" s="141"/>
      <c r="AG34" s="141"/>
    </row>
    <row r="35" spans="1:34" s="197" customFormat="1" ht="28.5" customHeight="1" x14ac:dyDescent="0.25">
      <c r="A35" s="198">
        <v>17.03</v>
      </c>
      <c r="B35" s="199" t="s">
        <v>52</v>
      </c>
      <c r="C35" s="200">
        <v>17385.14</v>
      </c>
      <c r="D35" s="200">
        <v>2429593.1559000001</v>
      </c>
      <c r="E35" s="200">
        <v>15249.159454500001</v>
      </c>
      <c r="F35" s="200">
        <v>2134496.2624000004</v>
      </c>
      <c r="G35" s="200">
        <v>25256.722000000002</v>
      </c>
      <c r="H35" s="200">
        <v>3550062.2372000003</v>
      </c>
      <c r="I35" s="200">
        <v>19696.075363600001</v>
      </c>
      <c r="J35" s="200">
        <v>2784093.9972999999</v>
      </c>
      <c r="K35" s="200">
        <v>25427.468000000001</v>
      </c>
      <c r="L35" s="200">
        <v>3614484.0373</v>
      </c>
      <c r="M35" s="200">
        <v>15126.249</v>
      </c>
      <c r="N35" s="200">
        <v>2145792.3446999998</v>
      </c>
      <c r="O35" s="200">
        <v>10045.748659999999</v>
      </c>
      <c r="P35" s="200">
        <v>1456150.0892999999</v>
      </c>
      <c r="Q35" s="200">
        <v>4.6379999999999999</v>
      </c>
      <c r="R35" s="200">
        <v>9250.4567999999999</v>
      </c>
      <c r="S35" s="200">
        <v>4051.65</v>
      </c>
      <c r="T35" s="200">
        <v>594448.97180000006</v>
      </c>
      <c r="U35" s="200">
        <v>5206.4040000000005</v>
      </c>
      <c r="V35" s="200">
        <v>727433.70860000001</v>
      </c>
      <c r="W35" s="200">
        <v>5.9894499999999997</v>
      </c>
      <c r="X35" s="201">
        <v>13903.360900000001</v>
      </c>
      <c r="Y35" s="202">
        <v>0</v>
      </c>
      <c r="Z35" s="202">
        <v>0</v>
      </c>
      <c r="AA35" s="538">
        <f t="shared" si="0"/>
        <v>137455.24392810001</v>
      </c>
      <c r="AB35" s="538">
        <f t="shared" si="0"/>
        <v>19459708.622199997</v>
      </c>
      <c r="AC35" s="148"/>
      <c r="AD35" s="148"/>
      <c r="AE35" s="141"/>
      <c r="AF35" s="141"/>
      <c r="AG35" s="141"/>
    </row>
    <row r="36" spans="1:34" s="197" customFormat="1" ht="26.25" customHeight="1" x14ac:dyDescent="0.25">
      <c r="A36" s="198" t="s">
        <v>53</v>
      </c>
      <c r="B36" s="199" t="s">
        <v>54</v>
      </c>
      <c r="C36" s="200">
        <v>116.24921000000002</v>
      </c>
      <c r="D36" s="200">
        <v>346166.63719999994</v>
      </c>
      <c r="E36" s="200">
        <v>120.67446139999998</v>
      </c>
      <c r="F36" s="200">
        <v>326664.03729999997</v>
      </c>
      <c r="G36" s="200">
        <v>210.50202160000003</v>
      </c>
      <c r="H36" s="200">
        <v>564498.71050000028</v>
      </c>
      <c r="I36" s="200">
        <v>127.54875310000001</v>
      </c>
      <c r="J36" s="200">
        <v>386154.93640000012</v>
      </c>
      <c r="K36" s="200">
        <v>146.39296420000005</v>
      </c>
      <c r="L36" s="200">
        <v>468545.2181</v>
      </c>
      <c r="M36" s="200">
        <v>103.40569570000002</v>
      </c>
      <c r="N36" s="200">
        <v>311378.63329999999</v>
      </c>
      <c r="O36" s="200">
        <v>125.76093900000001</v>
      </c>
      <c r="P36" s="200">
        <v>362595.18800000014</v>
      </c>
      <c r="Q36" s="200">
        <v>115.31216989999996</v>
      </c>
      <c r="R36" s="200">
        <v>319232.89339999983</v>
      </c>
      <c r="S36" s="200">
        <v>171.26709499999998</v>
      </c>
      <c r="T36" s="200">
        <v>527629.03670000029</v>
      </c>
      <c r="U36" s="200">
        <v>140.82853729999997</v>
      </c>
      <c r="V36" s="200">
        <v>494341.95449999988</v>
      </c>
      <c r="W36" s="200">
        <v>135.27624860000003</v>
      </c>
      <c r="X36" s="201">
        <v>675066.79479999992</v>
      </c>
      <c r="Y36" s="202">
        <v>162.69234039999986</v>
      </c>
      <c r="Z36" s="202">
        <v>662552.88059999992</v>
      </c>
      <c r="AA36" s="538">
        <f t="shared" si="0"/>
        <v>1675.9104361999998</v>
      </c>
      <c r="AB36" s="538">
        <f t="shared" si="0"/>
        <v>5444826.9208000004</v>
      </c>
      <c r="AC36" s="148"/>
      <c r="AD36" s="148"/>
      <c r="AE36" s="141"/>
      <c r="AF36" s="141"/>
      <c r="AG36" s="141"/>
    </row>
    <row r="37" spans="1:34" s="197" customFormat="1" ht="23.25" customHeight="1" x14ac:dyDescent="0.25">
      <c r="A37" s="204" t="s">
        <v>57</v>
      </c>
      <c r="B37" s="58" t="s">
        <v>58</v>
      </c>
      <c r="C37" s="205">
        <v>3.5493999999999999</v>
      </c>
      <c r="D37" s="205">
        <v>3302.32</v>
      </c>
      <c r="E37" s="205">
        <v>2.9131999999999998</v>
      </c>
      <c r="F37" s="205">
        <v>3043.64</v>
      </c>
      <c r="G37" s="205">
        <v>3.1483300000000001</v>
      </c>
      <c r="H37" s="205">
        <v>4002.2209999999995</v>
      </c>
      <c r="I37" s="205">
        <v>3.7394000000000003</v>
      </c>
      <c r="J37" s="205">
        <v>4200.16</v>
      </c>
      <c r="K37" s="205">
        <v>4.8361980000000004</v>
      </c>
      <c r="L37" s="205">
        <v>1909.6993000000002</v>
      </c>
      <c r="M37" s="205">
        <v>0.64672000000000007</v>
      </c>
      <c r="N37" s="205">
        <v>440.49810000000002</v>
      </c>
      <c r="O37" s="202">
        <v>1.7073800000000001</v>
      </c>
      <c r="P37" s="202">
        <v>1359.0432000000001</v>
      </c>
      <c r="Q37" s="202">
        <v>3.3039999999999998</v>
      </c>
      <c r="R37" s="202">
        <v>2703.34</v>
      </c>
      <c r="S37" s="202">
        <v>5.0961000000000007</v>
      </c>
      <c r="T37" s="202">
        <v>4402.5523999999996</v>
      </c>
      <c r="U37" s="202">
        <v>7.4177599999999995</v>
      </c>
      <c r="V37" s="202">
        <v>6869.7043999999996</v>
      </c>
      <c r="W37" s="202">
        <v>5.7702000000000009</v>
      </c>
      <c r="X37" s="206">
        <v>6245.58</v>
      </c>
      <c r="Y37" s="202">
        <v>8.9491399999999999</v>
      </c>
      <c r="Z37" s="202">
        <v>9278.7202000000016</v>
      </c>
      <c r="AA37" s="538">
        <f t="shared" si="0"/>
        <v>51.077827999999997</v>
      </c>
      <c r="AB37" s="538">
        <f t="shared" si="0"/>
        <v>47757.478600000002</v>
      </c>
      <c r="AC37" s="148"/>
      <c r="AD37" s="148"/>
      <c r="AE37" s="141"/>
      <c r="AF37" s="141"/>
      <c r="AG37" s="141"/>
    </row>
    <row r="38" spans="1:34" ht="11.25" customHeight="1" x14ac:dyDescent="0.25">
      <c r="A38" s="207"/>
      <c r="B38" s="208" t="s">
        <v>59</v>
      </c>
      <c r="C38" s="209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1"/>
      <c r="O38" s="212"/>
      <c r="P38" s="212"/>
      <c r="Q38" s="212"/>
      <c r="R38" s="212"/>
      <c r="S38" s="212"/>
      <c r="T38" s="212"/>
      <c r="U38" s="212"/>
      <c r="V38" s="212"/>
      <c r="W38" s="212"/>
      <c r="X38" s="213"/>
      <c r="Y38" s="166"/>
      <c r="Z38" s="166"/>
      <c r="AA38" s="155">
        <f t="shared" si="0"/>
        <v>0</v>
      </c>
      <c r="AB38" s="155">
        <f t="shared" si="0"/>
        <v>0</v>
      </c>
      <c r="AC38" s="141"/>
      <c r="AD38" s="141"/>
    </row>
    <row r="39" spans="1:34" ht="18" customHeight="1" x14ac:dyDescent="0.25">
      <c r="A39" s="214" t="s">
        <v>60</v>
      </c>
      <c r="B39" s="178" t="s">
        <v>61</v>
      </c>
      <c r="C39" s="192">
        <v>736.18679999999995</v>
      </c>
      <c r="D39" s="192">
        <v>531448.29449999984</v>
      </c>
      <c r="E39" s="192">
        <v>704.52378999999996</v>
      </c>
      <c r="F39" s="192">
        <v>529525.11829999997</v>
      </c>
      <c r="G39" s="192">
        <v>822.21123999999986</v>
      </c>
      <c r="H39" s="192">
        <v>598493.91500000027</v>
      </c>
      <c r="I39" s="192">
        <v>795.16547999999989</v>
      </c>
      <c r="J39" s="192">
        <v>617021.74769999983</v>
      </c>
      <c r="K39" s="192">
        <v>938.56310660000008</v>
      </c>
      <c r="L39" s="192">
        <v>690342.05320000031</v>
      </c>
      <c r="M39" s="192">
        <v>781.46626000000015</v>
      </c>
      <c r="N39" s="192">
        <v>483477.87050000002</v>
      </c>
      <c r="O39" s="192">
        <v>686.1164500000001</v>
      </c>
      <c r="P39" s="192">
        <v>393599.90840000001</v>
      </c>
      <c r="Q39" s="192">
        <v>850.12121000000002</v>
      </c>
      <c r="R39" s="192">
        <v>472766.03109999985</v>
      </c>
      <c r="S39" s="192">
        <v>727.48135000000013</v>
      </c>
      <c r="T39" s="192">
        <v>437624.39470000012</v>
      </c>
      <c r="U39" s="192">
        <v>910.72377999999992</v>
      </c>
      <c r="V39" s="192">
        <v>689939.09649999987</v>
      </c>
      <c r="W39" s="192">
        <v>596.27453999999989</v>
      </c>
      <c r="X39" s="193">
        <v>458469.70500000002</v>
      </c>
      <c r="Y39" s="158">
        <v>621.84289000000012</v>
      </c>
      <c r="Z39" s="158">
        <v>481395.50699999993</v>
      </c>
      <c r="AA39" s="155">
        <f t="shared" si="0"/>
        <v>9170.6768966000018</v>
      </c>
      <c r="AB39" s="155">
        <f t="shared" si="0"/>
        <v>6384103.6419000011</v>
      </c>
      <c r="AC39" s="148"/>
      <c r="AD39" s="148"/>
    </row>
    <row r="40" spans="1:34" ht="18" customHeight="1" x14ac:dyDescent="0.25">
      <c r="A40" s="214" t="s">
        <v>62</v>
      </c>
      <c r="B40" s="178" t="s">
        <v>304</v>
      </c>
      <c r="C40" s="164">
        <v>0.04</v>
      </c>
      <c r="D40" s="164">
        <v>45.5</v>
      </c>
      <c r="E40" s="164">
        <v>0.18880000000000002</v>
      </c>
      <c r="F40" s="164">
        <v>454.03739999999999</v>
      </c>
      <c r="G40" s="164">
        <v>13.495800000000001</v>
      </c>
      <c r="H40" s="164">
        <v>13467.980800000001</v>
      </c>
      <c r="I40" s="164">
        <v>0.02</v>
      </c>
      <c r="J40" s="164">
        <v>20</v>
      </c>
      <c r="K40" s="164">
        <v>2.6629099999999997</v>
      </c>
      <c r="L40" s="164">
        <v>1917.6629</v>
      </c>
      <c r="M40" s="164">
        <v>19.329000000000001</v>
      </c>
      <c r="N40" s="164">
        <v>32485.13</v>
      </c>
      <c r="O40" s="164">
        <v>6.9089999999999998</v>
      </c>
      <c r="P40" s="164">
        <v>2637.54</v>
      </c>
      <c r="Q40" s="164">
        <v>0.193</v>
      </c>
      <c r="R40" s="164">
        <v>269.39</v>
      </c>
      <c r="S40" s="164">
        <v>19.936</v>
      </c>
      <c r="T40" s="164">
        <v>15921.26</v>
      </c>
      <c r="U40" s="164">
        <v>3.3000000000000002E-2</v>
      </c>
      <c r="V40" s="164">
        <v>32</v>
      </c>
      <c r="W40" s="164">
        <v>0.31955</v>
      </c>
      <c r="X40" s="165">
        <v>196.49879999999999</v>
      </c>
      <c r="Y40" s="166">
        <v>16.0382</v>
      </c>
      <c r="Z40" s="166">
        <v>9781.9068000000007</v>
      </c>
      <c r="AA40" s="539">
        <f t="shared" si="0"/>
        <v>79.165259999999989</v>
      </c>
      <c r="AB40" s="539">
        <f t="shared" si="0"/>
        <v>77228.906699999992</v>
      </c>
      <c r="AC40" s="141"/>
      <c r="AD40" s="141"/>
    </row>
    <row r="41" spans="1:34" ht="18" customHeight="1" x14ac:dyDescent="0.25">
      <c r="A41" s="214">
        <v>714.5</v>
      </c>
      <c r="B41" s="178" t="s">
        <v>65</v>
      </c>
      <c r="C41" s="164">
        <v>59.991120000000002</v>
      </c>
      <c r="D41" s="164">
        <v>55877.623199999995</v>
      </c>
      <c r="E41" s="164">
        <v>44.078140000000005</v>
      </c>
      <c r="F41" s="164">
        <v>45903.768200000006</v>
      </c>
      <c r="G41" s="164">
        <v>33.591670000000008</v>
      </c>
      <c r="H41" s="164">
        <v>36804.607900000003</v>
      </c>
      <c r="I41" s="164">
        <v>48.513400000000004</v>
      </c>
      <c r="J41" s="164">
        <v>43476.566900000005</v>
      </c>
      <c r="K41" s="164">
        <v>49.487300000000005</v>
      </c>
      <c r="L41" s="164">
        <v>49028.78480000003</v>
      </c>
      <c r="M41" s="164">
        <v>43.355379999999997</v>
      </c>
      <c r="N41" s="164">
        <v>44258.718900000014</v>
      </c>
      <c r="O41" s="164">
        <v>48.151589999999999</v>
      </c>
      <c r="P41" s="164">
        <v>52829.379800000002</v>
      </c>
      <c r="Q41" s="164">
        <v>85.988459999999989</v>
      </c>
      <c r="R41" s="164">
        <v>82491.756299999979</v>
      </c>
      <c r="S41" s="164">
        <v>176.95794999999998</v>
      </c>
      <c r="T41" s="164">
        <v>171842.30810000002</v>
      </c>
      <c r="U41" s="164">
        <v>96.01097</v>
      </c>
      <c r="V41" s="164">
        <v>99666.405099999989</v>
      </c>
      <c r="W41" s="164">
        <v>188.40598999999997</v>
      </c>
      <c r="X41" s="165">
        <v>164429.05430000002</v>
      </c>
      <c r="Y41" s="166">
        <v>182.65553</v>
      </c>
      <c r="Z41" s="166">
        <v>187487.71839999995</v>
      </c>
      <c r="AA41" s="539">
        <f>C41+E41+G41+I41+K41+M41+O41+Q41+S41+U41+W41+Y41</f>
        <v>1057.1875</v>
      </c>
      <c r="AB41" s="539">
        <f t="shared" si="0"/>
        <v>1034096.6919</v>
      </c>
      <c r="AC41" s="141"/>
      <c r="AD41" s="141"/>
    </row>
    <row r="42" spans="1:34" ht="18" customHeight="1" x14ac:dyDescent="0.25">
      <c r="A42" s="214" t="s">
        <v>305</v>
      </c>
      <c r="B42" s="178" t="s">
        <v>67</v>
      </c>
      <c r="C42" s="164">
        <v>5.2111099999999997</v>
      </c>
      <c r="D42" s="164">
        <v>4331.5938999999998</v>
      </c>
      <c r="E42" s="164">
        <v>4.4343199999999996</v>
      </c>
      <c r="F42" s="164">
        <v>3665.4270000000001</v>
      </c>
      <c r="G42" s="164">
        <v>6.4700800000000003</v>
      </c>
      <c r="H42" s="164">
        <v>4888.951</v>
      </c>
      <c r="I42" s="164">
        <v>5.3574299999999999</v>
      </c>
      <c r="J42" s="164">
        <v>3714.2575999999999</v>
      </c>
      <c r="K42" s="164">
        <v>3.1387999999999998</v>
      </c>
      <c r="L42" s="164">
        <v>2328.3209999999999</v>
      </c>
      <c r="M42" s="164">
        <v>12.722160000000001</v>
      </c>
      <c r="N42" s="164">
        <v>6256.9592000000002</v>
      </c>
      <c r="O42" s="164">
        <v>30.035</v>
      </c>
      <c r="P42" s="164">
        <v>10867.103700000001</v>
      </c>
      <c r="Q42" s="164">
        <v>14.664999999999999</v>
      </c>
      <c r="R42" s="164">
        <v>9413.4875999999986</v>
      </c>
      <c r="S42" s="164">
        <v>23.630400000000002</v>
      </c>
      <c r="T42" s="164">
        <v>11501.5903</v>
      </c>
      <c r="U42" s="164">
        <v>4.18</v>
      </c>
      <c r="V42" s="164">
        <v>3325.0321000000004</v>
      </c>
      <c r="W42" s="164">
        <v>8.362680000000001</v>
      </c>
      <c r="X42" s="165">
        <v>5983.5928000000004</v>
      </c>
      <c r="Y42" s="166">
        <v>7.0396900000000002</v>
      </c>
      <c r="Z42" s="166">
        <v>4635.0359999999991</v>
      </c>
      <c r="AA42" s="539">
        <f t="shared" si="0"/>
        <v>125.24666999999999</v>
      </c>
      <c r="AB42" s="539">
        <f t="shared" si="0"/>
        <v>70911.352199999994</v>
      </c>
      <c r="AC42" s="148"/>
      <c r="AD42" s="148"/>
    </row>
    <row r="43" spans="1:34" ht="18" customHeight="1" x14ac:dyDescent="0.25">
      <c r="A43" s="214" t="s">
        <v>68</v>
      </c>
      <c r="B43" s="178" t="s">
        <v>69</v>
      </c>
      <c r="C43" s="164">
        <v>0.49507000000000001</v>
      </c>
      <c r="D43" s="164">
        <v>729.1481</v>
      </c>
      <c r="E43" s="164">
        <v>0.35299999999999998</v>
      </c>
      <c r="F43" s="164">
        <v>381.4588</v>
      </c>
      <c r="G43" s="164">
        <v>0.183</v>
      </c>
      <c r="H43" s="164">
        <v>219.32429999999999</v>
      </c>
      <c r="I43" s="164">
        <v>0.38573000000000002</v>
      </c>
      <c r="J43" s="164">
        <v>134.99869999999999</v>
      </c>
      <c r="K43" s="164">
        <v>0.34226999999999996</v>
      </c>
      <c r="L43" s="164">
        <v>123.9995</v>
      </c>
      <c r="M43" s="164">
        <v>4.5337299999999994</v>
      </c>
      <c r="N43" s="164">
        <v>3946.2593999999999</v>
      </c>
      <c r="O43" s="164">
        <v>0.23181000000000002</v>
      </c>
      <c r="P43" s="164">
        <v>160.9451</v>
      </c>
      <c r="Q43" s="164">
        <v>0</v>
      </c>
      <c r="R43" s="164">
        <v>0</v>
      </c>
      <c r="S43" s="164">
        <v>0.29799999999999999</v>
      </c>
      <c r="T43" s="164">
        <v>560.25</v>
      </c>
      <c r="U43" s="164">
        <v>28.411999999999999</v>
      </c>
      <c r="V43" s="164">
        <v>15838.95</v>
      </c>
      <c r="W43" s="164">
        <v>0.218</v>
      </c>
      <c r="X43" s="165">
        <v>308.60000000000002</v>
      </c>
      <c r="Y43" s="166">
        <v>2.4226399999999999</v>
      </c>
      <c r="Z43" s="166">
        <v>2070.0893999999998</v>
      </c>
      <c r="AA43" s="539">
        <f t="shared" si="0"/>
        <v>37.875250000000001</v>
      </c>
      <c r="AB43" s="539">
        <f t="shared" si="0"/>
        <v>24474.023300000001</v>
      </c>
      <c r="AC43" s="141"/>
      <c r="AD43" s="141"/>
    </row>
    <row r="44" spans="1:34" ht="18" customHeight="1" x14ac:dyDescent="0.25">
      <c r="A44" s="215"/>
      <c r="B44" s="216" t="s">
        <v>70</v>
      </c>
      <c r="C44" s="209"/>
      <c r="D44" s="210"/>
      <c r="E44" s="210"/>
      <c r="F44" s="210"/>
      <c r="G44" s="210"/>
      <c r="H44" s="210"/>
      <c r="I44" s="210"/>
      <c r="J44" s="210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166"/>
      <c r="Z44" s="166"/>
      <c r="AA44" s="155"/>
      <c r="AB44" s="155"/>
      <c r="AC44" s="141"/>
      <c r="AD44" s="141"/>
    </row>
    <row r="45" spans="1:34" ht="18" customHeight="1" x14ac:dyDescent="0.25">
      <c r="A45" s="207"/>
      <c r="B45" s="217" t="s">
        <v>71</v>
      </c>
      <c r="C45" s="170">
        <v>1.6105453999999999</v>
      </c>
      <c r="D45" s="170">
        <v>2373.569</v>
      </c>
      <c r="E45" s="170">
        <v>3.55721</v>
      </c>
      <c r="F45" s="170">
        <v>3399.1911</v>
      </c>
      <c r="G45" s="170">
        <v>252.68616</v>
      </c>
      <c r="H45" s="170">
        <v>300214.00326892798</v>
      </c>
      <c r="I45" s="170">
        <v>14.603260000000001</v>
      </c>
      <c r="J45" s="170">
        <v>18012.3897</v>
      </c>
      <c r="K45" s="170">
        <v>22.958856300000001</v>
      </c>
      <c r="L45" s="170">
        <v>23312.712599999999</v>
      </c>
      <c r="M45" s="170">
        <v>170.10465829999998</v>
      </c>
      <c r="N45" s="170">
        <v>84384.194300000003</v>
      </c>
      <c r="O45" s="170">
        <v>133.66956569999999</v>
      </c>
      <c r="P45" s="170">
        <v>43927.2048</v>
      </c>
      <c r="Q45" s="170">
        <v>16.583848100000001</v>
      </c>
      <c r="R45" s="170">
        <v>11393.9854</v>
      </c>
      <c r="S45" s="170">
        <v>35.706277</v>
      </c>
      <c r="T45" s="170">
        <v>16830.4859</v>
      </c>
      <c r="U45" s="170">
        <v>19.027898100000002</v>
      </c>
      <c r="V45" s="170">
        <v>14699.5697</v>
      </c>
      <c r="W45" s="170">
        <v>28.9312957</v>
      </c>
      <c r="X45" s="171">
        <v>14548.872200000002</v>
      </c>
      <c r="Y45" s="172">
        <v>38.321090599999998</v>
      </c>
      <c r="Z45" s="172">
        <v>27958.888500000001</v>
      </c>
      <c r="AA45" s="155">
        <f t="shared" si="0"/>
        <v>737.76066519999995</v>
      </c>
      <c r="AB45" s="155">
        <f t="shared" si="0"/>
        <v>561055.06646892801</v>
      </c>
      <c r="AC45" s="161"/>
      <c r="AD45" s="161"/>
      <c r="AE45" s="148"/>
      <c r="AF45" s="148"/>
      <c r="AG45" s="148"/>
      <c r="AH45" s="148"/>
    </row>
    <row r="46" spans="1:34" ht="14.25" customHeight="1" x14ac:dyDescent="0.25">
      <c r="A46" s="207" t="s">
        <v>72</v>
      </c>
      <c r="B46" s="178" t="s">
        <v>73</v>
      </c>
      <c r="C46" s="164">
        <v>0</v>
      </c>
      <c r="D46" s="164">
        <v>0</v>
      </c>
      <c r="E46" s="164">
        <v>0</v>
      </c>
      <c r="F46" s="164">
        <v>0</v>
      </c>
      <c r="G46" s="164">
        <v>1</v>
      </c>
      <c r="H46" s="164">
        <v>526.79999999999995</v>
      </c>
      <c r="I46" s="164">
        <v>1.5192600000000001</v>
      </c>
      <c r="J46" s="164">
        <v>1495.3423</v>
      </c>
      <c r="K46" s="164">
        <v>1.3651800000000001</v>
      </c>
      <c r="L46" s="164">
        <v>1281.8376000000001</v>
      </c>
      <c r="M46" s="164">
        <v>0</v>
      </c>
      <c r="N46" s="164">
        <v>0</v>
      </c>
      <c r="O46" s="164">
        <v>0</v>
      </c>
      <c r="P46" s="164">
        <v>0</v>
      </c>
      <c r="Q46" s="164">
        <v>0</v>
      </c>
      <c r="R46" s="164">
        <v>0</v>
      </c>
      <c r="S46" s="164">
        <v>0</v>
      </c>
      <c r="T46" s="164">
        <v>0</v>
      </c>
      <c r="U46" s="164">
        <v>0</v>
      </c>
      <c r="V46" s="164">
        <v>0</v>
      </c>
      <c r="W46" s="164">
        <v>0</v>
      </c>
      <c r="X46" s="165">
        <v>0</v>
      </c>
      <c r="Y46" s="166">
        <v>0</v>
      </c>
      <c r="Z46" s="166">
        <v>0</v>
      </c>
      <c r="AA46" s="155">
        <f t="shared" si="0"/>
        <v>3.8844400000000001</v>
      </c>
      <c r="AB46" s="155">
        <f t="shared" si="0"/>
        <v>3303.9799000000003</v>
      </c>
      <c r="AC46" s="161"/>
      <c r="AD46" s="161"/>
    </row>
    <row r="47" spans="1:34" ht="18" customHeight="1" x14ac:dyDescent="0.25">
      <c r="A47" s="207" t="s">
        <v>74</v>
      </c>
      <c r="B47" s="178" t="s">
        <v>75</v>
      </c>
      <c r="C47" s="164">
        <v>0</v>
      </c>
      <c r="D47" s="164">
        <v>0</v>
      </c>
      <c r="E47" s="164">
        <v>2.22221</v>
      </c>
      <c r="F47" s="164">
        <v>1909.8711000000001</v>
      </c>
      <c r="G47" s="164">
        <v>0.40816000000000002</v>
      </c>
      <c r="H47" s="164">
        <v>523.62850000000003</v>
      </c>
      <c r="I47" s="164">
        <v>1E-3</v>
      </c>
      <c r="J47" s="164">
        <v>90</v>
      </c>
      <c r="K47" s="164">
        <v>0</v>
      </c>
      <c r="L47" s="164">
        <v>0</v>
      </c>
      <c r="M47" s="164">
        <v>0.01</v>
      </c>
      <c r="N47" s="164">
        <v>27.5</v>
      </c>
      <c r="O47" s="164">
        <v>1.31918</v>
      </c>
      <c r="P47" s="164">
        <v>1441.0322000000001</v>
      </c>
      <c r="Q47" s="164">
        <v>1.31518</v>
      </c>
      <c r="R47" s="164">
        <v>1395.5424</v>
      </c>
      <c r="S47" s="164">
        <v>2.2222</v>
      </c>
      <c r="T47" s="164">
        <v>2272.9322000000002</v>
      </c>
      <c r="U47" s="164">
        <v>0.25908000000000003</v>
      </c>
      <c r="V47" s="164">
        <v>361.13909999999998</v>
      </c>
      <c r="W47" s="164">
        <v>2.8140399999999999</v>
      </c>
      <c r="X47" s="165">
        <v>2204.4778000000001</v>
      </c>
      <c r="Y47" s="166">
        <v>1E-3</v>
      </c>
      <c r="Z47" s="166">
        <v>10110.58</v>
      </c>
      <c r="AA47" s="155">
        <f t="shared" si="0"/>
        <v>10.572049999999999</v>
      </c>
      <c r="AB47" s="155">
        <f t="shared" si="0"/>
        <v>20336.703300000001</v>
      </c>
      <c r="AC47" s="148"/>
      <c r="AD47" s="148"/>
    </row>
    <row r="48" spans="1:34" ht="26.25" customHeight="1" x14ac:dyDescent="0.25">
      <c r="A48" s="207" t="s">
        <v>76</v>
      </c>
      <c r="B48" s="167" t="s">
        <v>77</v>
      </c>
      <c r="C48" s="164">
        <v>1.1405453999999999</v>
      </c>
      <c r="D48" s="164">
        <v>1803.569</v>
      </c>
      <c r="E48" s="164">
        <v>1.2649999999999999</v>
      </c>
      <c r="F48" s="164">
        <v>1419.32</v>
      </c>
      <c r="G48" s="164">
        <v>0.45500000000000002</v>
      </c>
      <c r="H48" s="164">
        <v>584.5</v>
      </c>
      <c r="I48" s="164">
        <v>13.083</v>
      </c>
      <c r="J48" s="164">
        <v>16427.047399999999</v>
      </c>
      <c r="K48" s="164">
        <v>15.605</v>
      </c>
      <c r="L48" s="164">
        <v>18192.0118</v>
      </c>
      <c r="M48" s="164">
        <v>6.5531933000000002</v>
      </c>
      <c r="N48" s="164">
        <v>10359.4681</v>
      </c>
      <c r="O48" s="164">
        <v>1.3069999999999999</v>
      </c>
      <c r="P48" s="164">
        <v>1187.3000000000002</v>
      </c>
      <c r="Q48" s="164">
        <v>2.5413999999999999</v>
      </c>
      <c r="R48" s="164">
        <v>4490.6268999999993</v>
      </c>
      <c r="S48" s="164">
        <v>14.68435</v>
      </c>
      <c r="T48" s="164">
        <v>6843.9152000000004</v>
      </c>
      <c r="U48" s="164">
        <v>3.0569999999999999</v>
      </c>
      <c r="V48" s="164">
        <v>7694.4</v>
      </c>
      <c r="W48" s="164">
        <v>11.972085</v>
      </c>
      <c r="X48" s="165">
        <v>4855.4148000000005</v>
      </c>
      <c r="Y48" s="166">
        <v>4.7549999999999999</v>
      </c>
      <c r="Z48" s="166">
        <v>3167.1824999999999</v>
      </c>
      <c r="AA48" s="155">
        <f t="shared" si="0"/>
        <v>76.418573699999996</v>
      </c>
      <c r="AB48" s="155">
        <f t="shared" si="0"/>
        <v>77024.755699999994</v>
      </c>
      <c r="AC48" s="148"/>
      <c r="AD48" s="148"/>
    </row>
    <row r="49" spans="1:69" ht="18" customHeight="1" x14ac:dyDescent="0.25">
      <c r="A49" s="207" t="s">
        <v>78</v>
      </c>
      <c r="B49" s="178" t="s">
        <v>79</v>
      </c>
      <c r="C49" s="164">
        <v>0.47</v>
      </c>
      <c r="D49" s="164">
        <v>570</v>
      </c>
      <c r="E49" s="164">
        <v>7.0000000000000007E-2</v>
      </c>
      <c r="F49" s="164">
        <v>70</v>
      </c>
      <c r="G49" s="164">
        <v>250.82300000000001</v>
      </c>
      <c r="H49" s="164">
        <v>298579.074768928</v>
      </c>
      <c r="I49" s="164">
        <v>0</v>
      </c>
      <c r="J49" s="164">
        <v>0</v>
      </c>
      <c r="K49" s="164">
        <v>5.9886763000000007</v>
      </c>
      <c r="L49" s="164">
        <v>3838.8632000000002</v>
      </c>
      <c r="M49" s="164">
        <v>163.54146499999999</v>
      </c>
      <c r="N49" s="164">
        <v>73997.226200000005</v>
      </c>
      <c r="O49" s="164">
        <v>131.04338569999999</v>
      </c>
      <c r="P49" s="164">
        <v>41298.872600000002</v>
      </c>
      <c r="Q49" s="164">
        <v>12.727268100000002</v>
      </c>
      <c r="R49" s="164">
        <v>5507.8161</v>
      </c>
      <c r="S49" s="164">
        <v>18.799726999999997</v>
      </c>
      <c r="T49" s="164">
        <v>7713.6384999999991</v>
      </c>
      <c r="U49" s="164">
        <v>15.7118181</v>
      </c>
      <c r="V49" s="164">
        <v>6644.0306</v>
      </c>
      <c r="W49" s="164">
        <v>14.145170700000001</v>
      </c>
      <c r="X49" s="165">
        <v>7488.9796000000006</v>
      </c>
      <c r="Y49" s="166">
        <v>33.565090599999998</v>
      </c>
      <c r="Z49" s="166">
        <v>14681.126</v>
      </c>
      <c r="AA49" s="539">
        <f t="shared" si="0"/>
        <v>646.88560149999989</v>
      </c>
      <c r="AB49" s="539">
        <f t="shared" si="0"/>
        <v>460389.62756892806</v>
      </c>
      <c r="AC49" s="148"/>
      <c r="AD49" s="148"/>
    </row>
    <row r="50" spans="1:69" ht="18" customHeight="1" x14ac:dyDescent="0.25">
      <c r="A50" s="207" t="s">
        <v>80</v>
      </c>
      <c r="B50" s="178" t="s">
        <v>81</v>
      </c>
      <c r="C50" s="164">
        <v>0</v>
      </c>
      <c r="D50" s="164">
        <v>0</v>
      </c>
      <c r="E50" s="164">
        <v>1.0409999999999999</v>
      </c>
      <c r="F50" s="164">
        <v>843.66</v>
      </c>
      <c r="G50" s="164">
        <v>0</v>
      </c>
      <c r="H50" s="164">
        <v>0</v>
      </c>
      <c r="I50" s="164">
        <v>1.363</v>
      </c>
      <c r="J50" s="164">
        <v>1608.9714999999999</v>
      </c>
      <c r="K50" s="164">
        <v>22.727270000000001</v>
      </c>
      <c r="L50" s="164">
        <v>20652.270199999999</v>
      </c>
      <c r="M50" s="164">
        <v>0.1</v>
      </c>
      <c r="N50" s="164">
        <v>2555</v>
      </c>
      <c r="O50" s="164">
        <v>1.542</v>
      </c>
      <c r="P50" s="164">
        <v>28963</v>
      </c>
      <c r="Q50" s="164">
        <v>0.3775</v>
      </c>
      <c r="R50" s="164">
        <v>209.79599999999999</v>
      </c>
      <c r="S50" s="164">
        <v>2.3559800000000002</v>
      </c>
      <c r="T50" s="164">
        <v>2059.9032000000002</v>
      </c>
      <c r="U50" s="164">
        <v>0.89200000000000002</v>
      </c>
      <c r="V50" s="164">
        <v>966.92</v>
      </c>
      <c r="W50" s="164">
        <v>1.28355</v>
      </c>
      <c r="X50" s="165">
        <v>372.6875</v>
      </c>
      <c r="Y50" s="166">
        <v>2E-3</v>
      </c>
      <c r="Z50" s="166">
        <v>1.02</v>
      </c>
      <c r="AA50" s="539">
        <f t="shared" si="0"/>
        <v>31.684300000000004</v>
      </c>
      <c r="AB50" s="539">
        <f t="shared" si="0"/>
        <v>58233.2284</v>
      </c>
      <c r="AC50" s="141"/>
      <c r="AD50" s="141"/>
    </row>
    <row r="51" spans="1:69" ht="18" customHeight="1" x14ac:dyDescent="0.25">
      <c r="A51" s="207" t="s">
        <v>82</v>
      </c>
      <c r="B51" s="178" t="s">
        <v>83</v>
      </c>
      <c r="C51" s="164">
        <v>21.272989999999997</v>
      </c>
      <c r="D51" s="164">
        <v>32682.163200000003</v>
      </c>
      <c r="E51" s="164">
        <v>22.749500000000001</v>
      </c>
      <c r="F51" s="164">
        <v>9026.0290000000005</v>
      </c>
      <c r="G51" s="164">
        <v>1E-3</v>
      </c>
      <c r="H51" s="164">
        <v>22.5</v>
      </c>
      <c r="I51" s="164">
        <v>3.5000000000000003E-2</v>
      </c>
      <c r="J51" s="164">
        <v>457.25</v>
      </c>
      <c r="K51" s="164">
        <v>4.5611999999999995</v>
      </c>
      <c r="L51" s="164">
        <v>13008.2369</v>
      </c>
      <c r="M51" s="164">
        <v>1.04</v>
      </c>
      <c r="N51" s="164">
        <v>1200</v>
      </c>
      <c r="O51" s="164">
        <v>0</v>
      </c>
      <c r="P51" s="164">
        <v>0</v>
      </c>
      <c r="Q51" s="164">
        <v>0.01</v>
      </c>
      <c r="R51" s="164">
        <v>18</v>
      </c>
      <c r="S51" s="164">
        <v>0</v>
      </c>
      <c r="T51" s="164">
        <v>0</v>
      </c>
      <c r="U51" s="164">
        <v>0</v>
      </c>
      <c r="V51" s="164">
        <v>0</v>
      </c>
      <c r="W51" s="164">
        <v>0.91400000000000003</v>
      </c>
      <c r="X51" s="165">
        <v>1069.9580000000001</v>
      </c>
      <c r="Y51" s="166">
        <v>0.86099999999999999</v>
      </c>
      <c r="Z51" s="166">
        <v>17464.2</v>
      </c>
      <c r="AA51" s="539">
        <f t="shared" si="0"/>
        <v>51.444689999999987</v>
      </c>
      <c r="AB51" s="539">
        <f t="shared" si="0"/>
        <v>74948.337100000004</v>
      </c>
      <c r="AC51" s="148"/>
      <c r="AD51" s="148"/>
    </row>
    <row r="52" spans="1:69" ht="18" customHeight="1" x14ac:dyDescent="0.25">
      <c r="A52" s="218" t="s">
        <v>84</v>
      </c>
      <c r="B52" s="219" t="s">
        <v>85</v>
      </c>
      <c r="C52" s="164">
        <v>0</v>
      </c>
      <c r="D52" s="164">
        <v>0</v>
      </c>
      <c r="E52" s="164">
        <v>0</v>
      </c>
      <c r="F52" s="164">
        <v>0</v>
      </c>
      <c r="G52" s="164">
        <v>3.18</v>
      </c>
      <c r="H52" s="164">
        <v>1669.5</v>
      </c>
      <c r="I52" s="181">
        <v>0</v>
      </c>
      <c r="J52" s="181">
        <v>0</v>
      </c>
      <c r="K52" s="166">
        <v>0.31489999999999996</v>
      </c>
      <c r="L52" s="166">
        <v>197.97800000000001</v>
      </c>
      <c r="M52" s="164">
        <v>0.16500000000000001</v>
      </c>
      <c r="N52" s="164">
        <v>135</v>
      </c>
      <c r="O52" s="164">
        <v>0.72</v>
      </c>
      <c r="P52" s="164">
        <v>523.15200000000004</v>
      </c>
      <c r="Q52" s="164">
        <v>0</v>
      </c>
      <c r="R52" s="164">
        <v>0</v>
      </c>
      <c r="S52" s="164">
        <v>0.24230000000000002</v>
      </c>
      <c r="T52" s="164">
        <v>109.006</v>
      </c>
      <c r="U52" s="164">
        <v>3.0000000000000001E-3</v>
      </c>
      <c r="V52" s="164">
        <v>10.5</v>
      </c>
      <c r="W52" s="164">
        <v>40.370979999999996</v>
      </c>
      <c r="X52" s="165">
        <v>21195.347900000001</v>
      </c>
      <c r="Y52" s="166">
        <v>25.492150000000002</v>
      </c>
      <c r="Z52" s="166">
        <v>31091.915399999998</v>
      </c>
      <c r="AA52" s="539">
        <f t="shared" si="0"/>
        <v>70.488329999999991</v>
      </c>
      <c r="AB52" s="539">
        <f t="shared" si="0"/>
        <v>54932.399299999997</v>
      </c>
      <c r="AC52" s="148"/>
      <c r="AD52" s="148"/>
    </row>
    <row r="53" spans="1:69" ht="15" customHeight="1" x14ac:dyDescent="0.25">
      <c r="A53" s="214"/>
      <c r="B53" s="169" t="s">
        <v>86</v>
      </c>
      <c r="C53" s="209"/>
      <c r="D53" s="210"/>
      <c r="E53" s="210"/>
      <c r="F53" s="210"/>
      <c r="G53" s="210"/>
      <c r="H53" s="210"/>
      <c r="I53" s="210"/>
      <c r="J53" s="210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166"/>
      <c r="Z53" s="166"/>
      <c r="AA53" s="155"/>
      <c r="AB53" s="155"/>
      <c r="AC53" s="141"/>
      <c r="AD53" s="141"/>
    </row>
    <row r="54" spans="1:69" s="197" customFormat="1" ht="18" customHeight="1" x14ac:dyDescent="0.25">
      <c r="A54" s="220" t="s">
        <v>87</v>
      </c>
      <c r="B54" s="58" t="s">
        <v>88</v>
      </c>
      <c r="C54" s="200">
        <v>0</v>
      </c>
      <c r="D54" s="200">
        <v>0</v>
      </c>
      <c r="E54" s="200">
        <v>0</v>
      </c>
      <c r="F54" s="200">
        <v>0</v>
      </c>
      <c r="G54" s="200">
        <v>0</v>
      </c>
      <c r="H54" s="200">
        <v>0</v>
      </c>
      <c r="I54" s="200">
        <v>0</v>
      </c>
      <c r="J54" s="200">
        <v>0</v>
      </c>
      <c r="K54" s="200">
        <v>0</v>
      </c>
      <c r="L54" s="200">
        <v>0</v>
      </c>
      <c r="M54" s="200">
        <v>0</v>
      </c>
      <c r="N54" s="200">
        <v>0</v>
      </c>
      <c r="O54" s="200">
        <v>0</v>
      </c>
      <c r="P54" s="200">
        <v>0</v>
      </c>
      <c r="Q54" s="200">
        <v>0</v>
      </c>
      <c r="R54" s="200">
        <v>0</v>
      </c>
      <c r="S54" s="200">
        <v>0</v>
      </c>
      <c r="T54" s="200">
        <v>0</v>
      </c>
      <c r="U54" s="200">
        <v>0</v>
      </c>
      <c r="V54" s="200">
        <v>0</v>
      </c>
      <c r="W54" s="200">
        <v>1.6259999999999999</v>
      </c>
      <c r="X54" s="201">
        <v>1074.5</v>
      </c>
      <c r="Y54" s="202">
        <v>0</v>
      </c>
      <c r="Z54" s="202">
        <v>0</v>
      </c>
      <c r="AA54" s="155">
        <f t="shared" si="0"/>
        <v>1.6259999999999999</v>
      </c>
      <c r="AB54" s="155">
        <f t="shared" si="0"/>
        <v>1074.5</v>
      </c>
      <c r="AC54" s="141"/>
      <c r="AD54" s="141"/>
      <c r="AE54" s="141"/>
      <c r="AF54" s="141"/>
      <c r="AG54" s="141"/>
    </row>
    <row r="55" spans="1:69" s="197" customFormat="1" ht="18" customHeight="1" x14ac:dyDescent="0.25">
      <c r="A55" s="221" t="s">
        <v>241</v>
      </c>
      <c r="B55" s="58" t="s">
        <v>90</v>
      </c>
      <c r="C55" s="200">
        <v>166.63586999999987</v>
      </c>
      <c r="D55" s="200">
        <v>125075.79640000002</v>
      </c>
      <c r="E55" s="200">
        <v>122.17418000000001</v>
      </c>
      <c r="F55" s="200">
        <v>103764.18310000001</v>
      </c>
      <c r="G55" s="200">
        <v>142.98262000000005</v>
      </c>
      <c r="H55" s="200">
        <v>113972.27959999999</v>
      </c>
      <c r="I55" s="200">
        <v>114.63283</v>
      </c>
      <c r="J55" s="200">
        <v>97384.635599999936</v>
      </c>
      <c r="K55" s="200">
        <v>84.485620000000026</v>
      </c>
      <c r="L55" s="200">
        <v>75069.15939999999</v>
      </c>
      <c r="M55" s="200">
        <v>64.027130000000014</v>
      </c>
      <c r="N55" s="200">
        <v>66231.680100000012</v>
      </c>
      <c r="O55" s="200">
        <v>89.696170000000023</v>
      </c>
      <c r="P55" s="200">
        <v>101630.34080000002</v>
      </c>
      <c r="Q55" s="200">
        <v>83.22126999999999</v>
      </c>
      <c r="R55" s="200">
        <v>97545.556100000016</v>
      </c>
      <c r="S55" s="200">
        <v>101.06221740000002</v>
      </c>
      <c r="T55" s="200">
        <v>97587.389099999913</v>
      </c>
      <c r="U55" s="200">
        <v>128.67903000000004</v>
      </c>
      <c r="V55" s="200">
        <v>117256.68529999997</v>
      </c>
      <c r="W55" s="200">
        <v>158.09077999999997</v>
      </c>
      <c r="X55" s="201">
        <v>134182.39419999986</v>
      </c>
      <c r="Y55" s="202">
        <v>140.53833999999995</v>
      </c>
      <c r="Z55" s="202">
        <v>123174.0962</v>
      </c>
      <c r="AA55" s="539">
        <f t="shared" si="0"/>
        <v>1396.2260574000002</v>
      </c>
      <c r="AB55" s="539">
        <f t="shared" si="0"/>
        <v>1252874.1958999997</v>
      </c>
      <c r="AC55" s="141"/>
      <c r="AD55" s="141"/>
      <c r="AE55" s="141"/>
      <c r="AF55" s="141"/>
      <c r="AG55" s="141"/>
    </row>
    <row r="56" spans="1:69" s="197" customFormat="1" ht="18" customHeight="1" x14ac:dyDescent="0.25">
      <c r="A56" s="222" t="s">
        <v>259</v>
      </c>
      <c r="B56" s="58" t="s">
        <v>92</v>
      </c>
      <c r="C56" s="200">
        <v>0.15</v>
      </c>
      <c r="D56" s="200">
        <v>300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0.22727</v>
      </c>
      <c r="N56" s="200">
        <v>293.17829999999998</v>
      </c>
      <c r="O56" s="200">
        <v>0</v>
      </c>
      <c r="P56" s="200">
        <v>0</v>
      </c>
      <c r="Q56" s="200">
        <v>0</v>
      </c>
      <c r="R56" s="200">
        <v>0</v>
      </c>
      <c r="S56" s="200">
        <v>0</v>
      </c>
      <c r="T56" s="200">
        <v>0</v>
      </c>
      <c r="U56" s="200">
        <v>0</v>
      </c>
      <c r="V56" s="200">
        <v>0</v>
      </c>
      <c r="W56" s="200">
        <v>0</v>
      </c>
      <c r="X56" s="201">
        <v>0</v>
      </c>
      <c r="Y56" s="202">
        <v>0.3</v>
      </c>
      <c r="Z56" s="202">
        <v>762.4</v>
      </c>
      <c r="AA56" s="539">
        <f t="shared" si="0"/>
        <v>0.67727000000000004</v>
      </c>
      <c r="AB56" s="539">
        <f t="shared" si="0"/>
        <v>1355.5783000000001</v>
      </c>
      <c r="AC56" s="141"/>
      <c r="AD56" s="141"/>
      <c r="AE56" s="141"/>
      <c r="AF56" s="141"/>
      <c r="AG56" s="141"/>
    </row>
    <row r="57" spans="1:69" ht="18" customHeight="1" x14ac:dyDescent="0.25">
      <c r="A57" s="223" t="s">
        <v>242</v>
      </c>
      <c r="B57" s="169" t="s">
        <v>94</v>
      </c>
      <c r="C57" s="164">
        <v>12.727272600000001</v>
      </c>
      <c r="D57" s="164">
        <v>24293.3361</v>
      </c>
      <c r="E57" s="164">
        <v>101.7568</v>
      </c>
      <c r="F57" s="164">
        <v>157625.576</v>
      </c>
      <c r="G57" s="164">
        <v>92.122500000000002</v>
      </c>
      <c r="H57" s="164">
        <v>69861.181800000006</v>
      </c>
      <c r="I57" s="164">
        <v>1.0549999999999999</v>
      </c>
      <c r="J57" s="164">
        <v>2613.5455999999999</v>
      </c>
      <c r="K57" s="164">
        <v>0</v>
      </c>
      <c r="L57" s="164">
        <v>0</v>
      </c>
      <c r="M57" s="164">
        <v>0.64983330000000006</v>
      </c>
      <c r="N57" s="164">
        <v>982.98739999999998</v>
      </c>
      <c r="O57" s="164">
        <v>0.48953999999999998</v>
      </c>
      <c r="P57" s="164">
        <v>551.17619999999999</v>
      </c>
      <c r="Q57" s="164">
        <v>0</v>
      </c>
      <c r="R57" s="164">
        <v>0</v>
      </c>
      <c r="S57" s="164">
        <v>8.1000000000000003E-2</v>
      </c>
      <c r="T57" s="164">
        <v>747.56</v>
      </c>
      <c r="U57" s="164">
        <v>0.84399999999999997</v>
      </c>
      <c r="V57" s="164">
        <v>2465.9</v>
      </c>
      <c r="W57" s="164">
        <v>4.3999999999999997E-2</v>
      </c>
      <c r="X57" s="165">
        <v>146.08000000000001</v>
      </c>
      <c r="Y57" s="166">
        <v>1.2999999999999999E-2</v>
      </c>
      <c r="Z57" s="166">
        <v>70.349999999999994</v>
      </c>
      <c r="AA57" s="539">
        <f t="shared" si="0"/>
        <v>209.78294590000002</v>
      </c>
      <c r="AB57" s="539">
        <f t="shared" si="0"/>
        <v>259357.69310000003</v>
      </c>
      <c r="AC57" s="141"/>
      <c r="AD57" s="141"/>
    </row>
    <row r="58" spans="1:69" ht="18" customHeight="1" x14ac:dyDescent="0.25">
      <c r="A58" s="223"/>
      <c r="B58" s="169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5"/>
      <c r="Y58" s="166"/>
      <c r="Z58" s="166"/>
      <c r="AA58" s="539">
        <f t="shared" si="0"/>
        <v>0</v>
      </c>
      <c r="AB58" s="539">
        <f t="shared" si="0"/>
        <v>0</v>
      </c>
      <c r="AC58" s="141"/>
      <c r="AD58" s="141"/>
    </row>
    <row r="59" spans="1:69" ht="18" customHeight="1" x14ac:dyDescent="0.25">
      <c r="A59" s="207" t="s">
        <v>95</v>
      </c>
      <c r="B59" s="178" t="s">
        <v>96</v>
      </c>
      <c r="C59" s="164">
        <v>5.0000000000000001E-3</v>
      </c>
      <c r="D59" s="164">
        <v>23.75</v>
      </c>
      <c r="E59" s="164">
        <v>0.26</v>
      </c>
      <c r="F59" s="164">
        <v>358.43200000000002</v>
      </c>
      <c r="G59" s="164">
        <v>1.0999999999999999E-2</v>
      </c>
      <c r="H59" s="164">
        <v>26.85</v>
      </c>
      <c r="I59" s="164">
        <v>2.1000000000000001E-2</v>
      </c>
      <c r="J59" s="164">
        <v>40.200000000000003</v>
      </c>
      <c r="K59" s="164">
        <v>0</v>
      </c>
      <c r="L59" s="164">
        <v>0</v>
      </c>
      <c r="M59" s="164">
        <v>5.0000000000000001E-3</v>
      </c>
      <c r="N59" s="164">
        <v>24.75</v>
      </c>
      <c r="O59" s="164">
        <v>0</v>
      </c>
      <c r="P59" s="164">
        <v>0</v>
      </c>
      <c r="Q59" s="164">
        <v>0</v>
      </c>
      <c r="R59" s="164">
        <v>0</v>
      </c>
      <c r="S59" s="164">
        <v>0</v>
      </c>
      <c r="T59" s="164">
        <v>0</v>
      </c>
      <c r="U59" s="164">
        <v>5.0000000000000001E-3</v>
      </c>
      <c r="V59" s="164">
        <v>15.2</v>
      </c>
      <c r="W59" s="164">
        <v>0</v>
      </c>
      <c r="X59" s="165">
        <v>0</v>
      </c>
      <c r="Y59" s="166">
        <v>0.02</v>
      </c>
      <c r="Z59" s="166">
        <v>38.840000000000003</v>
      </c>
      <c r="AA59" s="539">
        <f t="shared" si="0"/>
        <v>0.32700000000000007</v>
      </c>
      <c r="AB59" s="539">
        <f t="shared" si="0"/>
        <v>528.02200000000005</v>
      </c>
      <c r="AC59" s="141"/>
      <c r="AD59" s="141"/>
    </row>
    <row r="60" spans="1:69" ht="39.75" customHeight="1" x14ac:dyDescent="0.25">
      <c r="A60" s="224" t="s">
        <v>97</v>
      </c>
      <c r="B60" s="180" t="s">
        <v>98</v>
      </c>
      <c r="C60" s="181">
        <v>0</v>
      </c>
      <c r="D60" s="181">
        <v>0</v>
      </c>
      <c r="E60" s="181">
        <v>0</v>
      </c>
      <c r="F60" s="181">
        <v>0</v>
      </c>
      <c r="G60" s="181">
        <v>0</v>
      </c>
      <c r="H60" s="181">
        <v>0</v>
      </c>
      <c r="I60" s="181">
        <v>0</v>
      </c>
      <c r="J60" s="181">
        <v>0</v>
      </c>
      <c r="K60" s="181">
        <v>0</v>
      </c>
      <c r="L60" s="181">
        <v>0</v>
      </c>
      <c r="M60" s="181">
        <v>0</v>
      </c>
      <c r="N60" s="181">
        <v>0</v>
      </c>
      <c r="O60" s="181">
        <v>0</v>
      </c>
      <c r="P60" s="181">
        <v>0</v>
      </c>
      <c r="Q60" s="181">
        <v>5.3999999999999999E-2</v>
      </c>
      <c r="R60" s="181">
        <v>53.46</v>
      </c>
      <c r="S60" s="181">
        <v>0</v>
      </c>
      <c r="T60" s="181">
        <v>0</v>
      </c>
      <c r="U60" s="181">
        <v>0</v>
      </c>
      <c r="V60" s="181">
        <v>0</v>
      </c>
      <c r="W60" s="164">
        <v>0</v>
      </c>
      <c r="X60" s="165">
        <v>0</v>
      </c>
      <c r="Y60" s="166">
        <v>0</v>
      </c>
      <c r="Z60" s="166">
        <v>0</v>
      </c>
      <c r="AA60" s="155">
        <f t="shared" si="0"/>
        <v>5.3999999999999999E-2</v>
      </c>
      <c r="AB60" s="155">
        <f t="shared" si="0"/>
        <v>53.46</v>
      </c>
      <c r="AC60" s="141"/>
      <c r="AD60" s="141"/>
    </row>
    <row r="61" spans="1:69" ht="18" customHeight="1" x14ac:dyDescent="0.25">
      <c r="A61" s="225"/>
      <c r="B61" s="226" t="s">
        <v>99</v>
      </c>
      <c r="C61" s="209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1"/>
      <c r="O61" s="166"/>
      <c r="P61" s="166"/>
      <c r="Q61" s="166"/>
      <c r="R61" s="166"/>
      <c r="S61" s="166"/>
      <c r="T61" s="166"/>
      <c r="U61" s="166"/>
      <c r="V61" s="166"/>
      <c r="W61" s="166"/>
      <c r="X61" s="209"/>
      <c r="Y61" s="166"/>
      <c r="Z61" s="166"/>
      <c r="AA61" s="155"/>
      <c r="AB61" s="155"/>
      <c r="AC61" s="141"/>
      <c r="AD61" s="141"/>
    </row>
    <row r="62" spans="1:69" ht="18" customHeight="1" x14ac:dyDescent="0.25">
      <c r="A62" s="214" t="s">
        <v>100</v>
      </c>
      <c r="B62" s="227" t="s">
        <v>101</v>
      </c>
      <c r="C62" s="164">
        <v>11.8299</v>
      </c>
      <c r="D62" s="164">
        <v>8949.2258000000002</v>
      </c>
      <c r="E62" s="164">
        <v>47.928159999999998</v>
      </c>
      <c r="F62" s="164">
        <v>40323.060900000011</v>
      </c>
      <c r="G62" s="164">
        <v>66.633540000000011</v>
      </c>
      <c r="H62" s="164">
        <v>78730.153599999991</v>
      </c>
      <c r="I62" s="164">
        <v>72.778729999999996</v>
      </c>
      <c r="J62" s="164">
        <v>54234.842899999996</v>
      </c>
      <c r="K62" s="164">
        <v>53.828927999999998</v>
      </c>
      <c r="L62" s="164">
        <v>32466.631499999996</v>
      </c>
      <c r="M62" s="164">
        <v>18.479470000000003</v>
      </c>
      <c r="N62" s="164">
        <v>14292.325200000001</v>
      </c>
      <c r="O62" s="166">
        <v>71.03501</v>
      </c>
      <c r="P62" s="166">
        <v>34840.039599999996</v>
      </c>
      <c r="Q62" s="166">
        <v>34.076200000000007</v>
      </c>
      <c r="R62" s="166">
        <v>19318.863700000002</v>
      </c>
      <c r="S62" s="166">
        <v>68.46356999999999</v>
      </c>
      <c r="T62" s="166">
        <v>41041.690799999997</v>
      </c>
      <c r="U62" s="166">
        <v>23.487839999999998</v>
      </c>
      <c r="V62" s="166">
        <v>14566.176500000001</v>
      </c>
      <c r="W62" s="166">
        <v>32.270290000000003</v>
      </c>
      <c r="X62" s="209">
        <v>26177.374499999994</v>
      </c>
      <c r="Y62" s="166">
        <v>15.590219999999999</v>
      </c>
      <c r="Z62" s="166">
        <v>11270.2706</v>
      </c>
      <c r="AA62" s="155">
        <f t="shared" si="0"/>
        <v>516.40185800000006</v>
      </c>
      <c r="AB62" s="155">
        <f t="shared" si="0"/>
        <v>376210.65559999994</v>
      </c>
      <c r="AC62" s="148"/>
      <c r="AD62" s="148"/>
    </row>
    <row r="63" spans="1:69" s="177" customFormat="1" ht="18" customHeight="1" x14ac:dyDescent="0.25">
      <c r="A63" s="228" t="s">
        <v>102</v>
      </c>
      <c r="B63" s="229" t="s">
        <v>103</v>
      </c>
      <c r="C63" s="181">
        <v>235.19156000000001</v>
      </c>
      <c r="D63" s="181">
        <v>199652.4770999999</v>
      </c>
      <c r="E63" s="181">
        <v>285.57927000000001</v>
      </c>
      <c r="F63" s="181">
        <v>261289.42350000012</v>
      </c>
      <c r="G63" s="181">
        <v>229.61367999999993</v>
      </c>
      <c r="H63" s="181">
        <v>204370.48360000009</v>
      </c>
      <c r="I63" s="181">
        <v>222.79062000000002</v>
      </c>
      <c r="J63" s="181">
        <v>201650.00760000019</v>
      </c>
      <c r="K63" s="181">
        <v>166.84889999999993</v>
      </c>
      <c r="L63" s="181">
        <v>155000.49680000005</v>
      </c>
      <c r="M63" s="181">
        <v>179.96214999999995</v>
      </c>
      <c r="N63" s="181">
        <v>148720.50220000005</v>
      </c>
      <c r="O63" s="166">
        <v>135.39394999999999</v>
      </c>
      <c r="P63" s="166">
        <v>103618.18199999999</v>
      </c>
      <c r="Q63" s="166">
        <v>113.91013000000001</v>
      </c>
      <c r="R63" s="166">
        <v>92705.578099999999</v>
      </c>
      <c r="S63" s="166">
        <v>142.61637000000002</v>
      </c>
      <c r="T63" s="166">
        <v>135774.67840000003</v>
      </c>
      <c r="U63" s="166">
        <v>155.28354999999999</v>
      </c>
      <c r="V63" s="166">
        <v>161193.18520000001</v>
      </c>
      <c r="W63" s="166">
        <v>151.38391000000007</v>
      </c>
      <c r="X63" s="209">
        <v>154320.67870000008</v>
      </c>
      <c r="Y63" s="166">
        <v>196.71629999999999</v>
      </c>
      <c r="Z63" s="166">
        <v>164544.6004</v>
      </c>
      <c r="AA63" s="155">
        <f t="shared" si="0"/>
        <v>2215.2903899999997</v>
      </c>
      <c r="AB63" s="155">
        <f t="shared" si="0"/>
        <v>1982840.2936000004</v>
      </c>
      <c r="AC63" s="148"/>
      <c r="AD63" s="148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</row>
    <row r="64" spans="1:69" s="177" customFormat="1" ht="18" customHeight="1" x14ac:dyDescent="0.25">
      <c r="A64" s="230"/>
      <c r="B64" s="231" t="s">
        <v>306</v>
      </c>
      <c r="C64" s="232">
        <v>2347.6497301999998</v>
      </c>
      <c r="D64" s="232">
        <v>3699248.9925000002</v>
      </c>
      <c r="E64" s="232">
        <v>1818.8492005999988</v>
      </c>
      <c r="F64" s="232">
        <v>2511246.1815000009</v>
      </c>
      <c r="G64" s="232">
        <v>2045.5447896999988</v>
      </c>
      <c r="H64" s="232">
        <v>2532844.7639999986</v>
      </c>
      <c r="I64" s="232">
        <v>1816.2553099999991</v>
      </c>
      <c r="J64" s="232">
        <v>2413970.4132999969</v>
      </c>
      <c r="K64" s="232">
        <v>1402.7937299999994</v>
      </c>
      <c r="L64" s="232">
        <v>1701986.5157000003</v>
      </c>
      <c r="M64" s="232">
        <v>1526.1537569999996</v>
      </c>
      <c r="N64" s="232">
        <v>1998791.1398000019</v>
      </c>
      <c r="O64" s="232">
        <v>1588.8344899999986</v>
      </c>
      <c r="P64" s="232">
        <v>1949447.5992999987</v>
      </c>
      <c r="Q64" s="232">
        <v>1136.5575500000002</v>
      </c>
      <c r="R64" s="232">
        <v>1520542.2312000014</v>
      </c>
      <c r="S64" s="232">
        <v>1242.3875970000004</v>
      </c>
      <c r="T64" s="232">
        <v>1747862.6629999976</v>
      </c>
      <c r="U64" s="232">
        <v>1375.4005000000002</v>
      </c>
      <c r="V64" s="232">
        <v>1987192.2385999993</v>
      </c>
      <c r="W64" s="232">
        <v>1844.1907500000002</v>
      </c>
      <c r="X64" s="232">
        <v>2685963.3405999993</v>
      </c>
      <c r="Y64" s="172">
        <v>2102.4519800000003</v>
      </c>
      <c r="Z64" s="172">
        <v>3299627.2092000004</v>
      </c>
      <c r="AA64" s="155">
        <f t="shared" si="0"/>
        <v>20247.069384499999</v>
      </c>
      <c r="AB64" s="155">
        <f t="shared" si="0"/>
        <v>28048723.288699992</v>
      </c>
      <c r="AC64" s="148"/>
      <c r="AD64" s="148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</row>
    <row r="65" spans="1:69" s="177" customFormat="1" ht="18" customHeight="1" x14ac:dyDescent="0.25">
      <c r="A65" s="233" t="s">
        <v>105</v>
      </c>
      <c r="B65" s="234" t="s">
        <v>106</v>
      </c>
      <c r="C65" s="164">
        <v>1799.1311701999985</v>
      </c>
      <c r="D65" s="164">
        <v>2744291.8780999985</v>
      </c>
      <c r="E65" s="164">
        <v>1349.6239305999991</v>
      </c>
      <c r="F65" s="164">
        <v>1835931.4485000002</v>
      </c>
      <c r="G65" s="164">
        <v>1347.4825399999995</v>
      </c>
      <c r="H65" s="164">
        <v>1657818.6661999989</v>
      </c>
      <c r="I65" s="164">
        <v>1257.3411399999995</v>
      </c>
      <c r="J65" s="164">
        <v>1468104.201099999</v>
      </c>
      <c r="K65" s="164">
        <v>985.68828000000008</v>
      </c>
      <c r="L65" s="164">
        <v>1080095.2540000007</v>
      </c>
      <c r="M65" s="164">
        <v>1170.8290869999994</v>
      </c>
      <c r="N65" s="164">
        <v>1485956.3294000018</v>
      </c>
      <c r="O65" s="164">
        <v>1176.29791</v>
      </c>
      <c r="P65" s="164">
        <v>1306178.1714999997</v>
      </c>
      <c r="Q65" s="164">
        <v>862.26469999999961</v>
      </c>
      <c r="R65" s="164">
        <v>1045129.5538000008</v>
      </c>
      <c r="S65" s="164">
        <v>1042.7703569999996</v>
      </c>
      <c r="T65" s="164">
        <v>1404208.885299999</v>
      </c>
      <c r="U65" s="164">
        <v>1022.6441600000003</v>
      </c>
      <c r="V65" s="164">
        <v>1370715.3139999993</v>
      </c>
      <c r="W65" s="164">
        <v>1421.02133</v>
      </c>
      <c r="X65" s="165">
        <v>2083602.4652000007</v>
      </c>
      <c r="Y65" s="166">
        <v>1628.9885200000001</v>
      </c>
      <c r="Z65" s="166">
        <v>2487897.8689000015</v>
      </c>
      <c r="AA65" s="539">
        <f t="shared" si="0"/>
        <v>15064.083124799994</v>
      </c>
      <c r="AB65" s="539">
        <f t="shared" si="0"/>
        <v>19969930.035999998</v>
      </c>
      <c r="AC65" s="148"/>
      <c r="AD65" s="148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</row>
    <row r="66" spans="1:69" s="177" customFormat="1" ht="18" customHeight="1" x14ac:dyDescent="0.25">
      <c r="A66" s="228" t="s">
        <v>107</v>
      </c>
      <c r="B66" s="229" t="s">
        <v>108</v>
      </c>
      <c r="C66" s="181">
        <v>548.51856000000009</v>
      </c>
      <c r="D66" s="181">
        <v>954957.11439999985</v>
      </c>
      <c r="E66" s="181">
        <v>469.22527000000014</v>
      </c>
      <c r="F66" s="181">
        <v>675314.73300000024</v>
      </c>
      <c r="G66" s="181">
        <v>698.06224970000005</v>
      </c>
      <c r="H66" s="181">
        <v>875026.09780000034</v>
      </c>
      <c r="I66" s="181">
        <v>558.91417000000001</v>
      </c>
      <c r="J66" s="181">
        <v>945866.21219999972</v>
      </c>
      <c r="K66" s="181">
        <v>417.10545000000008</v>
      </c>
      <c r="L66" s="181">
        <v>621891.26170000003</v>
      </c>
      <c r="M66" s="166">
        <v>355.32467000000003</v>
      </c>
      <c r="N66" s="166">
        <v>512834.81039999996</v>
      </c>
      <c r="O66" s="164">
        <v>412.53658000000024</v>
      </c>
      <c r="P66" s="164">
        <v>643269.42779999995</v>
      </c>
      <c r="Q66" s="164">
        <v>274.29284999999993</v>
      </c>
      <c r="R66" s="164">
        <v>475412.67740000016</v>
      </c>
      <c r="S66" s="164">
        <v>199.61724000000001</v>
      </c>
      <c r="T66" s="164">
        <v>343653.77770000004</v>
      </c>
      <c r="U66" s="164">
        <v>352.75634000000008</v>
      </c>
      <c r="V66" s="164">
        <v>616476.92459999991</v>
      </c>
      <c r="W66" s="164">
        <v>423.16942000000006</v>
      </c>
      <c r="X66" s="165">
        <v>602360.8753999999</v>
      </c>
      <c r="Y66" s="166">
        <v>473.46346000000028</v>
      </c>
      <c r="Z66" s="166">
        <v>811729.34030000004</v>
      </c>
      <c r="AA66" s="539">
        <f t="shared" si="0"/>
        <v>5182.986259700001</v>
      </c>
      <c r="AB66" s="539">
        <f>D66+F66+H66+J66+L66+N66+P66+R66+T66+V66+X66+Z66</f>
        <v>8078793.252700001</v>
      </c>
      <c r="AC66" s="148"/>
      <c r="AD66" s="148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</row>
    <row r="67" spans="1:69" ht="18" customHeight="1" x14ac:dyDescent="0.25">
      <c r="A67" s="214"/>
      <c r="B67" s="235" t="s">
        <v>109</v>
      </c>
      <c r="C67" s="172">
        <f>C68+C69+C70</f>
        <v>1726.0597400000001</v>
      </c>
      <c r="D67" s="172">
        <f t="shared" ref="D67:AB67" si="21">D68+D69+D70</f>
        <v>2570129.5513000004</v>
      </c>
      <c r="E67" s="172">
        <f t="shared" si="21"/>
        <v>1533.3991400000002</v>
      </c>
      <c r="F67" s="172">
        <f t="shared" si="21"/>
        <v>2268971.2271999996</v>
      </c>
      <c r="G67" s="172">
        <f t="shared" si="21"/>
        <v>1513.10482</v>
      </c>
      <c r="H67" s="172">
        <f t="shared" si="21"/>
        <v>2179301.6438000002</v>
      </c>
      <c r="I67" s="172">
        <f t="shared" si="21"/>
        <v>1515.7125000000003</v>
      </c>
      <c r="J67" s="172">
        <f t="shared" si="21"/>
        <v>2222463.2461000001</v>
      </c>
      <c r="K67" s="172">
        <f t="shared" si="21"/>
        <v>1345.4365086000003</v>
      </c>
      <c r="L67" s="172">
        <f t="shared" si="21"/>
        <v>1965966.8451999994</v>
      </c>
      <c r="M67" s="172">
        <f t="shared" si="21"/>
        <v>1366.33852</v>
      </c>
      <c r="N67" s="172">
        <f t="shared" si="21"/>
        <v>2239092.5565999993</v>
      </c>
      <c r="O67" s="172">
        <f t="shared" si="21"/>
        <v>987.46825999999999</v>
      </c>
      <c r="P67" s="172">
        <f t="shared" si="21"/>
        <v>1679925.0586000001</v>
      </c>
      <c r="Q67" s="172">
        <f t="shared" si="21"/>
        <v>762.16542000000004</v>
      </c>
      <c r="R67" s="172">
        <f t="shared" si="21"/>
        <v>1371759.3208999999</v>
      </c>
      <c r="S67" s="172">
        <f t="shared" si="21"/>
        <v>1068.7131499999998</v>
      </c>
      <c r="T67" s="172">
        <f t="shared" si="21"/>
        <v>1909846.5923000001</v>
      </c>
      <c r="U67" s="172">
        <f t="shared" si="21"/>
        <v>1492.5223299999998</v>
      </c>
      <c r="V67" s="172">
        <f t="shared" si="21"/>
        <v>2377488.3645000006</v>
      </c>
      <c r="W67" s="172">
        <f t="shared" si="21"/>
        <v>1432.2256850000001</v>
      </c>
      <c r="X67" s="172">
        <f t="shared" si="21"/>
        <v>2461034.5528999995</v>
      </c>
      <c r="Y67" s="172">
        <f t="shared" si="21"/>
        <v>1182.3153500000001</v>
      </c>
      <c r="Z67" s="172">
        <f t="shared" si="21"/>
        <v>2136406.371999999</v>
      </c>
      <c r="AA67" s="172">
        <f t="shared" si="21"/>
        <v>15925.4614236</v>
      </c>
      <c r="AB67" s="172">
        <f t="shared" si="21"/>
        <v>25382385.3314</v>
      </c>
      <c r="AC67" s="236"/>
      <c r="AD67" s="236"/>
    </row>
    <row r="68" spans="1:69" s="177" customFormat="1" ht="18" customHeight="1" x14ac:dyDescent="0.25">
      <c r="A68" s="237" t="s">
        <v>110</v>
      </c>
      <c r="B68" s="178" t="s">
        <v>111</v>
      </c>
      <c r="C68" s="164">
        <v>846.58560999999997</v>
      </c>
      <c r="D68" s="164">
        <v>1512378.7438000005</v>
      </c>
      <c r="E68" s="164">
        <v>707.08195000000001</v>
      </c>
      <c r="F68" s="164">
        <v>1282697.4790999999</v>
      </c>
      <c r="G68" s="164">
        <v>827.45165000000009</v>
      </c>
      <c r="H68" s="164">
        <v>1441023.8476000004</v>
      </c>
      <c r="I68" s="164">
        <v>719.69825000000003</v>
      </c>
      <c r="J68" s="164">
        <v>1257013.7583000001</v>
      </c>
      <c r="K68" s="164">
        <v>709.7394716</v>
      </c>
      <c r="L68" s="164">
        <v>1189388.6771999996</v>
      </c>
      <c r="M68" s="164">
        <v>975.11980000000005</v>
      </c>
      <c r="N68" s="164">
        <v>1700341.1585999993</v>
      </c>
      <c r="O68" s="164">
        <v>687.60676000000001</v>
      </c>
      <c r="P68" s="164">
        <v>1255903.3213</v>
      </c>
      <c r="Q68" s="164">
        <v>570.29656</v>
      </c>
      <c r="R68" s="164">
        <v>1105083.2807</v>
      </c>
      <c r="S68" s="164">
        <v>771.18766999999991</v>
      </c>
      <c r="T68" s="164">
        <v>1506392.3519000001</v>
      </c>
      <c r="U68" s="164">
        <v>968.61829999999998</v>
      </c>
      <c r="V68" s="164">
        <v>1679326.7674000005</v>
      </c>
      <c r="W68" s="164">
        <v>869.94909000000018</v>
      </c>
      <c r="X68" s="165">
        <v>1661008.3059999999</v>
      </c>
      <c r="Y68" s="166">
        <v>629.15829000000008</v>
      </c>
      <c r="Z68" s="166">
        <v>1389905.0763999994</v>
      </c>
      <c r="AA68" s="539">
        <f>C68+E68+G68+I68+K68+M68+O68+Q68+S68+U68+W68+Y68</f>
        <v>9282.4934015999988</v>
      </c>
      <c r="AB68" s="539">
        <f t="shared" si="0"/>
        <v>16980462.768300001</v>
      </c>
      <c r="AC68" s="148"/>
      <c r="AD68" s="148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</row>
    <row r="69" spans="1:69" s="177" customFormat="1" ht="18" customHeight="1" x14ac:dyDescent="0.25">
      <c r="A69" s="237"/>
      <c r="B69" s="178" t="s">
        <v>112</v>
      </c>
      <c r="C69" s="164">
        <v>879.47413000000017</v>
      </c>
      <c r="D69" s="164">
        <v>1057750.8075000001</v>
      </c>
      <c r="E69" s="164">
        <v>820.64719000000014</v>
      </c>
      <c r="F69" s="164">
        <v>981000.64809999976</v>
      </c>
      <c r="G69" s="164">
        <v>587.92601999999999</v>
      </c>
      <c r="H69" s="164">
        <v>678906.06509999989</v>
      </c>
      <c r="I69" s="164">
        <v>793.55971000000022</v>
      </c>
      <c r="J69" s="164">
        <v>962425.49450000003</v>
      </c>
      <c r="K69" s="164">
        <v>635.69703700000014</v>
      </c>
      <c r="L69" s="164">
        <v>776578.16799999983</v>
      </c>
      <c r="M69" s="164">
        <v>384.80472000000003</v>
      </c>
      <c r="N69" s="164">
        <v>532786.37800000014</v>
      </c>
      <c r="O69" s="164">
        <v>299.6431</v>
      </c>
      <c r="P69" s="164">
        <v>423587.84930000012</v>
      </c>
      <c r="Q69" s="164">
        <v>191.86885999999998</v>
      </c>
      <c r="R69" s="164">
        <v>266676.04019999999</v>
      </c>
      <c r="S69" s="164">
        <v>297.52547999999996</v>
      </c>
      <c r="T69" s="164">
        <v>403454.24040000007</v>
      </c>
      <c r="U69" s="164">
        <v>523.90402999999992</v>
      </c>
      <c r="V69" s="164">
        <v>698161.59710000013</v>
      </c>
      <c r="W69" s="164">
        <v>562.27659499999993</v>
      </c>
      <c r="X69" s="165">
        <v>800026.24689999991</v>
      </c>
      <c r="Y69" s="166">
        <v>552.78434000000004</v>
      </c>
      <c r="Z69" s="166">
        <v>746112.74759999989</v>
      </c>
      <c r="AA69" s="539">
        <f t="shared" si="0"/>
        <v>6530.1112120000007</v>
      </c>
      <c r="AB69" s="539">
        <f t="shared" si="0"/>
        <v>8327466.2827000003</v>
      </c>
      <c r="AC69" s="148"/>
      <c r="AD69" s="148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</row>
    <row r="70" spans="1:69" s="177" customFormat="1" ht="18" customHeight="1" x14ac:dyDescent="0.25">
      <c r="A70" s="237"/>
      <c r="B70" s="178" t="s">
        <v>113</v>
      </c>
      <c r="C70" s="164">
        <v>0</v>
      </c>
      <c r="D70" s="164">
        <v>0</v>
      </c>
      <c r="E70" s="164">
        <v>5.67</v>
      </c>
      <c r="F70" s="164">
        <v>5273.1</v>
      </c>
      <c r="G70" s="164">
        <v>97.727149999999995</v>
      </c>
      <c r="H70" s="164">
        <v>59371.731100000005</v>
      </c>
      <c r="I70" s="164">
        <v>2.4545400000000002</v>
      </c>
      <c r="J70" s="164">
        <v>3023.9933000000001</v>
      </c>
      <c r="K70" s="164">
        <v>0</v>
      </c>
      <c r="L70" s="164">
        <v>0</v>
      </c>
      <c r="M70" s="164">
        <v>6.4139999999999997</v>
      </c>
      <c r="N70" s="164">
        <v>5965.02</v>
      </c>
      <c r="O70" s="164">
        <v>0.21840000000000001</v>
      </c>
      <c r="P70" s="164">
        <v>433.88799999999998</v>
      </c>
      <c r="Q70" s="164">
        <v>0</v>
      </c>
      <c r="R70" s="164">
        <v>0</v>
      </c>
      <c r="S70" s="164">
        <v>0</v>
      </c>
      <c r="T70" s="164">
        <v>0</v>
      </c>
      <c r="U70" s="164">
        <v>0</v>
      </c>
      <c r="V70" s="164">
        <v>0</v>
      </c>
      <c r="W70" s="164">
        <v>0</v>
      </c>
      <c r="X70" s="165">
        <v>0</v>
      </c>
      <c r="Y70" s="166">
        <v>0.37272000000000005</v>
      </c>
      <c r="Z70" s="166">
        <v>388.548</v>
      </c>
      <c r="AA70" s="539">
        <f t="shared" si="0"/>
        <v>112.85681</v>
      </c>
      <c r="AB70" s="539">
        <f t="shared" si="0"/>
        <v>74456.280400000003</v>
      </c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</row>
    <row r="71" spans="1:69" s="177" customFormat="1" ht="18" customHeight="1" x14ac:dyDescent="0.25">
      <c r="A71" s="237" t="s">
        <v>114</v>
      </c>
      <c r="B71" s="178" t="s">
        <v>115</v>
      </c>
      <c r="C71" s="164">
        <v>616.73675000000003</v>
      </c>
      <c r="D71" s="164">
        <v>321915.12450000009</v>
      </c>
      <c r="E71" s="164">
        <v>738.14012000000002</v>
      </c>
      <c r="F71" s="164">
        <v>646454.88549999997</v>
      </c>
      <c r="G71" s="164">
        <v>850.40904</v>
      </c>
      <c r="H71" s="164">
        <v>640713.95810000005</v>
      </c>
      <c r="I71" s="164">
        <v>587.78850999999997</v>
      </c>
      <c r="J71" s="164">
        <v>246156.61769999994</v>
      </c>
      <c r="K71" s="164">
        <v>798.67276000000015</v>
      </c>
      <c r="L71" s="164">
        <v>447043.51109999983</v>
      </c>
      <c r="M71" s="164">
        <v>1108.4314200000001</v>
      </c>
      <c r="N71" s="164">
        <v>873857.37520000024</v>
      </c>
      <c r="O71" s="164">
        <v>954.37786000000006</v>
      </c>
      <c r="P71" s="164">
        <v>667347.70930000034</v>
      </c>
      <c r="Q71" s="164">
        <v>813.92475499999989</v>
      </c>
      <c r="R71" s="164">
        <v>451992.98799999978</v>
      </c>
      <c r="S71" s="164">
        <v>1110.9293799999998</v>
      </c>
      <c r="T71" s="164">
        <v>709241.27760000003</v>
      </c>
      <c r="U71" s="164">
        <v>967.15579999999989</v>
      </c>
      <c r="V71" s="164">
        <v>754571.69750000013</v>
      </c>
      <c r="W71" s="164">
        <v>942.13701000000015</v>
      </c>
      <c r="X71" s="165">
        <v>611690.06490000023</v>
      </c>
      <c r="Y71" s="166">
        <v>923.82938999999976</v>
      </c>
      <c r="Z71" s="166">
        <v>764564.23749999958</v>
      </c>
      <c r="AA71" s="539">
        <f t="shared" si="0"/>
        <v>10412.532794999999</v>
      </c>
      <c r="AB71" s="539">
        <f t="shared" si="0"/>
        <v>7135549.4468999999</v>
      </c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</row>
    <row r="72" spans="1:69" s="177" customFormat="1" ht="18" customHeight="1" x14ac:dyDescent="0.25">
      <c r="A72" s="238" t="s">
        <v>116</v>
      </c>
      <c r="B72" s="178" t="s">
        <v>117</v>
      </c>
      <c r="C72" s="530">
        <v>5.0000000000000001E-3</v>
      </c>
      <c r="D72" s="530">
        <v>7.5</v>
      </c>
      <c r="E72" s="530">
        <v>1E-3</v>
      </c>
      <c r="F72" s="530">
        <v>0.9</v>
      </c>
      <c r="G72" s="530">
        <v>0</v>
      </c>
      <c r="H72" s="530">
        <v>0</v>
      </c>
      <c r="I72" s="530">
        <v>0.10909000000000001</v>
      </c>
      <c r="J72" s="530">
        <v>23.9998</v>
      </c>
      <c r="K72" s="530">
        <v>0</v>
      </c>
      <c r="L72" s="530">
        <v>0</v>
      </c>
      <c r="M72" s="530">
        <v>0.245</v>
      </c>
      <c r="N72" s="530">
        <v>243.75</v>
      </c>
      <c r="O72" s="530">
        <v>4.91</v>
      </c>
      <c r="P72" s="530">
        <v>1174.933</v>
      </c>
      <c r="Q72" s="530">
        <v>0.3</v>
      </c>
      <c r="R72" s="530">
        <v>750</v>
      </c>
      <c r="S72" s="531">
        <v>0.53500000000000003</v>
      </c>
      <c r="T72" s="532">
        <v>839.3</v>
      </c>
      <c r="U72" s="532">
        <v>0.25</v>
      </c>
      <c r="V72" s="532">
        <v>475</v>
      </c>
      <c r="W72" s="532">
        <v>0.15</v>
      </c>
      <c r="X72" s="531">
        <v>375</v>
      </c>
      <c r="Y72" s="533">
        <v>0.36</v>
      </c>
      <c r="Z72" s="533">
        <v>858.6</v>
      </c>
      <c r="AA72" s="539">
        <f t="shared" si="0"/>
        <v>6.8650900000000004</v>
      </c>
      <c r="AB72" s="539">
        <f t="shared" si="0"/>
        <v>4748.9828000000007</v>
      </c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</row>
    <row r="73" spans="1:69" s="177" customFormat="1" ht="18" customHeight="1" x14ac:dyDescent="0.25">
      <c r="A73" s="237" t="s">
        <v>244</v>
      </c>
      <c r="B73" s="178" t="s">
        <v>245</v>
      </c>
      <c r="C73" s="164">
        <v>0.25700000000000001</v>
      </c>
      <c r="D73" s="164">
        <v>607.20000000000005</v>
      </c>
      <c r="E73" s="164">
        <v>0.375</v>
      </c>
      <c r="F73" s="164">
        <v>280.38400000000001</v>
      </c>
      <c r="G73" s="164">
        <v>0.35599999999999998</v>
      </c>
      <c r="H73" s="164">
        <v>562</v>
      </c>
      <c r="I73" s="164">
        <v>0.49526999999999999</v>
      </c>
      <c r="J73" s="164">
        <v>430.0994</v>
      </c>
      <c r="K73" s="164">
        <v>1.4937235999999998</v>
      </c>
      <c r="L73" s="164">
        <v>1878.8264000000001</v>
      </c>
      <c r="M73" s="164">
        <v>0.70726999999999995</v>
      </c>
      <c r="N73" s="164">
        <v>997.67809999999997</v>
      </c>
      <c r="O73" s="164">
        <v>0.33100000000000002</v>
      </c>
      <c r="P73" s="164">
        <v>527.95000000000005</v>
      </c>
      <c r="Q73" s="164">
        <v>0.14207999999999998</v>
      </c>
      <c r="R73" s="164">
        <v>76.596400000000003</v>
      </c>
      <c r="S73" s="164">
        <v>0.42531000000000002</v>
      </c>
      <c r="T73" s="164">
        <v>639.61070000000007</v>
      </c>
      <c r="U73" s="164">
        <v>0.57547000000000004</v>
      </c>
      <c r="V73" s="164">
        <v>627.96440000000007</v>
      </c>
      <c r="W73" s="164">
        <v>0.155</v>
      </c>
      <c r="X73" s="165">
        <v>278.25</v>
      </c>
      <c r="Y73" s="166">
        <v>1.9357200000000001</v>
      </c>
      <c r="Z73" s="166">
        <v>1956.8276999999998</v>
      </c>
      <c r="AA73" s="539">
        <f t="shared" si="0"/>
        <v>7.2488435999999998</v>
      </c>
      <c r="AB73" s="539">
        <f t="shared" si="0"/>
        <v>8863.3870999999999</v>
      </c>
      <c r="AC73" s="148"/>
      <c r="AD73" s="148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</row>
    <row r="74" spans="1:69" s="177" customFormat="1" ht="18" customHeight="1" x14ac:dyDescent="0.25">
      <c r="A74" s="237" t="s">
        <v>307</v>
      </c>
      <c r="B74" s="178" t="s">
        <v>308</v>
      </c>
      <c r="C74" s="164">
        <v>4.2999999999999997E-2</v>
      </c>
      <c r="D74" s="164">
        <v>357</v>
      </c>
      <c r="E74" s="164">
        <v>0.13</v>
      </c>
      <c r="F74" s="164">
        <v>302.69100000000003</v>
      </c>
      <c r="G74" s="164">
        <v>5.5E-2</v>
      </c>
      <c r="H74" s="164">
        <v>272.39999999999998</v>
      </c>
      <c r="I74" s="164">
        <v>0.16500000000000001</v>
      </c>
      <c r="J74" s="164">
        <v>411.9</v>
      </c>
      <c r="K74" s="164">
        <v>0.23175999999999999</v>
      </c>
      <c r="L74" s="164">
        <v>329.89580000000001</v>
      </c>
      <c r="M74" s="164">
        <v>0.14499999999999999</v>
      </c>
      <c r="N74" s="164">
        <v>372.5</v>
      </c>
      <c r="O74" s="164">
        <v>3.9E-2</v>
      </c>
      <c r="P74" s="164">
        <v>253.5</v>
      </c>
      <c r="Q74" s="164">
        <v>8.9999999999999993E-3</v>
      </c>
      <c r="R74" s="164">
        <v>45.6</v>
      </c>
      <c r="S74" s="164">
        <v>0.151</v>
      </c>
      <c r="T74" s="164">
        <v>326.33</v>
      </c>
      <c r="U74" s="164">
        <v>0.17165</v>
      </c>
      <c r="V74" s="164">
        <v>372.745</v>
      </c>
      <c r="W74" s="164">
        <v>0.23499999999999999</v>
      </c>
      <c r="X74" s="165">
        <v>423.1</v>
      </c>
      <c r="Y74" s="166">
        <v>0.32050000000000001</v>
      </c>
      <c r="Z74" s="166">
        <v>805.09870000000001</v>
      </c>
      <c r="AA74" s="539">
        <f t="shared" ref="AA74:AB96" si="22">C74+E74+G74+I74+K74+M74+O74+Q74+S74+U74+W74+Y74</f>
        <v>1.69591</v>
      </c>
      <c r="AB74" s="539">
        <f t="shared" si="22"/>
        <v>4272.7605000000003</v>
      </c>
      <c r="AC74" s="148"/>
      <c r="AD74" s="148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</row>
    <row r="75" spans="1:69" s="177" customFormat="1" ht="18" customHeight="1" x14ac:dyDescent="0.25">
      <c r="A75" s="237" t="s">
        <v>120</v>
      </c>
      <c r="B75" s="178" t="s">
        <v>121</v>
      </c>
      <c r="C75" s="164">
        <v>61.095600000000005</v>
      </c>
      <c r="D75" s="164">
        <v>28873.462100000004</v>
      </c>
      <c r="E75" s="164">
        <v>18.102739999999997</v>
      </c>
      <c r="F75" s="164">
        <v>9543.0755000000008</v>
      </c>
      <c r="G75" s="164">
        <v>38.948700000000002</v>
      </c>
      <c r="H75" s="164">
        <v>22447.597699999998</v>
      </c>
      <c r="I75" s="164">
        <v>34.012220000000006</v>
      </c>
      <c r="J75" s="164">
        <v>31917.061300000005</v>
      </c>
      <c r="K75" s="164">
        <v>33.244869999999999</v>
      </c>
      <c r="L75" s="164">
        <v>23672.704199999996</v>
      </c>
      <c r="M75" s="164">
        <v>36.737960000000001</v>
      </c>
      <c r="N75" s="164">
        <v>13909.1844</v>
      </c>
      <c r="O75" s="164">
        <v>12.82</v>
      </c>
      <c r="P75" s="164">
        <v>9560.7127</v>
      </c>
      <c r="Q75" s="164">
        <v>11.09436</v>
      </c>
      <c r="R75" s="164">
        <v>12203.2202</v>
      </c>
      <c r="S75" s="164">
        <v>27.136119999999995</v>
      </c>
      <c r="T75" s="164">
        <v>20333.085199999994</v>
      </c>
      <c r="U75" s="164">
        <v>22.429959999999998</v>
      </c>
      <c r="V75" s="164">
        <v>21458.206599999998</v>
      </c>
      <c r="W75" s="164">
        <v>43.553919999999998</v>
      </c>
      <c r="X75" s="165">
        <v>37096.695800000001</v>
      </c>
      <c r="Y75" s="166">
        <v>29.249309999999998</v>
      </c>
      <c r="Z75" s="166">
        <v>19806.297999999999</v>
      </c>
      <c r="AA75" s="539">
        <f t="shared" si="22"/>
        <v>368.42575999999997</v>
      </c>
      <c r="AB75" s="539">
        <f t="shared" si="22"/>
        <v>250821.30370000005</v>
      </c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</row>
    <row r="76" spans="1:69" s="177" customFormat="1" ht="18" customHeight="1" x14ac:dyDescent="0.25">
      <c r="A76" s="237" t="s">
        <v>122</v>
      </c>
      <c r="B76" s="178" t="s">
        <v>123</v>
      </c>
      <c r="C76" s="164">
        <v>35.03913</v>
      </c>
      <c r="D76" s="164">
        <v>29848.147799999999</v>
      </c>
      <c r="E76" s="164">
        <v>27.581929999999996</v>
      </c>
      <c r="F76" s="164">
        <v>25623.549900000002</v>
      </c>
      <c r="G76" s="164">
        <v>48.639480000000013</v>
      </c>
      <c r="H76" s="164">
        <v>41587.296600000016</v>
      </c>
      <c r="I76" s="164">
        <v>33.557780000000001</v>
      </c>
      <c r="J76" s="164">
        <v>27694.552300000007</v>
      </c>
      <c r="K76" s="164">
        <v>28.696480000000001</v>
      </c>
      <c r="L76" s="164">
        <v>24943.452299999994</v>
      </c>
      <c r="M76" s="164">
        <v>36.959000000000003</v>
      </c>
      <c r="N76" s="164">
        <v>33118.909400000004</v>
      </c>
      <c r="O76" s="164">
        <v>44.949389999999994</v>
      </c>
      <c r="P76" s="164">
        <v>38317.581800000007</v>
      </c>
      <c r="Q76" s="164">
        <v>49.020809999999997</v>
      </c>
      <c r="R76" s="164">
        <v>42401.810600000004</v>
      </c>
      <c r="S76" s="164">
        <v>50.289760000000001</v>
      </c>
      <c r="T76" s="164">
        <v>44763.910699999993</v>
      </c>
      <c r="U76" s="164">
        <v>64.014690000000002</v>
      </c>
      <c r="V76" s="164">
        <v>63866.025900000001</v>
      </c>
      <c r="W76" s="164">
        <v>52.086190000000009</v>
      </c>
      <c r="X76" s="165">
        <v>55864.378800000028</v>
      </c>
      <c r="Y76" s="166">
        <v>48.80189</v>
      </c>
      <c r="Z76" s="166">
        <v>53035.862000000008</v>
      </c>
      <c r="AA76" s="539">
        <f t="shared" si="22"/>
        <v>519.63652999999999</v>
      </c>
      <c r="AB76" s="539">
        <f t="shared" si="22"/>
        <v>481065.47810000012</v>
      </c>
      <c r="AC76" s="148"/>
      <c r="AD76" s="148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</row>
    <row r="77" spans="1:69" s="177" customFormat="1" ht="18" customHeight="1" x14ac:dyDescent="0.25">
      <c r="A77" s="237" t="s">
        <v>122</v>
      </c>
      <c r="B77" s="178" t="s">
        <v>124</v>
      </c>
      <c r="C77" s="164">
        <v>6.9536099999999994</v>
      </c>
      <c r="D77" s="164">
        <v>2050.8706999999999</v>
      </c>
      <c r="E77" s="164">
        <v>26.918860000000002</v>
      </c>
      <c r="F77" s="164">
        <v>16816.441299999999</v>
      </c>
      <c r="G77" s="164">
        <v>39.334530000000001</v>
      </c>
      <c r="H77" s="164">
        <v>25894.023699999998</v>
      </c>
      <c r="I77" s="164">
        <v>39.68045</v>
      </c>
      <c r="J77" s="164">
        <v>32701.657600000002</v>
      </c>
      <c r="K77" s="164">
        <v>49.825589999999998</v>
      </c>
      <c r="L77" s="164">
        <v>36845.817300000002</v>
      </c>
      <c r="M77" s="164">
        <v>38.478389999999997</v>
      </c>
      <c r="N77" s="164">
        <v>28952.167999999994</v>
      </c>
      <c r="O77" s="164">
        <v>37.628949999999996</v>
      </c>
      <c r="P77" s="164">
        <v>25264.960399999993</v>
      </c>
      <c r="Q77" s="164">
        <v>47.381509999999992</v>
      </c>
      <c r="R77" s="164">
        <v>34180.111699999994</v>
      </c>
      <c r="S77" s="164">
        <v>44.104999999999997</v>
      </c>
      <c r="T77" s="164">
        <v>35397.498299999999</v>
      </c>
      <c r="U77" s="164">
        <v>20.481159999999999</v>
      </c>
      <c r="V77" s="164">
        <v>14199.319299999999</v>
      </c>
      <c r="W77" s="164">
        <v>21.397019999999998</v>
      </c>
      <c r="X77" s="165">
        <v>15799.146200000001</v>
      </c>
      <c r="Y77" s="166">
        <v>17.263630000000003</v>
      </c>
      <c r="Z77" s="166">
        <v>12772.7091</v>
      </c>
      <c r="AA77" s="539">
        <f t="shared" si="22"/>
        <v>389.44869999999997</v>
      </c>
      <c r="AB77" s="539">
        <f t="shared" si="22"/>
        <v>280874.72359999997</v>
      </c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</row>
    <row r="78" spans="1:69" s="177" customFormat="1" ht="18" customHeight="1" x14ac:dyDescent="0.25">
      <c r="A78" s="237" t="s">
        <v>125</v>
      </c>
      <c r="B78" s="178" t="s">
        <v>126</v>
      </c>
      <c r="C78" s="239">
        <v>4.5090000000000003</v>
      </c>
      <c r="D78" s="239">
        <v>17759.343399999998</v>
      </c>
      <c r="E78" s="239">
        <v>2.3759999999999999</v>
      </c>
      <c r="F78" s="239">
        <v>8777.7360000000008</v>
      </c>
      <c r="G78" s="239">
        <v>2.27</v>
      </c>
      <c r="H78" s="239">
        <v>6939.6779999999999</v>
      </c>
      <c r="I78" s="239">
        <v>2.7589999999999999</v>
      </c>
      <c r="J78" s="239">
        <v>5737.5976000000001</v>
      </c>
      <c r="K78" s="239">
        <v>2.1760000000000002</v>
      </c>
      <c r="L78" s="239">
        <v>2753.8880000000004</v>
      </c>
      <c r="M78" s="239">
        <v>1.04</v>
      </c>
      <c r="N78" s="239">
        <v>2807.9236000000001</v>
      </c>
      <c r="O78" s="239">
        <v>1.8316199999999998</v>
      </c>
      <c r="P78" s="239">
        <v>5103.9314999999997</v>
      </c>
      <c r="Q78" s="239">
        <v>4.5157600000000002</v>
      </c>
      <c r="R78" s="239">
        <v>7257.4381999999996</v>
      </c>
      <c r="S78" s="239">
        <v>1.595</v>
      </c>
      <c r="T78" s="239">
        <v>1843.38</v>
      </c>
      <c r="U78" s="239">
        <v>6.3957899999999999</v>
      </c>
      <c r="V78" s="239">
        <v>8658.3621999999996</v>
      </c>
      <c r="W78" s="239">
        <v>4.5979899999999994</v>
      </c>
      <c r="X78" s="240">
        <v>8612.4732999999997</v>
      </c>
      <c r="Y78" s="241">
        <v>1.885</v>
      </c>
      <c r="Z78" s="241">
        <v>4422.3670000000002</v>
      </c>
      <c r="AA78" s="539">
        <f t="shared" si="22"/>
        <v>35.951159999999994</v>
      </c>
      <c r="AB78" s="539">
        <f t="shared" si="22"/>
        <v>80674.118799999997</v>
      </c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</row>
    <row r="79" spans="1:69" s="177" customFormat="1" ht="18" customHeight="1" x14ac:dyDescent="0.25">
      <c r="A79" s="237" t="s">
        <v>127</v>
      </c>
      <c r="B79" s="178" t="s">
        <v>128</v>
      </c>
      <c r="C79" s="164">
        <v>2.5409899999999999</v>
      </c>
      <c r="D79" s="164">
        <v>1267.9781999999998</v>
      </c>
      <c r="E79" s="164">
        <v>4.2169999999999996</v>
      </c>
      <c r="F79" s="164">
        <v>1910.8621999999998</v>
      </c>
      <c r="G79" s="164">
        <v>3.2924899999999999</v>
      </c>
      <c r="H79" s="164">
        <v>1800.0391</v>
      </c>
      <c r="I79" s="164">
        <v>6.8357999999999999</v>
      </c>
      <c r="J79" s="164">
        <v>3968.5267000000003</v>
      </c>
      <c r="K79" s="164">
        <v>2.8682699999999999</v>
      </c>
      <c r="L79" s="164">
        <v>1413.1065000000001</v>
      </c>
      <c r="M79" s="164">
        <v>7.9698799999999999</v>
      </c>
      <c r="N79" s="164">
        <v>5480.349799999999</v>
      </c>
      <c r="O79" s="164">
        <v>2.37425</v>
      </c>
      <c r="P79" s="164">
        <v>1282.7679000000001</v>
      </c>
      <c r="Q79" s="164">
        <v>3.2806100000000002</v>
      </c>
      <c r="R79" s="164">
        <v>1340.8644000000002</v>
      </c>
      <c r="S79" s="164">
        <v>6.1168800000000001</v>
      </c>
      <c r="T79" s="164">
        <v>2761.4144999999999</v>
      </c>
      <c r="U79" s="164">
        <v>4.3086100000000007</v>
      </c>
      <c r="V79" s="164">
        <v>2922.0745000000002</v>
      </c>
      <c r="W79" s="164">
        <v>4.3052200000000003</v>
      </c>
      <c r="X79" s="165">
        <v>2539.4909000000002</v>
      </c>
      <c r="Y79" s="166">
        <v>3.83</v>
      </c>
      <c r="Z79" s="166">
        <v>1523.1556</v>
      </c>
      <c r="AA79" s="539">
        <f t="shared" si="22"/>
        <v>51.94</v>
      </c>
      <c r="AB79" s="539">
        <f t="shared" si="22"/>
        <v>28210.630299999997</v>
      </c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</row>
    <row r="80" spans="1:69" s="177" customFormat="1" ht="18" customHeight="1" x14ac:dyDescent="0.25">
      <c r="A80" s="242" t="s">
        <v>260</v>
      </c>
      <c r="B80" s="178" t="s">
        <v>130</v>
      </c>
      <c r="C80" s="239">
        <v>19.458500000000001</v>
      </c>
      <c r="D80" s="239">
        <v>17760.5046</v>
      </c>
      <c r="E80" s="239">
        <v>5.75115</v>
      </c>
      <c r="F80" s="239">
        <v>2650.45</v>
      </c>
      <c r="G80" s="239">
        <v>19.491499999999998</v>
      </c>
      <c r="H80" s="239">
        <v>15887.744999999999</v>
      </c>
      <c r="I80" s="239">
        <v>24.442910000000001</v>
      </c>
      <c r="J80" s="239">
        <v>14855.3066</v>
      </c>
      <c r="K80" s="239">
        <v>1.5692699999999999</v>
      </c>
      <c r="L80" s="239">
        <v>913.46940000000006</v>
      </c>
      <c r="M80" s="239">
        <v>0.80500000000000005</v>
      </c>
      <c r="N80" s="239">
        <v>730.89</v>
      </c>
      <c r="O80" s="239">
        <v>0.42160000000000003</v>
      </c>
      <c r="P80" s="239">
        <v>357.09100000000001</v>
      </c>
      <c r="Q80" s="239">
        <v>0.01</v>
      </c>
      <c r="R80" s="239">
        <v>13</v>
      </c>
      <c r="S80" s="239">
        <v>1.4186400000000001</v>
      </c>
      <c r="T80" s="239">
        <v>927.62099999999998</v>
      </c>
      <c r="U80" s="239">
        <v>0.378</v>
      </c>
      <c r="V80" s="239">
        <v>326.39999999999998</v>
      </c>
      <c r="W80" s="239">
        <v>0.50800000000000001</v>
      </c>
      <c r="X80" s="240">
        <v>268.85229999999996</v>
      </c>
      <c r="Y80" s="241">
        <v>1.7580300000000002</v>
      </c>
      <c r="Z80" s="241">
        <v>1563.0572000000002</v>
      </c>
      <c r="AA80" s="539">
        <f t="shared" si="22"/>
        <v>76.012600000000006</v>
      </c>
      <c r="AB80" s="539">
        <f t="shared" si="22"/>
        <v>56254.387100000007</v>
      </c>
      <c r="AC80" s="148"/>
      <c r="AD80" s="148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</row>
    <row r="81" spans="1:69" s="177" customFormat="1" ht="18" customHeight="1" x14ac:dyDescent="0.25">
      <c r="A81" s="237" t="s">
        <v>131</v>
      </c>
      <c r="B81" s="178" t="s">
        <v>132</v>
      </c>
      <c r="C81" s="239">
        <v>112.04716000000001</v>
      </c>
      <c r="D81" s="239">
        <v>562281.9129</v>
      </c>
      <c r="E81" s="239">
        <v>68.0655</v>
      </c>
      <c r="F81" s="239">
        <v>349867.05300000001</v>
      </c>
      <c r="G81" s="239">
        <v>9.5037299999999991</v>
      </c>
      <c r="H81" s="239">
        <v>26286.749600000003</v>
      </c>
      <c r="I81" s="239">
        <v>11.42136</v>
      </c>
      <c r="J81" s="239">
        <v>10884.7166</v>
      </c>
      <c r="K81" s="239">
        <v>36.740153899999996</v>
      </c>
      <c r="L81" s="239">
        <v>37181.356400000004</v>
      </c>
      <c r="M81" s="239">
        <v>23.836539999999999</v>
      </c>
      <c r="N81" s="239">
        <v>30743.970999999998</v>
      </c>
      <c r="O81" s="239">
        <v>0.33200000000000002</v>
      </c>
      <c r="P81" s="239">
        <v>753.9683</v>
      </c>
      <c r="Q81" s="239">
        <v>2.5000000000000001E-2</v>
      </c>
      <c r="R81" s="239">
        <v>29</v>
      </c>
      <c r="S81" s="239">
        <v>0.14862999999999998</v>
      </c>
      <c r="T81" s="164">
        <v>95.043199999999999</v>
      </c>
      <c r="U81" s="164">
        <v>5.2999999999999999E-2</v>
      </c>
      <c r="V81" s="164">
        <v>69.900000000000006</v>
      </c>
      <c r="W81" s="164">
        <v>3.0379999999999998</v>
      </c>
      <c r="X81" s="165">
        <v>7163.75</v>
      </c>
      <c r="Y81" s="166">
        <v>59.377000000000002</v>
      </c>
      <c r="Z81" s="166">
        <v>119952.15</v>
      </c>
      <c r="AA81" s="539">
        <f t="shared" si="22"/>
        <v>324.58807389999998</v>
      </c>
      <c r="AB81" s="539">
        <f t="shared" si="22"/>
        <v>1145309.571</v>
      </c>
      <c r="AC81" s="148"/>
      <c r="AD81" s="148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</row>
    <row r="82" spans="1:69" s="177" customFormat="1" ht="18" customHeight="1" x14ac:dyDescent="0.25">
      <c r="A82" s="237" t="s">
        <v>133</v>
      </c>
      <c r="B82" s="178" t="s">
        <v>247</v>
      </c>
      <c r="C82" s="164">
        <v>0</v>
      </c>
      <c r="D82" s="164">
        <v>0</v>
      </c>
      <c r="E82" s="164">
        <v>6.0000000000000001E-3</v>
      </c>
      <c r="F82" s="164">
        <v>5.94</v>
      </c>
      <c r="G82" s="164">
        <v>5.0000000000000001E-3</v>
      </c>
      <c r="H82" s="164">
        <v>19</v>
      </c>
      <c r="I82" s="164">
        <v>0</v>
      </c>
      <c r="J82" s="164">
        <v>0</v>
      </c>
      <c r="K82" s="164">
        <v>0</v>
      </c>
      <c r="L82" s="164">
        <v>0</v>
      </c>
      <c r="M82" s="164">
        <v>0</v>
      </c>
      <c r="N82" s="164">
        <v>0</v>
      </c>
      <c r="O82" s="164">
        <v>0</v>
      </c>
      <c r="P82" s="164">
        <v>0</v>
      </c>
      <c r="Q82" s="164">
        <v>0.3</v>
      </c>
      <c r="R82" s="164">
        <v>150</v>
      </c>
      <c r="S82" s="164">
        <v>0</v>
      </c>
      <c r="T82" s="164">
        <v>0</v>
      </c>
      <c r="U82" s="164">
        <v>0</v>
      </c>
      <c r="V82" s="164">
        <v>0</v>
      </c>
      <c r="W82" s="164">
        <v>0</v>
      </c>
      <c r="X82" s="165">
        <v>0</v>
      </c>
      <c r="Y82" s="166">
        <v>1.41</v>
      </c>
      <c r="Z82" s="166">
        <v>2576.71</v>
      </c>
      <c r="AA82" s="539">
        <f t="shared" si="22"/>
        <v>1.7209999999999999</v>
      </c>
      <c r="AB82" s="539">
        <f t="shared" si="22"/>
        <v>2751.65</v>
      </c>
      <c r="AC82" s="148"/>
      <c r="AD82" s="148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</row>
    <row r="83" spans="1:69" s="177" customFormat="1" ht="18" customHeight="1" x14ac:dyDescent="0.25">
      <c r="A83" s="242" t="s">
        <v>309</v>
      </c>
      <c r="B83" s="178" t="s">
        <v>136</v>
      </c>
      <c r="C83" s="164">
        <v>2.3969999999999998</v>
      </c>
      <c r="D83" s="164">
        <v>11214.697399999999</v>
      </c>
      <c r="E83" s="164">
        <v>0.1275</v>
      </c>
      <c r="F83" s="164">
        <v>241.5</v>
      </c>
      <c r="G83" s="164">
        <v>0.18099999999999999</v>
      </c>
      <c r="H83" s="164">
        <v>268.60000000000002</v>
      </c>
      <c r="I83" s="164">
        <v>0.14699999999999999</v>
      </c>
      <c r="J83" s="164">
        <v>217.85</v>
      </c>
      <c r="K83" s="164">
        <v>0.13700000000000001</v>
      </c>
      <c r="L83" s="164">
        <v>287.14999999999998</v>
      </c>
      <c r="M83" s="164">
        <v>0.122</v>
      </c>
      <c r="N83" s="164">
        <v>237.75</v>
      </c>
      <c r="O83" s="164">
        <v>0.112</v>
      </c>
      <c r="P83" s="164">
        <v>288.45</v>
      </c>
      <c r="Q83" s="164">
        <v>2.5000000000000001E-2</v>
      </c>
      <c r="R83" s="164">
        <v>31.5</v>
      </c>
      <c r="S83" s="164">
        <v>7.5999999999999998E-2</v>
      </c>
      <c r="T83" s="164">
        <v>170.05</v>
      </c>
      <c r="U83" s="164">
        <v>9.5000000000000001E-2</v>
      </c>
      <c r="V83" s="164">
        <v>291.56</v>
      </c>
      <c r="W83" s="164">
        <v>8.2000000000000003E-2</v>
      </c>
      <c r="X83" s="165">
        <v>177.75</v>
      </c>
      <c r="Y83" s="166">
        <v>0.104</v>
      </c>
      <c r="Z83" s="166">
        <v>199.2</v>
      </c>
      <c r="AA83" s="539">
        <f t="shared" si="22"/>
        <v>3.6054999999999997</v>
      </c>
      <c r="AB83" s="539">
        <f t="shared" si="22"/>
        <v>13626.0574</v>
      </c>
      <c r="AC83" s="148"/>
      <c r="AD83" s="148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</row>
    <row r="84" spans="1:69" s="177" customFormat="1" ht="18" customHeight="1" x14ac:dyDescent="0.25">
      <c r="A84" s="237" t="s">
        <v>137</v>
      </c>
      <c r="B84" s="178" t="s">
        <v>138</v>
      </c>
      <c r="C84" s="158">
        <v>6.0000000000000001E-3</v>
      </c>
      <c r="D84" s="158">
        <v>15.9</v>
      </c>
      <c r="E84" s="158">
        <v>8.0000000000000002E-3</v>
      </c>
      <c r="F84" s="158">
        <v>7.7799999999999994</v>
      </c>
      <c r="G84" s="158">
        <v>1.4999999999999999E-2</v>
      </c>
      <c r="H84" s="158">
        <v>31.5</v>
      </c>
      <c r="I84" s="192">
        <v>7.0000000000000001E-3</v>
      </c>
      <c r="J84" s="192">
        <v>8.6999999999999993</v>
      </c>
      <c r="K84" s="192">
        <v>3.0000000000000001E-3</v>
      </c>
      <c r="L84" s="192">
        <v>3.15</v>
      </c>
      <c r="M84" s="192">
        <v>1.2E-2</v>
      </c>
      <c r="N84" s="192">
        <v>23.8</v>
      </c>
      <c r="O84" s="192">
        <v>3.0000000000000001E-3</v>
      </c>
      <c r="P84" s="192">
        <v>7.2</v>
      </c>
      <c r="Q84" s="192">
        <v>0.05</v>
      </c>
      <c r="R84" s="192">
        <v>31</v>
      </c>
      <c r="S84" s="192">
        <v>3.0000000000000001E-3</v>
      </c>
      <c r="T84" s="192">
        <v>2.61</v>
      </c>
      <c r="U84" s="192">
        <v>0.01</v>
      </c>
      <c r="V84" s="192">
        <v>16.350000000000001</v>
      </c>
      <c r="W84" s="192">
        <v>2E-3</v>
      </c>
      <c r="X84" s="193">
        <v>4.8</v>
      </c>
      <c r="Y84" s="158">
        <v>0.14099999999999999</v>
      </c>
      <c r="Z84" s="158">
        <v>167.18600000000001</v>
      </c>
      <c r="AA84" s="539">
        <f t="shared" si="22"/>
        <v>0.26</v>
      </c>
      <c r="AB84" s="539">
        <f t="shared" si="22"/>
        <v>319.976</v>
      </c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</row>
    <row r="85" spans="1:69" s="177" customFormat="1" ht="18" customHeight="1" x14ac:dyDescent="0.25">
      <c r="A85" s="237" t="s">
        <v>139</v>
      </c>
      <c r="B85" s="178" t="s">
        <v>140</v>
      </c>
      <c r="C85" s="181">
        <v>0.65381999999999996</v>
      </c>
      <c r="D85" s="181">
        <v>253.06399999999999</v>
      </c>
      <c r="E85" s="181">
        <v>0.91791</v>
      </c>
      <c r="F85" s="181">
        <v>430.32180000000005</v>
      </c>
      <c r="G85" s="181">
        <v>3.1187200000000002</v>
      </c>
      <c r="H85" s="181">
        <v>1167.6551999999999</v>
      </c>
      <c r="I85" s="181">
        <v>1.73891</v>
      </c>
      <c r="J85" s="181">
        <v>701.28080000000011</v>
      </c>
      <c r="K85" s="181">
        <v>0.30445000000000005</v>
      </c>
      <c r="L85" s="181">
        <v>202.1925</v>
      </c>
      <c r="M85" s="181">
        <v>0.55573000000000006</v>
      </c>
      <c r="N85" s="181">
        <v>292.82850000000002</v>
      </c>
      <c r="O85" s="166">
        <v>0.28010000000000002</v>
      </c>
      <c r="P85" s="166">
        <v>146.345</v>
      </c>
      <c r="Q85" s="166">
        <v>0.16235000000000002</v>
      </c>
      <c r="R85" s="166">
        <v>73.905000000000001</v>
      </c>
      <c r="S85" s="166">
        <v>0.28181</v>
      </c>
      <c r="T85" s="166">
        <v>185.84299999999999</v>
      </c>
      <c r="U85" s="166">
        <v>0.37994999999999995</v>
      </c>
      <c r="V85" s="166">
        <v>152.38409999999999</v>
      </c>
      <c r="W85" s="166">
        <v>1.8282700000000001</v>
      </c>
      <c r="X85" s="209">
        <v>876.38919999999996</v>
      </c>
      <c r="Y85" s="166">
        <v>3.5095100000000001</v>
      </c>
      <c r="Z85" s="166">
        <v>1694.4596999999999</v>
      </c>
      <c r="AA85" s="539">
        <f t="shared" si="22"/>
        <v>13.731529999999999</v>
      </c>
      <c r="AB85" s="539">
        <f t="shared" si="22"/>
        <v>6176.6687999999995</v>
      </c>
      <c r="AC85" s="148"/>
      <c r="AD85" s="148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1"/>
      <c r="BF85" s="141"/>
      <c r="BG85" s="141"/>
      <c r="BH85" s="141"/>
      <c r="BI85" s="141"/>
      <c r="BJ85" s="141"/>
      <c r="BK85" s="141"/>
      <c r="BL85" s="141"/>
      <c r="BM85" s="141"/>
      <c r="BN85" s="141"/>
      <c r="BO85" s="141"/>
      <c r="BP85" s="141"/>
      <c r="BQ85" s="141"/>
    </row>
    <row r="86" spans="1:69" s="177" customFormat="1" ht="18" customHeight="1" x14ac:dyDescent="0.25">
      <c r="A86" s="237" t="s">
        <v>141</v>
      </c>
      <c r="B86" s="243" t="s">
        <v>142</v>
      </c>
      <c r="C86" s="166">
        <v>0</v>
      </c>
      <c r="D86" s="166">
        <v>0</v>
      </c>
      <c r="E86" s="166">
        <v>0</v>
      </c>
      <c r="F86" s="166">
        <v>0</v>
      </c>
      <c r="G86" s="166">
        <v>0</v>
      </c>
      <c r="H86" s="166">
        <v>0</v>
      </c>
      <c r="I86" s="166">
        <v>0</v>
      </c>
      <c r="J86" s="166">
        <v>0</v>
      </c>
      <c r="K86" s="166">
        <v>0</v>
      </c>
      <c r="L86" s="166">
        <v>0</v>
      </c>
      <c r="M86" s="166">
        <v>0</v>
      </c>
      <c r="N86" s="166">
        <v>0</v>
      </c>
      <c r="O86" s="166">
        <v>0</v>
      </c>
      <c r="P86" s="166">
        <v>0</v>
      </c>
      <c r="Q86" s="166">
        <v>0</v>
      </c>
      <c r="R86" s="166">
        <v>0</v>
      </c>
      <c r="S86" s="166">
        <v>0</v>
      </c>
      <c r="T86" s="166">
        <v>0</v>
      </c>
      <c r="U86" s="166">
        <v>0</v>
      </c>
      <c r="V86" s="166">
        <v>0</v>
      </c>
      <c r="W86" s="166">
        <v>0</v>
      </c>
      <c r="X86" s="209">
        <v>0</v>
      </c>
      <c r="Y86" s="166">
        <v>9.7000000000000003E-2</v>
      </c>
      <c r="Z86" s="166">
        <v>293.89999999999998</v>
      </c>
      <c r="AA86" s="539">
        <f t="shared" si="22"/>
        <v>9.7000000000000003E-2</v>
      </c>
      <c r="AB86" s="539">
        <f t="shared" si="22"/>
        <v>293.89999999999998</v>
      </c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1"/>
      <c r="BF86" s="141"/>
      <c r="BG86" s="141"/>
      <c r="BH86" s="141"/>
      <c r="BI86" s="141"/>
      <c r="BJ86" s="141"/>
      <c r="BK86" s="141"/>
      <c r="BL86" s="141"/>
      <c r="BM86" s="141"/>
      <c r="BN86" s="141"/>
      <c r="BO86" s="141"/>
      <c r="BP86" s="141"/>
      <c r="BQ86" s="141"/>
    </row>
    <row r="87" spans="1:69" s="177" customFormat="1" ht="18" customHeight="1" x14ac:dyDescent="0.25">
      <c r="A87" s="237" t="s">
        <v>143</v>
      </c>
      <c r="B87" s="178" t="s">
        <v>144</v>
      </c>
      <c r="C87" s="181">
        <v>0.31977</v>
      </c>
      <c r="D87" s="181">
        <v>2831.7083999999995</v>
      </c>
      <c r="E87" s="181">
        <v>0.53821000000000008</v>
      </c>
      <c r="F87" s="181">
        <v>4411.9544999999998</v>
      </c>
      <c r="G87" s="181">
        <v>6.0000000000000001E-3</v>
      </c>
      <c r="H87" s="181">
        <v>19.649999999999999</v>
      </c>
      <c r="I87" s="181">
        <v>5.0000000000000001E-3</v>
      </c>
      <c r="J87" s="181">
        <v>7.8000000000000007</v>
      </c>
      <c r="K87" s="166">
        <v>8.0000000000000002E-3</v>
      </c>
      <c r="L87" s="166">
        <v>26.3</v>
      </c>
      <c r="M87" s="166">
        <v>8.9999999999999993E-3</v>
      </c>
      <c r="N87" s="166">
        <v>44.55</v>
      </c>
      <c r="O87" s="166">
        <v>2E-3</v>
      </c>
      <c r="P87" s="166">
        <v>6.25</v>
      </c>
      <c r="Q87" s="166">
        <v>2E-3</v>
      </c>
      <c r="R87" s="166">
        <v>6.35</v>
      </c>
      <c r="S87" s="166">
        <v>3.0000000000000001E-3</v>
      </c>
      <c r="T87" s="166">
        <v>18.600000000000001</v>
      </c>
      <c r="U87" s="166">
        <v>2.3E-2</v>
      </c>
      <c r="V87" s="166">
        <v>42.4</v>
      </c>
      <c r="W87" s="166">
        <v>1.7999999999999999E-2</v>
      </c>
      <c r="X87" s="209">
        <v>103.9</v>
      </c>
      <c r="Y87" s="166">
        <v>0.01</v>
      </c>
      <c r="Z87" s="166">
        <v>45.6</v>
      </c>
      <c r="AA87" s="539">
        <f t="shared" si="22"/>
        <v>0.94398000000000015</v>
      </c>
      <c r="AB87" s="539">
        <f t="shared" si="22"/>
        <v>7565.0628999999999</v>
      </c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</row>
    <row r="88" spans="1:69" s="177" customFormat="1" ht="18" customHeight="1" x14ac:dyDescent="0.25">
      <c r="A88" s="244"/>
      <c r="B88" s="226" t="s">
        <v>145</v>
      </c>
      <c r="C88" s="209"/>
      <c r="D88" s="210"/>
      <c r="E88" s="210"/>
      <c r="F88" s="210"/>
      <c r="G88" s="210"/>
      <c r="H88" s="210"/>
      <c r="I88" s="210"/>
      <c r="J88" s="210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166"/>
      <c r="Z88" s="166"/>
      <c r="AA88" s="539">
        <f t="shared" si="22"/>
        <v>0</v>
      </c>
      <c r="AB88" s="539">
        <f t="shared" si="22"/>
        <v>0</v>
      </c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  <c r="BI88" s="141"/>
      <c r="BJ88" s="141"/>
      <c r="BK88" s="141"/>
      <c r="BL88" s="141"/>
      <c r="BM88" s="141"/>
      <c r="BN88" s="141"/>
      <c r="BO88" s="141"/>
      <c r="BP88" s="141"/>
      <c r="BQ88" s="141"/>
    </row>
    <row r="89" spans="1:69" s="177" customFormat="1" ht="18" customHeight="1" x14ac:dyDescent="0.25">
      <c r="A89" s="245" t="s">
        <v>146</v>
      </c>
      <c r="B89" s="178" t="s">
        <v>147</v>
      </c>
      <c r="C89" s="164">
        <v>14.274969999999998</v>
      </c>
      <c r="D89" s="164">
        <v>13381.166999999994</v>
      </c>
      <c r="E89" s="164">
        <v>14.195919999999999</v>
      </c>
      <c r="F89" s="164">
        <v>10628.636300000002</v>
      </c>
      <c r="G89" s="164">
        <v>17.404949999999999</v>
      </c>
      <c r="H89" s="164">
        <v>11703.400699999993</v>
      </c>
      <c r="I89" s="164">
        <v>18.905109999999997</v>
      </c>
      <c r="J89" s="164">
        <v>16178.434499999998</v>
      </c>
      <c r="K89" s="164">
        <v>14.327660000000003</v>
      </c>
      <c r="L89" s="164">
        <v>14358.042000000001</v>
      </c>
      <c r="M89" s="164">
        <v>13.375120000000001</v>
      </c>
      <c r="N89" s="164">
        <v>14196.848700000002</v>
      </c>
      <c r="O89" s="164">
        <v>21.158999999999999</v>
      </c>
      <c r="P89" s="164">
        <v>51003.277499999982</v>
      </c>
      <c r="Q89" s="164">
        <v>17.518449999999998</v>
      </c>
      <c r="R89" s="164">
        <v>24627.337400000004</v>
      </c>
      <c r="S89" s="164">
        <v>18.849730000000001</v>
      </c>
      <c r="T89" s="164">
        <v>34741.781999999999</v>
      </c>
      <c r="U89" s="164">
        <v>25.167680000000004</v>
      </c>
      <c r="V89" s="164">
        <v>34975.542699999998</v>
      </c>
      <c r="W89" s="164">
        <v>26.498549999999998</v>
      </c>
      <c r="X89" s="165">
        <v>35733.809400000006</v>
      </c>
      <c r="Y89" s="166">
        <v>17.501559999999994</v>
      </c>
      <c r="Z89" s="166">
        <v>20358.987499999999</v>
      </c>
      <c r="AA89" s="539">
        <f t="shared" si="22"/>
        <v>219.17869999999996</v>
      </c>
      <c r="AB89" s="539">
        <f t="shared" si="22"/>
        <v>281887.26569999999</v>
      </c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1"/>
      <c r="BF89" s="141"/>
      <c r="BG89" s="141"/>
      <c r="BH89" s="141"/>
      <c r="BI89" s="141"/>
      <c r="BJ89" s="141"/>
      <c r="BK89" s="141"/>
      <c r="BL89" s="141"/>
      <c r="BM89" s="141"/>
      <c r="BN89" s="141"/>
      <c r="BO89" s="141"/>
      <c r="BP89" s="141"/>
      <c r="BQ89" s="141"/>
    </row>
    <row r="90" spans="1:69" s="177" customFormat="1" ht="18" customHeight="1" x14ac:dyDescent="0.25">
      <c r="A90" s="245" t="s">
        <v>102</v>
      </c>
      <c r="B90" s="178" t="s">
        <v>148</v>
      </c>
      <c r="C90" s="164">
        <v>99.922900000000013</v>
      </c>
      <c r="D90" s="164">
        <v>88704.870699999985</v>
      </c>
      <c r="E90" s="164">
        <v>146.38119000000003</v>
      </c>
      <c r="F90" s="164">
        <v>148643.26670000001</v>
      </c>
      <c r="G90" s="164">
        <v>106.01981000000001</v>
      </c>
      <c r="H90" s="164">
        <v>112640.30930000001</v>
      </c>
      <c r="I90" s="164">
        <v>98.452229999999986</v>
      </c>
      <c r="J90" s="164">
        <v>96892.857500000013</v>
      </c>
      <c r="K90" s="164">
        <v>78.485570000000024</v>
      </c>
      <c r="L90" s="164">
        <v>83028.082299999995</v>
      </c>
      <c r="M90" s="164">
        <v>64.154569999999993</v>
      </c>
      <c r="N90" s="164">
        <v>54053.592600000004</v>
      </c>
      <c r="O90" s="164">
        <v>45.924539999999993</v>
      </c>
      <c r="P90" s="164">
        <v>34097.541899999997</v>
      </c>
      <c r="Q90" s="164">
        <v>31.166809999999998</v>
      </c>
      <c r="R90" s="164">
        <v>26152.5887</v>
      </c>
      <c r="S90" s="164">
        <v>58.71369</v>
      </c>
      <c r="T90" s="164">
        <v>56034.222700000013</v>
      </c>
      <c r="U90" s="164">
        <v>57.418020000000006</v>
      </c>
      <c r="V90" s="164">
        <v>52807.393600000025</v>
      </c>
      <c r="W90" s="164">
        <v>61.245630000000013</v>
      </c>
      <c r="X90" s="165">
        <v>57355.552299999996</v>
      </c>
      <c r="Y90" s="166">
        <v>108.28666999999996</v>
      </c>
      <c r="Z90" s="166">
        <v>94642.167300000001</v>
      </c>
      <c r="AA90" s="539">
        <f t="shared" si="22"/>
        <v>956.17163000000005</v>
      </c>
      <c r="AB90" s="539">
        <f t="shared" si="22"/>
        <v>905052.44559999998</v>
      </c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1"/>
      <c r="BF90" s="141"/>
      <c r="BG90" s="141"/>
      <c r="BH90" s="141"/>
      <c r="BI90" s="141"/>
      <c r="BJ90" s="141"/>
      <c r="BK90" s="141"/>
      <c r="BL90" s="141"/>
      <c r="BM90" s="141"/>
      <c r="BN90" s="141"/>
      <c r="BO90" s="141"/>
      <c r="BP90" s="141"/>
      <c r="BQ90" s="141"/>
    </row>
    <row r="91" spans="1:69" s="177" customFormat="1" ht="18" customHeight="1" x14ac:dyDescent="0.25">
      <c r="A91" s="246" t="s">
        <v>310</v>
      </c>
      <c r="B91" s="178" t="s">
        <v>149</v>
      </c>
      <c r="C91" s="164">
        <v>479.10657000000015</v>
      </c>
      <c r="D91" s="164">
        <v>393899.78980000032</v>
      </c>
      <c r="E91" s="164">
        <v>354.27255179999997</v>
      </c>
      <c r="F91" s="164">
        <v>279102.07769999985</v>
      </c>
      <c r="G91" s="164">
        <v>470.10969999999975</v>
      </c>
      <c r="H91" s="164">
        <v>426953.21410000004</v>
      </c>
      <c r="I91" s="164">
        <v>441.3355900000002</v>
      </c>
      <c r="J91" s="164">
        <v>454526.46730000019</v>
      </c>
      <c r="K91" s="164">
        <v>508.18584999999979</v>
      </c>
      <c r="L91" s="164">
        <v>541753.15820000041</v>
      </c>
      <c r="M91" s="164">
        <v>471.57997999999986</v>
      </c>
      <c r="N91" s="164">
        <v>422019.14260000025</v>
      </c>
      <c r="O91" s="164">
        <v>525.02992000000017</v>
      </c>
      <c r="P91" s="164">
        <v>450492.61890000029</v>
      </c>
      <c r="Q91" s="164">
        <v>493.07195000000013</v>
      </c>
      <c r="R91" s="164">
        <v>391831.31430000014</v>
      </c>
      <c r="S91" s="164">
        <v>491.97356000000013</v>
      </c>
      <c r="T91" s="164">
        <v>378331.71020000009</v>
      </c>
      <c r="U91" s="164">
        <v>493.1447399999999</v>
      </c>
      <c r="V91" s="164">
        <v>398570.31660000043</v>
      </c>
      <c r="W91" s="164">
        <v>529.7101200000003</v>
      </c>
      <c r="X91" s="165">
        <v>438875.14329999976</v>
      </c>
      <c r="Y91" s="166">
        <v>419.79369999999994</v>
      </c>
      <c r="Z91" s="166">
        <v>329520.19000000029</v>
      </c>
      <c r="AA91" s="539">
        <f t="shared" si="22"/>
        <v>5677.3142318</v>
      </c>
      <c r="AB91" s="539">
        <f t="shared" si="22"/>
        <v>4905875.143000002</v>
      </c>
      <c r="AC91" s="148"/>
      <c r="AD91" s="148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1"/>
    </row>
    <row r="92" spans="1:69" s="177" customFormat="1" ht="18" customHeight="1" x14ac:dyDescent="0.25">
      <c r="A92" s="246" t="s">
        <v>249</v>
      </c>
      <c r="B92" s="178" t="s">
        <v>151</v>
      </c>
      <c r="C92" s="164">
        <v>0</v>
      </c>
      <c r="D92" s="164">
        <v>0</v>
      </c>
      <c r="E92" s="164">
        <v>0</v>
      </c>
      <c r="F92" s="164">
        <v>0</v>
      </c>
      <c r="G92" s="164">
        <v>0</v>
      </c>
      <c r="H92" s="164">
        <v>0</v>
      </c>
      <c r="I92" s="164">
        <v>0</v>
      </c>
      <c r="J92" s="164">
        <v>0</v>
      </c>
      <c r="K92" s="164">
        <v>0</v>
      </c>
      <c r="L92" s="164">
        <v>0</v>
      </c>
      <c r="M92" s="164">
        <v>0</v>
      </c>
      <c r="N92" s="164">
        <v>0</v>
      </c>
      <c r="O92" s="164">
        <v>0</v>
      </c>
      <c r="P92" s="164">
        <v>0</v>
      </c>
      <c r="Q92" s="164">
        <v>1.4119999999999999</v>
      </c>
      <c r="R92" s="164">
        <v>3479.07</v>
      </c>
      <c r="S92" s="164">
        <v>0</v>
      </c>
      <c r="T92" s="164">
        <v>0</v>
      </c>
      <c r="U92" s="164">
        <v>0</v>
      </c>
      <c r="V92" s="164">
        <v>0</v>
      </c>
      <c r="W92" s="164">
        <v>0</v>
      </c>
      <c r="X92" s="165">
        <v>0</v>
      </c>
      <c r="Y92" s="166">
        <v>0</v>
      </c>
      <c r="Z92" s="166">
        <v>0</v>
      </c>
      <c r="AA92" s="539">
        <f t="shared" si="22"/>
        <v>1.4119999999999999</v>
      </c>
      <c r="AB92" s="539">
        <f t="shared" si="22"/>
        <v>3479.07</v>
      </c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1"/>
      <c r="BF92" s="141"/>
      <c r="BG92" s="141"/>
      <c r="BH92" s="141"/>
      <c r="BI92" s="141"/>
      <c r="BJ92" s="141"/>
      <c r="BK92" s="141"/>
      <c r="BL92" s="141"/>
      <c r="BM92" s="141"/>
      <c r="BN92" s="141"/>
      <c r="BO92" s="141"/>
      <c r="BP92" s="141"/>
      <c r="BQ92" s="141"/>
    </row>
    <row r="93" spans="1:69" s="177" customFormat="1" ht="18" customHeight="1" x14ac:dyDescent="0.25">
      <c r="A93" s="245" t="s">
        <v>100</v>
      </c>
      <c r="B93" s="178" t="s">
        <v>152</v>
      </c>
      <c r="C93" s="164">
        <v>459.08294000000018</v>
      </c>
      <c r="D93" s="164">
        <v>325095.79860000004</v>
      </c>
      <c r="E93" s="164">
        <v>358.06585999999999</v>
      </c>
      <c r="F93" s="164">
        <v>241063.3360999999</v>
      </c>
      <c r="G93" s="164">
        <v>339.12682999999964</v>
      </c>
      <c r="H93" s="164">
        <v>220434.1841000001</v>
      </c>
      <c r="I93" s="164">
        <v>338.95387999999991</v>
      </c>
      <c r="J93" s="164">
        <v>210661.70240000015</v>
      </c>
      <c r="K93" s="164">
        <v>304.29817999999989</v>
      </c>
      <c r="L93" s="164">
        <v>198876.3308</v>
      </c>
      <c r="M93" s="164">
        <v>300.46246200000007</v>
      </c>
      <c r="N93" s="164">
        <v>186138.37369999994</v>
      </c>
      <c r="O93" s="164">
        <v>355.62807999999944</v>
      </c>
      <c r="P93" s="164">
        <v>200819.16339999987</v>
      </c>
      <c r="Q93" s="164">
        <v>279.69449999999983</v>
      </c>
      <c r="R93" s="164">
        <v>146617.5937</v>
      </c>
      <c r="S93" s="164">
        <v>325.04628999999977</v>
      </c>
      <c r="T93" s="164">
        <v>185237.59760000015</v>
      </c>
      <c r="U93" s="164">
        <v>300.79422000000028</v>
      </c>
      <c r="V93" s="164">
        <v>166584.85820000005</v>
      </c>
      <c r="W93" s="164">
        <v>307.46964000000008</v>
      </c>
      <c r="X93" s="165">
        <v>168917.03740000012</v>
      </c>
      <c r="Y93" s="166">
        <v>348.68320999999992</v>
      </c>
      <c r="Z93" s="166">
        <v>183052.96909999993</v>
      </c>
      <c r="AA93" s="539">
        <f t="shared" si="22"/>
        <v>4017.3060919999989</v>
      </c>
      <c r="AB93" s="539">
        <f t="shared" si="22"/>
        <v>2433498.9451000006</v>
      </c>
      <c r="AC93" s="247"/>
      <c r="AD93" s="247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1"/>
      <c r="BF93" s="141"/>
      <c r="BG93" s="141"/>
      <c r="BH93" s="141"/>
      <c r="BI93" s="141"/>
      <c r="BJ93" s="141"/>
      <c r="BK93" s="141"/>
      <c r="BL93" s="141"/>
      <c r="BM93" s="141"/>
      <c r="BN93" s="141"/>
      <c r="BO93" s="141"/>
      <c r="BP93" s="141"/>
      <c r="BQ93" s="141"/>
    </row>
    <row r="94" spans="1:69" s="177" customFormat="1" ht="18" customHeight="1" x14ac:dyDescent="0.25">
      <c r="A94" s="246" t="s">
        <v>250</v>
      </c>
      <c r="B94" s="178" t="s">
        <v>154</v>
      </c>
      <c r="C94" s="164">
        <v>156.71557999999999</v>
      </c>
      <c r="D94" s="164">
        <v>103687.95840000003</v>
      </c>
      <c r="E94" s="164">
        <v>132.86941000000002</v>
      </c>
      <c r="F94" s="164">
        <v>100504.21450000002</v>
      </c>
      <c r="G94" s="164">
        <v>174.77600000000001</v>
      </c>
      <c r="H94" s="164">
        <v>156077.35840000006</v>
      </c>
      <c r="I94" s="164">
        <v>151.66565999999997</v>
      </c>
      <c r="J94" s="164">
        <v>102771.96960000001</v>
      </c>
      <c r="K94" s="164">
        <v>128.43206000000001</v>
      </c>
      <c r="L94" s="164">
        <v>84324.31329999998</v>
      </c>
      <c r="M94" s="164">
        <v>122.66685299999996</v>
      </c>
      <c r="N94" s="164">
        <v>84719.616999999998</v>
      </c>
      <c r="O94" s="164">
        <v>114.14473000000001</v>
      </c>
      <c r="P94" s="164">
        <v>76259.742500000022</v>
      </c>
      <c r="Q94" s="164">
        <v>124.43819999999999</v>
      </c>
      <c r="R94" s="164">
        <v>94180.874799999903</v>
      </c>
      <c r="S94" s="164">
        <v>100.44640630000001</v>
      </c>
      <c r="T94" s="164">
        <v>68206.298100000015</v>
      </c>
      <c r="U94" s="164">
        <v>126.485111</v>
      </c>
      <c r="V94" s="164">
        <v>73093.148799999995</v>
      </c>
      <c r="W94" s="164">
        <v>146.13397999999995</v>
      </c>
      <c r="X94" s="165">
        <v>85028.088100000037</v>
      </c>
      <c r="Y94" s="166">
        <v>144.35995999999994</v>
      </c>
      <c r="Z94" s="166">
        <v>85130.255999999936</v>
      </c>
      <c r="AA94" s="539">
        <f t="shared" si="22"/>
        <v>1623.1339502999997</v>
      </c>
      <c r="AB94" s="539">
        <f t="shared" si="22"/>
        <v>1113983.8395</v>
      </c>
      <c r="AC94" s="148"/>
      <c r="AD94" s="148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1"/>
      <c r="BF94" s="141"/>
      <c r="BG94" s="141"/>
      <c r="BH94" s="141"/>
      <c r="BI94" s="141"/>
      <c r="BJ94" s="141"/>
      <c r="BK94" s="141"/>
      <c r="BL94" s="141"/>
      <c r="BM94" s="141"/>
      <c r="BN94" s="141"/>
      <c r="BO94" s="141"/>
      <c r="BP94" s="141"/>
      <c r="BQ94" s="141"/>
    </row>
    <row r="95" spans="1:69" s="177" customFormat="1" ht="18" customHeight="1" x14ac:dyDescent="0.25">
      <c r="A95" s="245" t="s">
        <v>155</v>
      </c>
      <c r="B95" s="178" t="s">
        <v>156</v>
      </c>
      <c r="C95" s="164">
        <v>5.5498000000000003</v>
      </c>
      <c r="D95" s="164">
        <v>23717.7968</v>
      </c>
      <c r="E95" s="164">
        <v>6.6651999999999996</v>
      </c>
      <c r="F95" s="164">
        <v>31529.1224</v>
      </c>
      <c r="G95" s="164">
        <v>11.673999999999999</v>
      </c>
      <c r="H95" s="164">
        <v>57370.562000000005</v>
      </c>
      <c r="I95" s="164">
        <v>4.1391999999999998</v>
      </c>
      <c r="J95" s="164">
        <v>20172.764399999996</v>
      </c>
      <c r="K95" s="164">
        <v>2.95</v>
      </c>
      <c r="L95" s="164">
        <v>11916.955000000002</v>
      </c>
      <c r="M95" s="164">
        <v>6.0747999999999998</v>
      </c>
      <c r="N95" s="164">
        <v>27950.436799999999</v>
      </c>
      <c r="O95" s="164">
        <v>3.4544000000000001</v>
      </c>
      <c r="P95" s="164">
        <v>13299.3104</v>
      </c>
      <c r="Q95" s="164">
        <v>4.1906000000000008</v>
      </c>
      <c r="R95" s="164">
        <v>15196.840100000001</v>
      </c>
      <c r="S95" s="164">
        <v>6.8041999999999998</v>
      </c>
      <c r="T95" s="164">
        <v>29929.643799999998</v>
      </c>
      <c r="U95" s="164">
        <v>5.351</v>
      </c>
      <c r="V95" s="164">
        <v>18913.595000000001</v>
      </c>
      <c r="W95" s="164">
        <v>2.0750000000000002</v>
      </c>
      <c r="X95" s="165">
        <v>7334.5024999999996</v>
      </c>
      <c r="Y95" s="166">
        <v>2.984</v>
      </c>
      <c r="Z95" s="166">
        <v>8130.07</v>
      </c>
      <c r="AA95" s="539">
        <f t="shared" si="22"/>
        <v>61.912200000000006</v>
      </c>
      <c r="AB95" s="539">
        <f t="shared" si="22"/>
        <v>265461.59919999994</v>
      </c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  <c r="BJ95" s="141"/>
      <c r="BK95" s="141"/>
      <c r="BL95" s="141"/>
      <c r="BM95" s="141"/>
      <c r="BN95" s="141"/>
      <c r="BO95" s="141"/>
      <c r="BP95" s="141"/>
      <c r="BQ95" s="141"/>
    </row>
    <row r="96" spans="1:69" s="177" customFormat="1" ht="18" customHeight="1" x14ac:dyDescent="0.25">
      <c r="A96" s="246" t="s">
        <v>157</v>
      </c>
      <c r="B96" s="178" t="s">
        <v>158</v>
      </c>
      <c r="C96" s="164">
        <v>0</v>
      </c>
      <c r="D96" s="164">
        <v>0</v>
      </c>
      <c r="E96" s="164">
        <v>0</v>
      </c>
      <c r="F96" s="164">
        <v>0</v>
      </c>
      <c r="G96" s="164">
        <v>0</v>
      </c>
      <c r="H96" s="164">
        <v>0</v>
      </c>
      <c r="I96" s="164">
        <v>0</v>
      </c>
      <c r="J96" s="164">
        <v>0</v>
      </c>
      <c r="K96" s="164">
        <v>0</v>
      </c>
      <c r="L96" s="164">
        <v>0</v>
      </c>
      <c r="M96" s="164">
        <v>0</v>
      </c>
      <c r="N96" s="164">
        <v>0</v>
      </c>
      <c r="O96" s="164">
        <v>0</v>
      </c>
      <c r="P96" s="164">
        <v>0</v>
      </c>
      <c r="Q96" s="164">
        <v>0</v>
      </c>
      <c r="R96" s="164">
        <v>0</v>
      </c>
      <c r="S96" s="164">
        <v>0</v>
      </c>
      <c r="T96" s="164">
        <v>0</v>
      </c>
      <c r="U96" s="164">
        <v>0</v>
      </c>
      <c r="V96" s="164">
        <v>0</v>
      </c>
      <c r="W96" s="164">
        <v>1.6259999999999999</v>
      </c>
      <c r="X96" s="165">
        <v>1074.5</v>
      </c>
      <c r="Y96" s="166">
        <v>0</v>
      </c>
      <c r="Z96" s="166">
        <v>0</v>
      </c>
      <c r="AA96" s="539">
        <f t="shared" si="22"/>
        <v>1.6259999999999999</v>
      </c>
      <c r="AB96" s="539">
        <f t="shared" si="22"/>
        <v>1074.5</v>
      </c>
      <c r="AC96" s="148"/>
      <c r="AD96" s="148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1"/>
    </row>
    <row r="97" spans="1:69" s="177" customFormat="1" ht="18" customHeight="1" x14ac:dyDescent="0.25">
      <c r="A97" s="248"/>
      <c r="B97" s="249" t="s">
        <v>162</v>
      </c>
      <c r="C97" s="209"/>
      <c r="D97" s="210"/>
      <c r="E97" s="210"/>
      <c r="F97" s="210"/>
      <c r="G97" s="210"/>
      <c r="H97" s="210"/>
      <c r="I97" s="210"/>
      <c r="J97" s="210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166"/>
      <c r="Z97" s="166"/>
      <c r="AA97" s="539"/>
      <c r="AB97" s="539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</row>
    <row r="98" spans="1:69" s="177" customFormat="1" ht="18" customHeight="1" x14ac:dyDescent="0.25">
      <c r="A98" s="228" t="s">
        <v>161</v>
      </c>
      <c r="B98" s="219" t="s">
        <v>163</v>
      </c>
      <c r="C98" s="181">
        <v>30.621490000000001</v>
      </c>
      <c r="D98" s="181">
        <v>45932.235000000001</v>
      </c>
      <c r="E98" s="181">
        <v>33.708229999999993</v>
      </c>
      <c r="F98" s="181">
        <v>47762.345000000001</v>
      </c>
      <c r="G98" s="181">
        <v>29.678650000000001</v>
      </c>
      <c r="H98" s="181">
        <v>44517.974999999999</v>
      </c>
      <c r="I98" s="181">
        <v>31.616139999999998</v>
      </c>
      <c r="J98" s="181">
        <v>47424.209999999992</v>
      </c>
      <c r="K98" s="166">
        <v>33.56568</v>
      </c>
      <c r="L98" s="166">
        <v>50071.51999999999</v>
      </c>
      <c r="M98" s="164">
        <v>29.111370000000001</v>
      </c>
      <c r="N98" s="164">
        <v>43671.555</v>
      </c>
      <c r="O98" s="164">
        <v>28.669190000000004</v>
      </c>
      <c r="P98" s="164">
        <v>43003.784999999996</v>
      </c>
      <c r="Q98" s="164">
        <v>30.467439999999996</v>
      </c>
      <c r="R98" s="164">
        <v>45701.16</v>
      </c>
      <c r="S98" s="164">
        <v>23.977799999999998</v>
      </c>
      <c r="T98" s="164">
        <v>35966.700000000004</v>
      </c>
      <c r="U98" s="164">
        <v>32.095009999999995</v>
      </c>
      <c r="V98" s="164">
        <v>47557.515000000014</v>
      </c>
      <c r="W98" s="164">
        <v>29.778910000000003</v>
      </c>
      <c r="X98" s="165">
        <v>44668.365000000005</v>
      </c>
      <c r="Y98" s="166">
        <v>28.816489999999998</v>
      </c>
      <c r="Z98" s="166">
        <v>43224.735000000001</v>
      </c>
      <c r="AA98" s="539">
        <f t="shared" ref="AA98:AB138" si="23">C98+E98+G98+I98+K98+M98+O98+Q98+S98+U98+W98+Y98</f>
        <v>362.10640000000001</v>
      </c>
      <c r="AB98" s="539">
        <f t="shared" si="23"/>
        <v>539502.1</v>
      </c>
      <c r="AC98" s="148"/>
      <c r="AD98" s="148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1"/>
      <c r="BB98" s="141"/>
      <c r="BC98" s="141"/>
      <c r="BD98" s="141"/>
      <c r="BE98" s="141"/>
      <c r="BF98" s="141"/>
      <c r="BG98" s="141"/>
      <c r="BH98" s="141"/>
      <c r="BI98" s="141"/>
      <c r="BJ98" s="141"/>
      <c r="BK98" s="141"/>
      <c r="BL98" s="141"/>
      <c r="BM98" s="141"/>
      <c r="BN98" s="141"/>
      <c r="BO98" s="141"/>
      <c r="BP98" s="141"/>
      <c r="BQ98" s="141"/>
    </row>
    <row r="99" spans="1:69" s="177" customFormat="1" ht="18" customHeight="1" x14ac:dyDescent="0.25">
      <c r="A99" s="250"/>
      <c r="B99" s="251" t="s">
        <v>164</v>
      </c>
      <c r="C99" s="166"/>
      <c r="D99" s="166"/>
      <c r="E99" s="166"/>
      <c r="F99" s="166"/>
      <c r="G99" s="166"/>
      <c r="H99" s="166"/>
      <c r="I99" s="166"/>
      <c r="J99" s="166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5"/>
      <c r="Y99" s="166"/>
      <c r="Z99" s="166"/>
      <c r="AA99" s="155"/>
      <c r="AB99" s="155"/>
      <c r="AC99" s="148"/>
      <c r="AD99" s="148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1"/>
      <c r="BF99" s="141"/>
      <c r="BG99" s="141"/>
      <c r="BH99" s="141"/>
      <c r="BI99" s="141"/>
      <c r="BJ99" s="141"/>
      <c r="BK99" s="141"/>
      <c r="BL99" s="141"/>
      <c r="BM99" s="141"/>
      <c r="BN99" s="141"/>
      <c r="BO99" s="141"/>
      <c r="BP99" s="141"/>
      <c r="BQ99" s="141"/>
    </row>
    <row r="100" spans="1:69" s="177" customFormat="1" ht="18" customHeight="1" x14ac:dyDescent="0.25">
      <c r="A100" s="250"/>
      <c r="B100" s="252" t="s">
        <v>165</v>
      </c>
      <c r="C100" s="170">
        <f>SUM(C101:C102)</f>
        <v>30492.534510000001</v>
      </c>
      <c r="D100" s="170">
        <f t="shared" ref="D100:AB100" si="24">SUM(D101:D102)</f>
        <v>17826894.129999992</v>
      </c>
      <c r="E100" s="170">
        <f t="shared" si="24"/>
        <v>30032.051117999981</v>
      </c>
      <c r="F100" s="170">
        <f t="shared" si="24"/>
        <v>18431405.930400003</v>
      </c>
      <c r="G100" s="170">
        <f t="shared" si="24"/>
        <v>35815.875300999964</v>
      </c>
      <c r="H100" s="170">
        <f t="shared" si="24"/>
        <v>22269011.326299991</v>
      </c>
      <c r="I100" s="170">
        <f t="shared" si="24"/>
        <v>31533.505739999986</v>
      </c>
      <c r="J100" s="170">
        <f t="shared" si="24"/>
        <v>19487802.460099988</v>
      </c>
      <c r="K100" s="170">
        <f t="shared" si="24"/>
        <v>31131.945881699983</v>
      </c>
      <c r="L100" s="170">
        <f t="shared" si="24"/>
        <v>19177554.082700014</v>
      </c>
      <c r="M100" s="170">
        <f t="shared" si="24"/>
        <v>31067.635269999984</v>
      </c>
      <c r="N100" s="170">
        <f t="shared" si="24"/>
        <v>19046017.756099999</v>
      </c>
      <c r="O100" s="170">
        <f t="shared" si="24"/>
        <v>29528.91007999998</v>
      </c>
      <c r="P100" s="170">
        <f t="shared" si="24"/>
        <v>17720717.625599999</v>
      </c>
      <c r="Q100" s="170">
        <f t="shared" si="24"/>
        <v>29225.218079999999</v>
      </c>
      <c r="R100" s="170">
        <f t="shared" si="24"/>
        <v>18037726.028800011</v>
      </c>
      <c r="S100" s="170">
        <f t="shared" si="24"/>
        <v>34468.191740000009</v>
      </c>
      <c r="T100" s="170">
        <f t="shared" si="24"/>
        <v>21375300.558400005</v>
      </c>
      <c r="U100" s="170">
        <f t="shared" si="24"/>
        <v>31251.361321999997</v>
      </c>
      <c r="V100" s="170">
        <f t="shared" si="24"/>
        <v>18948007.980999984</v>
      </c>
      <c r="W100" s="170">
        <f t="shared" si="24"/>
        <v>28539.636499999986</v>
      </c>
      <c r="X100" s="170">
        <f t="shared" si="24"/>
        <v>17842522.835499994</v>
      </c>
      <c r="Y100" s="170">
        <f t="shared" si="24"/>
        <v>28903.489469999993</v>
      </c>
      <c r="Z100" s="170">
        <f t="shared" si="24"/>
        <v>17894535.945900008</v>
      </c>
      <c r="AA100" s="170">
        <f>SUM(AA101:AA102)</f>
        <v>371990.35501269985</v>
      </c>
      <c r="AB100" s="170">
        <f t="shared" si="24"/>
        <v>228057496.66079998</v>
      </c>
      <c r="AC100" s="148"/>
      <c r="AD100" s="148"/>
      <c r="AE100" s="148"/>
      <c r="AF100" s="148"/>
      <c r="AG100" s="141"/>
      <c r="AH100" s="141"/>
      <c r="AI100" s="141"/>
      <c r="AJ100" s="253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1"/>
      <c r="AZ100" s="141"/>
      <c r="BA100" s="141"/>
      <c r="BB100" s="141"/>
      <c r="BC100" s="141"/>
      <c r="BD100" s="141"/>
      <c r="BE100" s="141"/>
      <c r="BF100" s="141"/>
      <c r="BG100" s="141"/>
      <c r="BH100" s="141"/>
      <c r="BI100" s="141"/>
      <c r="BJ100" s="141"/>
      <c r="BK100" s="141"/>
      <c r="BL100" s="141"/>
      <c r="BM100" s="141"/>
      <c r="BN100" s="141"/>
      <c r="BO100" s="141"/>
      <c r="BP100" s="141"/>
      <c r="BQ100" s="141"/>
    </row>
    <row r="101" spans="1:69" s="177" customFormat="1" ht="18" customHeight="1" x14ac:dyDescent="0.25">
      <c r="A101" s="254" t="s">
        <v>235</v>
      </c>
      <c r="B101" s="178" t="s">
        <v>311</v>
      </c>
      <c r="C101" s="164">
        <v>11254.699949999998</v>
      </c>
      <c r="D101" s="164">
        <v>6360223.2486999985</v>
      </c>
      <c r="E101" s="164">
        <v>12661.116747999997</v>
      </c>
      <c r="F101" s="164">
        <v>7819978.4843000006</v>
      </c>
      <c r="G101" s="164">
        <v>14751.207219999997</v>
      </c>
      <c r="H101" s="164">
        <v>9366033.6264000069</v>
      </c>
      <c r="I101" s="164">
        <v>13216.729139999998</v>
      </c>
      <c r="J101" s="164">
        <v>7980743.6916000014</v>
      </c>
      <c r="K101" s="164">
        <v>13392.295181699987</v>
      </c>
      <c r="L101" s="164">
        <v>8355456.5203000102</v>
      </c>
      <c r="M101" s="164">
        <v>13832.947149999993</v>
      </c>
      <c r="N101" s="164">
        <v>8477788.4296000004</v>
      </c>
      <c r="O101" s="164">
        <v>15576.777599999983</v>
      </c>
      <c r="P101" s="164">
        <v>9814399.0995000005</v>
      </c>
      <c r="Q101" s="164">
        <v>15609.893779999995</v>
      </c>
      <c r="R101" s="164">
        <v>9973231.219000008</v>
      </c>
      <c r="S101" s="164">
        <v>17011.595660000014</v>
      </c>
      <c r="T101" s="164">
        <v>11032434.947800003</v>
      </c>
      <c r="U101" s="164">
        <v>16168.750089999998</v>
      </c>
      <c r="V101" s="164">
        <v>10199748.146799991</v>
      </c>
      <c r="W101" s="164">
        <v>15427.990639999989</v>
      </c>
      <c r="X101" s="165">
        <v>10123266.159700001</v>
      </c>
      <c r="Y101" s="166">
        <v>14039.264339999996</v>
      </c>
      <c r="Z101" s="166">
        <v>9444113.2996000051</v>
      </c>
      <c r="AA101" s="539">
        <f t="shared" si="23"/>
        <v>172943.26749969996</v>
      </c>
      <c r="AB101" s="539">
        <f t="shared" si="23"/>
        <v>108947416.87330003</v>
      </c>
      <c r="AC101" s="161"/>
      <c r="AD101" s="16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1"/>
      <c r="AZ101" s="141"/>
      <c r="BA101" s="141"/>
      <c r="BB101" s="141"/>
      <c r="BC101" s="141"/>
      <c r="BD101" s="141"/>
      <c r="BE101" s="141"/>
      <c r="BF101" s="141"/>
      <c r="BG101" s="141"/>
      <c r="BH101" s="141"/>
      <c r="BI101" s="141"/>
      <c r="BJ101" s="141"/>
      <c r="BK101" s="141"/>
      <c r="BL101" s="141"/>
      <c r="BM101" s="141"/>
      <c r="BN101" s="141"/>
      <c r="BO101" s="141"/>
      <c r="BP101" s="141"/>
      <c r="BQ101" s="141"/>
    </row>
    <row r="102" spans="1:69" s="177" customFormat="1" ht="18" customHeight="1" x14ac:dyDescent="0.25">
      <c r="A102" s="254" t="s">
        <v>235</v>
      </c>
      <c r="B102" s="178" t="s">
        <v>169</v>
      </c>
      <c r="C102" s="164">
        <v>19237.834560000003</v>
      </c>
      <c r="D102" s="164">
        <v>11466670.881299993</v>
      </c>
      <c r="E102" s="164">
        <v>17370.934369999984</v>
      </c>
      <c r="F102" s="164">
        <v>10611427.446100002</v>
      </c>
      <c r="G102" s="164">
        <v>21064.668080999967</v>
      </c>
      <c r="H102" s="164">
        <v>12902977.699899985</v>
      </c>
      <c r="I102" s="164">
        <v>18316.776599999987</v>
      </c>
      <c r="J102" s="164">
        <v>11507058.768499985</v>
      </c>
      <c r="K102" s="164">
        <v>17739.650699999995</v>
      </c>
      <c r="L102" s="164">
        <v>10822097.562400002</v>
      </c>
      <c r="M102" s="164">
        <v>17234.688119999992</v>
      </c>
      <c r="N102" s="164">
        <v>10568229.3265</v>
      </c>
      <c r="O102" s="164">
        <v>13952.132479999998</v>
      </c>
      <c r="P102" s="164">
        <v>7906318.5260999985</v>
      </c>
      <c r="Q102" s="164">
        <v>13615.324300000006</v>
      </c>
      <c r="R102" s="164">
        <v>8064494.8098000009</v>
      </c>
      <c r="S102" s="164">
        <v>17456.596079999996</v>
      </c>
      <c r="T102" s="164">
        <v>10342865.610600002</v>
      </c>
      <c r="U102" s="164">
        <v>15082.611231999997</v>
      </c>
      <c r="V102" s="164">
        <v>8748259.8341999948</v>
      </c>
      <c r="W102" s="164">
        <v>13111.645859999999</v>
      </c>
      <c r="X102" s="165">
        <v>7719256.6757999947</v>
      </c>
      <c r="Y102" s="166">
        <v>14864.225129999997</v>
      </c>
      <c r="Z102" s="166">
        <v>8450422.6463000029</v>
      </c>
      <c r="AA102" s="539">
        <f t="shared" si="23"/>
        <v>199047.08751299992</v>
      </c>
      <c r="AB102" s="539">
        <f t="shared" si="23"/>
        <v>119110079.78749995</v>
      </c>
      <c r="AC102" s="203"/>
      <c r="AD102" s="203"/>
      <c r="AE102" s="255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1"/>
      <c r="AY102" s="141"/>
      <c r="AZ102" s="141"/>
      <c r="BA102" s="141"/>
      <c r="BB102" s="141"/>
      <c r="BC102" s="141"/>
      <c r="BD102" s="141"/>
      <c r="BE102" s="141"/>
      <c r="BF102" s="141"/>
      <c r="BG102" s="141"/>
      <c r="BH102" s="141"/>
      <c r="BI102" s="141"/>
      <c r="BJ102" s="141"/>
      <c r="BK102" s="141"/>
      <c r="BL102" s="141"/>
      <c r="BM102" s="141"/>
      <c r="BN102" s="141"/>
      <c r="BO102" s="141"/>
      <c r="BP102" s="141"/>
      <c r="BQ102" s="141"/>
    </row>
    <row r="103" spans="1:69" s="177" customFormat="1" ht="18" customHeight="1" x14ac:dyDescent="0.25">
      <c r="A103" s="254" t="s">
        <v>235</v>
      </c>
      <c r="B103" s="178" t="s">
        <v>171</v>
      </c>
      <c r="C103" s="164">
        <v>42.408200000000008</v>
      </c>
      <c r="D103" s="164">
        <v>48090.791700000016</v>
      </c>
      <c r="E103" s="164">
        <v>58.93272000000001</v>
      </c>
      <c r="F103" s="164">
        <v>55295.619400000003</v>
      </c>
      <c r="G103" s="164">
        <v>55.868000000000009</v>
      </c>
      <c r="H103" s="164">
        <v>54025.165800000017</v>
      </c>
      <c r="I103" s="164">
        <v>73.477260000000001</v>
      </c>
      <c r="J103" s="164">
        <v>69638.050400000036</v>
      </c>
      <c r="K103" s="164">
        <v>89.107279899999995</v>
      </c>
      <c r="L103" s="164">
        <v>57744.345099999999</v>
      </c>
      <c r="M103" s="164">
        <v>74.68822999999999</v>
      </c>
      <c r="N103" s="164">
        <v>57827.242299999991</v>
      </c>
      <c r="O103" s="164">
        <v>62.24271000000001</v>
      </c>
      <c r="P103" s="164">
        <v>52849.157200000001</v>
      </c>
      <c r="Q103" s="164">
        <v>50.979340000000001</v>
      </c>
      <c r="R103" s="164">
        <v>46396.7091</v>
      </c>
      <c r="S103" s="164">
        <v>93.026680000000013</v>
      </c>
      <c r="T103" s="164">
        <v>73154.922200000001</v>
      </c>
      <c r="U103" s="164">
        <v>81.702039999999997</v>
      </c>
      <c r="V103" s="164">
        <v>54241.60590000001</v>
      </c>
      <c r="W103" s="164">
        <v>75.880939999999981</v>
      </c>
      <c r="X103" s="165">
        <v>51883.201899999993</v>
      </c>
      <c r="Y103" s="166">
        <v>63.591269999999994</v>
      </c>
      <c r="Z103" s="166">
        <v>45473.661899999985</v>
      </c>
      <c r="AA103" s="539">
        <f t="shared" si="23"/>
        <v>821.90466990000004</v>
      </c>
      <c r="AB103" s="539">
        <f t="shared" si="23"/>
        <v>666620.47289999994</v>
      </c>
      <c r="AC103" s="255"/>
      <c r="AD103" s="255"/>
      <c r="AE103" s="255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1"/>
      <c r="BB103" s="141"/>
      <c r="BC103" s="141"/>
      <c r="BD103" s="141"/>
      <c r="BE103" s="141"/>
      <c r="BF103" s="141"/>
      <c r="BG103" s="141"/>
      <c r="BH103" s="141"/>
      <c r="BI103" s="141"/>
      <c r="BJ103" s="141"/>
      <c r="BK103" s="141"/>
      <c r="BL103" s="141"/>
      <c r="BM103" s="141"/>
      <c r="BN103" s="141"/>
      <c r="BO103" s="141"/>
      <c r="BP103" s="141"/>
      <c r="BQ103" s="141"/>
    </row>
    <row r="104" spans="1:69" s="177" customFormat="1" ht="18" customHeight="1" x14ac:dyDescent="0.25">
      <c r="A104" s="254" t="s">
        <v>235</v>
      </c>
      <c r="B104" s="178" t="s">
        <v>173</v>
      </c>
      <c r="C104" s="166">
        <v>18.913779899999998</v>
      </c>
      <c r="D104" s="166">
        <v>8779.9894999999997</v>
      </c>
      <c r="E104" s="166">
        <v>13.405460000000003</v>
      </c>
      <c r="F104" s="166">
        <v>8919.4526999999998</v>
      </c>
      <c r="G104" s="166">
        <v>19.439569999999996</v>
      </c>
      <c r="H104" s="166">
        <v>11947.977500000001</v>
      </c>
      <c r="I104" s="166">
        <v>18.067700000000002</v>
      </c>
      <c r="J104" s="166">
        <v>12495.778700000003</v>
      </c>
      <c r="K104" s="166">
        <v>14.70129</v>
      </c>
      <c r="L104" s="166">
        <v>10229.359099999998</v>
      </c>
      <c r="M104" s="166">
        <v>16.324850000000001</v>
      </c>
      <c r="N104" s="166">
        <v>11607.524600000001</v>
      </c>
      <c r="O104" s="166">
        <v>9.5963300000000018</v>
      </c>
      <c r="P104" s="166">
        <v>7023.6596999999992</v>
      </c>
      <c r="Q104" s="166">
        <v>12.604689999999998</v>
      </c>
      <c r="R104" s="166">
        <v>7367.0752999999995</v>
      </c>
      <c r="S104" s="166">
        <v>11.569690000000001</v>
      </c>
      <c r="T104" s="166">
        <v>8086.4573999999984</v>
      </c>
      <c r="U104" s="166">
        <v>12.892240000000001</v>
      </c>
      <c r="V104" s="166">
        <v>7390.5216000000019</v>
      </c>
      <c r="W104" s="166">
        <v>15.023569999999999</v>
      </c>
      <c r="X104" s="209">
        <v>10016.184000000001</v>
      </c>
      <c r="Y104" s="166">
        <v>13.074609999999995</v>
      </c>
      <c r="Z104" s="166">
        <v>6859.1447000000016</v>
      </c>
      <c r="AA104" s="539">
        <f t="shared" si="23"/>
        <v>175.6137799</v>
      </c>
      <c r="AB104" s="539">
        <f t="shared" si="23"/>
        <v>110723.12480000002</v>
      </c>
      <c r="AC104" s="203"/>
      <c r="AD104" s="203"/>
      <c r="AE104" s="255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  <c r="AV104" s="141"/>
      <c r="AW104" s="141"/>
      <c r="AX104" s="141"/>
      <c r="AY104" s="141"/>
      <c r="AZ104" s="141"/>
      <c r="BA104" s="141"/>
      <c r="BB104" s="141"/>
      <c r="BC104" s="141"/>
      <c r="BD104" s="141"/>
      <c r="BE104" s="141"/>
      <c r="BF104" s="141"/>
      <c r="BG104" s="141"/>
      <c r="BH104" s="141"/>
      <c r="BI104" s="141"/>
      <c r="BJ104" s="141"/>
      <c r="BK104" s="141"/>
      <c r="BL104" s="141"/>
      <c r="BM104" s="141"/>
      <c r="BN104" s="141"/>
      <c r="BO104" s="141"/>
      <c r="BP104" s="141"/>
      <c r="BQ104" s="141"/>
    </row>
    <row r="105" spans="1:69" s="177" customFormat="1" ht="18" customHeight="1" x14ac:dyDescent="0.25">
      <c r="A105" s="256"/>
      <c r="B105" s="257" t="s">
        <v>174</v>
      </c>
      <c r="C105" s="165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3"/>
      <c r="T105" s="213"/>
      <c r="U105" s="213"/>
      <c r="V105" s="213"/>
      <c r="W105" s="213"/>
      <c r="X105" s="213"/>
      <c r="Y105" s="166"/>
      <c r="Z105" s="166"/>
      <c r="AA105" s="539"/>
      <c r="AB105" s="539"/>
      <c r="AC105" s="255"/>
      <c r="AD105" s="255"/>
      <c r="AE105" s="255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1"/>
      <c r="AW105" s="141"/>
      <c r="AX105" s="141"/>
      <c r="AY105" s="141"/>
      <c r="AZ105" s="141"/>
      <c r="BA105" s="141"/>
      <c r="BB105" s="141"/>
      <c r="BC105" s="141"/>
      <c r="BD105" s="141"/>
      <c r="BE105" s="141"/>
      <c r="BF105" s="141"/>
      <c r="BG105" s="141"/>
      <c r="BH105" s="141"/>
      <c r="BI105" s="141"/>
      <c r="BJ105" s="141"/>
      <c r="BK105" s="141"/>
      <c r="BL105" s="141"/>
      <c r="BM105" s="141"/>
      <c r="BN105" s="141"/>
      <c r="BO105" s="141"/>
      <c r="BP105" s="141"/>
      <c r="BQ105" s="141"/>
    </row>
    <row r="106" spans="1:69" s="177" customFormat="1" ht="18" customHeight="1" x14ac:dyDescent="0.25">
      <c r="A106" s="256">
        <v>801</v>
      </c>
      <c r="B106" s="258" t="s">
        <v>261</v>
      </c>
      <c r="C106" s="164">
        <v>748.70249999999999</v>
      </c>
      <c r="D106" s="164">
        <v>561557.97600000014</v>
      </c>
      <c r="E106" s="164">
        <v>869.95414000000028</v>
      </c>
      <c r="F106" s="164">
        <v>957399.87710000016</v>
      </c>
      <c r="G106" s="164">
        <v>731.71352000000013</v>
      </c>
      <c r="H106" s="164">
        <v>575716.52670000016</v>
      </c>
      <c r="I106" s="164">
        <v>560.73552000000007</v>
      </c>
      <c r="J106" s="164">
        <v>490328.06550000008</v>
      </c>
      <c r="K106" s="164">
        <v>685.51238450000028</v>
      </c>
      <c r="L106" s="164">
        <v>583118.58629999997</v>
      </c>
      <c r="M106" s="164">
        <v>807.12367000000006</v>
      </c>
      <c r="N106" s="164">
        <v>710898.78910000005</v>
      </c>
      <c r="O106" s="164">
        <v>801.7379281000002</v>
      </c>
      <c r="P106" s="164">
        <v>668164.89309999999</v>
      </c>
      <c r="Q106" s="164">
        <v>749.63966000000028</v>
      </c>
      <c r="R106" s="164">
        <v>673148.95770000003</v>
      </c>
      <c r="S106" s="164">
        <v>1041.9777999999999</v>
      </c>
      <c r="T106" s="164">
        <v>879662.13449999993</v>
      </c>
      <c r="U106" s="164">
        <v>702.86652000000004</v>
      </c>
      <c r="V106" s="164">
        <v>529343.42790000001</v>
      </c>
      <c r="W106" s="164">
        <v>662.78930000000014</v>
      </c>
      <c r="X106" s="165">
        <v>487241.94759999984</v>
      </c>
      <c r="Y106" s="166">
        <v>748.27153300000009</v>
      </c>
      <c r="Z106" s="166">
        <v>566843.21749999991</v>
      </c>
      <c r="AA106" s="539">
        <f t="shared" si="23"/>
        <v>9111.0244756000029</v>
      </c>
      <c r="AB106" s="539">
        <f t="shared" si="23"/>
        <v>7683424.3990000011</v>
      </c>
      <c r="AC106" s="203"/>
      <c r="AD106" s="203"/>
      <c r="AE106" s="255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1"/>
      <c r="BA106" s="141"/>
      <c r="BB106" s="141"/>
      <c r="BC106" s="141"/>
      <c r="BD106" s="141"/>
      <c r="BE106" s="141"/>
      <c r="BF106" s="141"/>
      <c r="BG106" s="141"/>
      <c r="BH106" s="141"/>
      <c r="BI106" s="141"/>
      <c r="BJ106" s="141"/>
      <c r="BK106" s="141"/>
      <c r="BL106" s="141"/>
      <c r="BM106" s="141"/>
      <c r="BN106" s="141"/>
      <c r="BO106" s="141"/>
      <c r="BP106" s="141"/>
      <c r="BQ106" s="141"/>
    </row>
    <row r="107" spans="1:69" s="177" customFormat="1" ht="18" customHeight="1" x14ac:dyDescent="0.25">
      <c r="A107" s="237" t="s">
        <v>175</v>
      </c>
      <c r="B107" s="178" t="s">
        <v>176</v>
      </c>
      <c r="C107" s="164">
        <v>148.63794999999999</v>
      </c>
      <c r="D107" s="164">
        <v>181098.70610000001</v>
      </c>
      <c r="E107" s="164">
        <v>155.55997999999997</v>
      </c>
      <c r="F107" s="164">
        <v>114953.13119999996</v>
      </c>
      <c r="G107" s="164">
        <v>246.48995000000008</v>
      </c>
      <c r="H107" s="164">
        <v>161736.15890000001</v>
      </c>
      <c r="I107" s="164">
        <v>217.12783999999996</v>
      </c>
      <c r="J107" s="164">
        <v>125081.24630000001</v>
      </c>
      <c r="K107" s="164">
        <v>112.58071000000001</v>
      </c>
      <c r="L107" s="164">
        <v>90565.97040000002</v>
      </c>
      <c r="M107" s="164">
        <v>163.45958000000002</v>
      </c>
      <c r="N107" s="164">
        <v>156541.9889</v>
      </c>
      <c r="O107" s="164">
        <v>140.73363000000006</v>
      </c>
      <c r="P107" s="164">
        <v>107415.62720000002</v>
      </c>
      <c r="Q107" s="164">
        <v>162.74115000000003</v>
      </c>
      <c r="R107" s="164">
        <v>149952.18229999999</v>
      </c>
      <c r="S107" s="164">
        <v>100.29517000000001</v>
      </c>
      <c r="T107" s="164">
        <v>101685.49070000002</v>
      </c>
      <c r="U107" s="164">
        <v>89.844539999999995</v>
      </c>
      <c r="V107" s="164">
        <v>61177.766300000003</v>
      </c>
      <c r="W107" s="164">
        <v>78.004570000000001</v>
      </c>
      <c r="X107" s="165">
        <v>59734.6414</v>
      </c>
      <c r="Y107" s="166">
        <v>14.982239999999997</v>
      </c>
      <c r="Z107" s="166">
        <v>11268.7745</v>
      </c>
      <c r="AA107" s="539">
        <f t="shared" si="23"/>
        <v>1630.4573100000005</v>
      </c>
      <c r="AB107" s="539">
        <f t="shared" si="23"/>
        <v>1321211.6842</v>
      </c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1"/>
      <c r="AV107" s="141"/>
      <c r="AW107" s="141"/>
      <c r="AX107" s="141"/>
      <c r="AY107" s="141"/>
      <c r="AZ107" s="141"/>
      <c r="BA107" s="141"/>
      <c r="BB107" s="141"/>
      <c r="BC107" s="141"/>
      <c r="BD107" s="141"/>
      <c r="BE107" s="141"/>
      <c r="BF107" s="141"/>
      <c r="BG107" s="141"/>
      <c r="BH107" s="141"/>
      <c r="BI107" s="141"/>
      <c r="BJ107" s="141"/>
      <c r="BK107" s="141"/>
      <c r="BL107" s="141"/>
      <c r="BM107" s="141"/>
      <c r="BN107" s="141"/>
      <c r="BO107" s="141"/>
      <c r="BP107" s="141"/>
      <c r="BQ107" s="141"/>
    </row>
    <row r="108" spans="1:69" s="177" customFormat="1" ht="18" customHeight="1" x14ac:dyDescent="0.25">
      <c r="A108" s="237" t="s">
        <v>177</v>
      </c>
      <c r="B108" s="178" t="s">
        <v>178</v>
      </c>
      <c r="C108" s="164">
        <v>6992.5660499999976</v>
      </c>
      <c r="D108" s="164">
        <v>8298548.6408000039</v>
      </c>
      <c r="E108" s="164">
        <v>5689.2347900000004</v>
      </c>
      <c r="F108" s="164">
        <v>7687609.3028999995</v>
      </c>
      <c r="G108" s="164">
        <v>4856.8100800000011</v>
      </c>
      <c r="H108" s="164">
        <v>7948359.6462999955</v>
      </c>
      <c r="I108" s="164">
        <v>2005.5772000000002</v>
      </c>
      <c r="J108" s="164">
        <v>4230702.4296999993</v>
      </c>
      <c r="K108" s="164">
        <v>2789.9833799999997</v>
      </c>
      <c r="L108" s="164">
        <v>5255368.3071000036</v>
      </c>
      <c r="M108" s="164">
        <v>2634.1786500000003</v>
      </c>
      <c r="N108" s="164">
        <v>3348163.9730000016</v>
      </c>
      <c r="O108" s="164">
        <v>2884.5272400000008</v>
      </c>
      <c r="P108" s="164">
        <v>3206566.9858999988</v>
      </c>
      <c r="Q108" s="164">
        <v>3023.5840500000018</v>
      </c>
      <c r="R108" s="164">
        <v>3864479.6335999966</v>
      </c>
      <c r="S108" s="164">
        <v>4194.8309900000031</v>
      </c>
      <c r="T108" s="164">
        <v>5415340.8263999978</v>
      </c>
      <c r="U108" s="164">
        <v>7868.8067399999945</v>
      </c>
      <c r="V108" s="164">
        <v>10914824.281399999</v>
      </c>
      <c r="W108" s="164">
        <v>7287.7104299999937</v>
      </c>
      <c r="X108" s="165">
        <v>10086165.495999988</v>
      </c>
      <c r="Y108" s="166">
        <v>6228.3674599999995</v>
      </c>
      <c r="Z108" s="166">
        <v>7729980.3765000021</v>
      </c>
      <c r="AA108" s="539">
        <f t="shared" si="23"/>
        <v>56456.177059999987</v>
      </c>
      <c r="AB108" s="539">
        <f t="shared" si="23"/>
        <v>77986109.899599984</v>
      </c>
      <c r="AC108" s="148"/>
      <c r="AD108" s="148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141"/>
      <c r="AO108" s="141"/>
      <c r="AP108" s="141"/>
      <c r="AQ108" s="141"/>
      <c r="AR108" s="141"/>
      <c r="AS108" s="141"/>
      <c r="AT108" s="141"/>
      <c r="AU108" s="141"/>
      <c r="AV108" s="141"/>
      <c r="AW108" s="141"/>
      <c r="AX108" s="141"/>
      <c r="AY108" s="141"/>
      <c r="AZ108" s="141"/>
      <c r="BA108" s="141"/>
      <c r="BB108" s="141"/>
      <c r="BC108" s="141"/>
      <c r="BD108" s="141"/>
      <c r="BE108" s="141"/>
      <c r="BF108" s="141"/>
      <c r="BG108" s="141"/>
      <c r="BH108" s="141"/>
      <c r="BI108" s="141"/>
      <c r="BJ108" s="141"/>
      <c r="BK108" s="141"/>
      <c r="BL108" s="141"/>
      <c r="BM108" s="141"/>
      <c r="BN108" s="141"/>
      <c r="BO108" s="141"/>
      <c r="BP108" s="141"/>
      <c r="BQ108" s="141"/>
    </row>
    <row r="109" spans="1:69" s="177" customFormat="1" ht="18" customHeight="1" x14ac:dyDescent="0.25">
      <c r="A109" s="237" t="s">
        <v>179</v>
      </c>
      <c r="B109" s="178" t="s">
        <v>180</v>
      </c>
      <c r="C109" s="164">
        <v>567.69672000000003</v>
      </c>
      <c r="D109" s="164">
        <v>385617.36320000008</v>
      </c>
      <c r="E109" s="164">
        <v>679.57417000000009</v>
      </c>
      <c r="F109" s="164">
        <v>435805.95060000004</v>
      </c>
      <c r="G109" s="164">
        <v>629.42966999999987</v>
      </c>
      <c r="H109" s="164">
        <v>425776.48429999984</v>
      </c>
      <c r="I109" s="164">
        <v>944.45867999999984</v>
      </c>
      <c r="J109" s="164">
        <v>685985.08430000022</v>
      </c>
      <c r="K109" s="164">
        <v>849.15000000000009</v>
      </c>
      <c r="L109" s="164">
        <v>619734.47760000022</v>
      </c>
      <c r="M109" s="164">
        <v>556.92247000000009</v>
      </c>
      <c r="N109" s="164">
        <v>402497.88289999991</v>
      </c>
      <c r="O109" s="164">
        <v>422.95627000000007</v>
      </c>
      <c r="P109" s="164">
        <v>317368.66830000014</v>
      </c>
      <c r="Q109" s="164">
        <v>434.73770999999999</v>
      </c>
      <c r="R109" s="164">
        <v>339063.04700000002</v>
      </c>
      <c r="S109" s="164">
        <v>455.69468999999998</v>
      </c>
      <c r="T109" s="164">
        <v>377750.74589999998</v>
      </c>
      <c r="U109" s="164">
        <v>589.77327000000002</v>
      </c>
      <c r="V109" s="164">
        <v>451524.20149999991</v>
      </c>
      <c r="W109" s="164">
        <v>345.15565000000004</v>
      </c>
      <c r="X109" s="165">
        <v>325864.27779999998</v>
      </c>
      <c r="Y109" s="166">
        <v>328.20205000000004</v>
      </c>
      <c r="Z109" s="166">
        <v>290309.14070000011</v>
      </c>
      <c r="AA109" s="539">
        <f t="shared" si="23"/>
        <v>6803.7513499999995</v>
      </c>
      <c r="AB109" s="539">
        <f t="shared" si="23"/>
        <v>5057297.3241000008</v>
      </c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141"/>
      <c r="BF109" s="141"/>
      <c r="BG109" s="141"/>
      <c r="BH109" s="141"/>
      <c r="BI109" s="141"/>
      <c r="BJ109" s="141"/>
      <c r="BK109" s="141"/>
      <c r="BL109" s="141"/>
      <c r="BM109" s="141"/>
      <c r="BN109" s="141"/>
      <c r="BO109" s="141"/>
      <c r="BP109" s="141"/>
      <c r="BQ109" s="141"/>
    </row>
    <row r="110" spans="1:69" s="177" customFormat="1" ht="18" customHeight="1" x14ac:dyDescent="0.25">
      <c r="A110" s="237" t="s">
        <v>181</v>
      </c>
      <c r="B110" s="178" t="s">
        <v>182</v>
      </c>
      <c r="C110" s="164">
        <v>27.458200000000001</v>
      </c>
      <c r="D110" s="164">
        <v>111725.34109999999</v>
      </c>
      <c r="E110" s="164">
        <v>39.8322</v>
      </c>
      <c r="F110" s="164">
        <v>152086.08670000001</v>
      </c>
      <c r="G110" s="164">
        <v>57.048459999999999</v>
      </c>
      <c r="H110" s="164">
        <v>209783.52340000001</v>
      </c>
      <c r="I110" s="164">
        <v>55.650079999999996</v>
      </c>
      <c r="J110" s="164">
        <v>202474.88450000001</v>
      </c>
      <c r="K110" s="164">
        <v>38.653260000000003</v>
      </c>
      <c r="L110" s="164">
        <v>143988.3561</v>
      </c>
      <c r="M110" s="164">
        <v>28.656079999999999</v>
      </c>
      <c r="N110" s="164">
        <v>71912.132100000003</v>
      </c>
      <c r="O110" s="164">
        <v>14.558999999999999</v>
      </c>
      <c r="P110" s="164">
        <v>31629.681500000002</v>
      </c>
      <c r="Q110" s="164">
        <v>19.086599999999997</v>
      </c>
      <c r="R110" s="164">
        <v>34079.390800000001</v>
      </c>
      <c r="S110" s="164">
        <v>14.8195</v>
      </c>
      <c r="T110" s="164">
        <v>35959.676200000002</v>
      </c>
      <c r="U110" s="164">
        <v>26.498909999999999</v>
      </c>
      <c r="V110" s="164">
        <v>64189.488499999985</v>
      </c>
      <c r="W110" s="164">
        <v>27.41713</v>
      </c>
      <c r="X110" s="165">
        <v>76814.498600000021</v>
      </c>
      <c r="Y110" s="166">
        <v>34.042099999999991</v>
      </c>
      <c r="Z110" s="166">
        <v>112643.73990000003</v>
      </c>
      <c r="AA110" s="539">
        <f t="shared" si="23"/>
        <v>383.72152</v>
      </c>
      <c r="AB110" s="539">
        <f t="shared" si="23"/>
        <v>1247286.7994000001</v>
      </c>
      <c r="AC110" s="148"/>
      <c r="AD110" s="148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141"/>
      <c r="BF110" s="141"/>
      <c r="BG110" s="141"/>
      <c r="BH110" s="141"/>
      <c r="BI110" s="141"/>
      <c r="BJ110" s="141"/>
      <c r="BK110" s="141"/>
      <c r="BL110" s="141"/>
      <c r="BM110" s="141"/>
      <c r="BN110" s="141"/>
      <c r="BO110" s="141"/>
      <c r="BP110" s="141"/>
      <c r="BQ110" s="141"/>
    </row>
    <row r="111" spans="1:69" s="177" customFormat="1" ht="18" customHeight="1" x14ac:dyDescent="0.25">
      <c r="A111" s="259" t="s">
        <v>251</v>
      </c>
      <c r="B111" s="178" t="s">
        <v>184</v>
      </c>
      <c r="C111" s="164">
        <v>129.47104000000002</v>
      </c>
      <c r="D111" s="164">
        <v>83640.203699999998</v>
      </c>
      <c r="E111" s="164">
        <v>165.16402000000002</v>
      </c>
      <c r="F111" s="164">
        <v>139300.30430000005</v>
      </c>
      <c r="G111" s="164">
        <v>1174.29396</v>
      </c>
      <c r="H111" s="164">
        <v>1418039.8925999999</v>
      </c>
      <c r="I111" s="164">
        <v>2727.97696</v>
      </c>
      <c r="J111" s="164">
        <v>3519698.1647000001</v>
      </c>
      <c r="K111" s="164">
        <v>6271.858949999998</v>
      </c>
      <c r="L111" s="164">
        <v>7013807.497000007</v>
      </c>
      <c r="M111" s="164">
        <v>10791.109430000004</v>
      </c>
      <c r="N111" s="164">
        <v>11518820.576699995</v>
      </c>
      <c r="O111" s="164">
        <v>6310.4330499999987</v>
      </c>
      <c r="P111" s="164">
        <v>6549262.4165999945</v>
      </c>
      <c r="Q111" s="164">
        <v>2732.2772799999993</v>
      </c>
      <c r="R111" s="164">
        <v>2792676.1597000025</v>
      </c>
      <c r="S111" s="164">
        <v>1835.0770099999995</v>
      </c>
      <c r="T111" s="164">
        <v>1830334.3993999986</v>
      </c>
      <c r="U111" s="164">
        <v>1407.63357</v>
      </c>
      <c r="V111" s="164">
        <v>1437945.6522999988</v>
      </c>
      <c r="W111" s="164">
        <v>410.71207999999996</v>
      </c>
      <c r="X111" s="165">
        <v>372340.04509999981</v>
      </c>
      <c r="Y111" s="166">
        <v>170.70511999999997</v>
      </c>
      <c r="Z111" s="166">
        <v>99238.132700000002</v>
      </c>
      <c r="AA111" s="539">
        <f t="shared" si="23"/>
        <v>34126.712469999999</v>
      </c>
      <c r="AB111" s="539">
        <f t="shared" si="23"/>
        <v>36775103.444800004</v>
      </c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  <c r="AV111" s="141"/>
      <c r="AW111" s="141"/>
      <c r="AX111" s="141"/>
      <c r="AY111" s="141"/>
      <c r="AZ111" s="141"/>
      <c r="BA111" s="141"/>
      <c r="BB111" s="141"/>
      <c r="BC111" s="141"/>
      <c r="BD111" s="141"/>
      <c r="BE111" s="141"/>
      <c r="BF111" s="141"/>
      <c r="BG111" s="141"/>
      <c r="BH111" s="141"/>
      <c r="BI111" s="141"/>
      <c r="BJ111" s="141"/>
      <c r="BK111" s="141"/>
      <c r="BL111" s="141"/>
      <c r="BM111" s="141"/>
      <c r="BN111" s="141"/>
      <c r="BO111" s="141"/>
      <c r="BP111" s="141"/>
      <c r="BQ111" s="141"/>
    </row>
    <row r="112" spans="1:69" s="177" customFormat="1" ht="18" customHeight="1" x14ac:dyDescent="0.25">
      <c r="A112" s="254" t="s">
        <v>237</v>
      </c>
      <c r="B112" s="140" t="s">
        <v>186</v>
      </c>
      <c r="C112" s="164">
        <v>416.91398000000009</v>
      </c>
      <c r="D112" s="164">
        <v>362515.07990000001</v>
      </c>
      <c r="E112" s="164">
        <v>200.54468000000003</v>
      </c>
      <c r="F112" s="164">
        <v>171935.43789999999</v>
      </c>
      <c r="G112" s="164">
        <v>345.13861999999995</v>
      </c>
      <c r="H112" s="164">
        <v>246999.56469999993</v>
      </c>
      <c r="I112" s="164">
        <v>195.46945000000002</v>
      </c>
      <c r="J112" s="164">
        <v>173332.09109999996</v>
      </c>
      <c r="K112" s="164">
        <v>321.90610000000004</v>
      </c>
      <c r="L112" s="164">
        <v>237975.95920000001</v>
      </c>
      <c r="M112" s="164">
        <v>315.13903999999997</v>
      </c>
      <c r="N112" s="164">
        <v>278507.29550000001</v>
      </c>
      <c r="O112" s="164">
        <v>296.84881000000007</v>
      </c>
      <c r="P112" s="164">
        <v>227783.93100000001</v>
      </c>
      <c r="Q112" s="164">
        <v>180.42067</v>
      </c>
      <c r="R112" s="164">
        <v>144315.1924</v>
      </c>
      <c r="S112" s="164">
        <v>218.29589999999999</v>
      </c>
      <c r="T112" s="164">
        <v>150985.96359999993</v>
      </c>
      <c r="U112" s="164">
        <v>273.07178000000005</v>
      </c>
      <c r="V112" s="164">
        <v>197142.10769999996</v>
      </c>
      <c r="W112" s="164">
        <v>334.12727000000001</v>
      </c>
      <c r="X112" s="165">
        <v>261057.30269999997</v>
      </c>
      <c r="Y112" s="166">
        <v>386.43038000000001</v>
      </c>
      <c r="Z112" s="166">
        <v>259460.07309999998</v>
      </c>
      <c r="AA112" s="539">
        <f t="shared" si="23"/>
        <v>3484.3066800000006</v>
      </c>
      <c r="AB112" s="539">
        <f t="shared" si="23"/>
        <v>2712009.9988000002</v>
      </c>
      <c r="AC112" s="148"/>
      <c r="AD112" s="148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  <c r="BJ112" s="141"/>
      <c r="BK112" s="141"/>
      <c r="BL112" s="141"/>
      <c r="BM112" s="141"/>
      <c r="BN112" s="141"/>
      <c r="BO112" s="141"/>
      <c r="BP112" s="141"/>
      <c r="BQ112" s="141"/>
    </row>
    <row r="113" spans="1:69" s="177" customFormat="1" ht="18" customHeight="1" x14ac:dyDescent="0.25">
      <c r="A113" s="237" t="s">
        <v>238</v>
      </c>
      <c r="B113" s="178" t="s">
        <v>188</v>
      </c>
      <c r="C113" s="158">
        <v>0.157</v>
      </c>
      <c r="D113" s="158">
        <v>291.16640000000001</v>
      </c>
      <c r="E113" s="158">
        <v>1.4999999999999999E-2</v>
      </c>
      <c r="F113" s="158">
        <v>28.5</v>
      </c>
      <c r="G113" s="158">
        <v>0.03</v>
      </c>
      <c r="H113" s="158">
        <v>95</v>
      </c>
      <c r="I113" s="158">
        <v>1.0999999999999999E-2</v>
      </c>
      <c r="J113" s="158">
        <v>36</v>
      </c>
      <c r="K113" s="192">
        <v>0.03</v>
      </c>
      <c r="L113" s="192">
        <v>47.5</v>
      </c>
      <c r="M113" s="192">
        <v>0.03</v>
      </c>
      <c r="N113" s="192">
        <v>335.1</v>
      </c>
      <c r="O113" s="192">
        <v>0.43424000000000001</v>
      </c>
      <c r="P113" s="192">
        <v>163.3904</v>
      </c>
      <c r="Q113" s="192">
        <v>0.01</v>
      </c>
      <c r="R113" s="192">
        <v>14</v>
      </c>
      <c r="S113" s="192">
        <v>0.19980000000000001</v>
      </c>
      <c r="T113" s="192">
        <v>173.41200000000001</v>
      </c>
      <c r="U113" s="192">
        <v>0.02</v>
      </c>
      <c r="V113" s="192">
        <v>32.5</v>
      </c>
      <c r="W113" s="192">
        <v>0.01</v>
      </c>
      <c r="X113" s="193">
        <v>62</v>
      </c>
      <c r="Y113" s="158">
        <v>0.51907999999999999</v>
      </c>
      <c r="Z113" s="158">
        <v>453.84559999999999</v>
      </c>
      <c r="AA113" s="539">
        <f t="shared" si="23"/>
        <v>1.4661200000000001</v>
      </c>
      <c r="AB113" s="539">
        <f t="shared" si="23"/>
        <v>1732.4144000000001</v>
      </c>
      <c r="AC113" s="148"/>
      <c r="AD113" s="148"/>
      <c r="AE113" s="141"/>
      <c r="AF113" s="141"/>
      <c r="AG113" s="141"/>
      <c r="AH113" s="141"/>
      <c r="AI113" s="141"/>
      <c r="AJ113" s="141"/>
      <c r="AK113" s="141"/>
      <c r="AL113" s="141"/>
      <c r="AM113" s="141"/>
      <c r="AN113" s="141"/>
      <c r="AO113" s="141"/>
      <c r="AP113" s="141"/>
      <c r="AQ113" s="141"/>
      <c r="AR113" s="141"/>
      <c r="AS113" s="141"/>
      <c r="AT113" s="141"/>
      <c r="AU113" s="141"/>
      <c r="AV113" s="141"/>
      <c r="AW113" s="141"/>
      <c r="AX113" s="141"/>
      <c r="AY113" s="141"/>
      <c r="AZ113" s="141"/>
      <c r="BA113" s="141"/>
      <c r="BB113" s="141"/>
      <c r="BC113" s="141"/>
      <c r="BD113" s="141"/>
      <c r="BE113" s="141"/>
      <c r="BF113" s="141"/>
      <c r="BG113" s="141"/>
      <c r="BH113" s="141"/>
      <c r="BI113" s="141"/>
      <c r="BJ113" s="141"/>
      <c r="BK113" s="141"/>
      <c r="BL113" s="141"/>
      <c r="BM113" s="141"/>
      <c r="BN113" s="141"/>
      <c r="BO113" s="141"/>
      <c r="BP113" s="141"/>
      <c r="BQ113" s="141"/>
    </row>
    <row r="114" spans="1:69" s="177" customFormat="1" ht="18" customHeight="1" x14ac:dyDescent="0.25">
      <c r="A114" s="237" t="s">
        <v>189</v>
      </c>
      <c r="B114" s="178" t="s">
        <v>190</v>
      </c>
      <c r="C114" s="164">
        <v>0</v>
      </c>
      <c r="D114" s="164">
        <v>0</v>
      </c>
      <c r="E114" s="164">
        <v>0</v>
      </c>
      <c r="F114" s="164">
        <v>0</v>
      </c>
      <c r="G114" s="164">
        <v>0</v>
      </c>
      <c r="H114" s="164">
        <v>0</v>
      </c>
      <c r="I114" s="164">
        <v>0</v>
      </c>
      <c r="J114" s="164">
        <v>0</v>
      </c>
      <c r="K114" s="164">
        <v>0</v>
      </c>
      <c r="L114" s="164">
        <v>0</v>
      </c>
      <c r="M114" s="164">
        <v>0</v>
      </c>
      <c r="N114" s="164">
        <v>0</v>
      </c>
      <c r="O114" s="164">
        <v>0</v>
      </c>
      <c r="P114" s="164">
        <v>0</v>
      </c>
      <c r="Q114" s="164">
        <v>0.37239999999999995</v>
      </c>
      <c r="R114" s="164">
        <v>297.92</v>
      </c>
      <c r="S114" s="164">
        <v>0.01</v>
      </c>
      <c r="T114" s="164">
        <v>21</v>
      </c>
      <c r="U114" s="164">
        <v>1.4999999999999999E-2</v>
      </c>
      <c r="V114" s="164">
        <v>48.75</v>
      </c>
      <c r="W114" s="164">
        <v>0</v>
      </c>
      <c r="X114" s="165">
        <v>0</v>
      </c>
      <c r="Y114" s="166">
        <v>0.06</v>
      </c>
      <c r="Z114" s="166">
        <v>74.099999999999994</v>
      </c>
      <c r="AA114" s="539">
        <f t="shared" si="23"/>
        <v>0.45739999999999997</v>
      </c>
      <c r="AB114" s="539">
        <f t="shared" si="23"/>
        <v>441.77</v>
      </c>
      <c r="AC114" s="148"/>
      <c r="AD114" s="148"/>
      <c r="AE114" s="141"/>
      <c r="AF114" s="141"/>
      <c r="AG114" s="141"/>
      <c r="AH114" s="141"/>
      <c r="AI114" s="141"/>
      <c r="AJ114" s="141"/>
      <c r="AK114" s="141"/>
      <c r="AL114" s="141"/>
      <c r="AM114" s="141"/>
      <c r="AN114" s="141"/>
      <c r="AO114" s="141"/>
      <c r="AP114" s="141"/>
      <c r="AQ114" s="141"/>
      <c r="AR114" s="141"/>
      <c r="AS114" s="141"/>
      <c r="AT114" s="141"/>
      <c r="AU114" s="141"/>
      <c r="AV114" s="141"/>
      <c r="AW114" s="141"/>
      <c r="AX114" s="141"/>
      <c r="AY114" s="141"/>
      <c r="AZ114" s="141"/>
      <c r="BA114" s="141"/>
      <c r="BB114" s="141"/>
      <c r="BC114" s="141"/>
      <c r="BD114" s="141"/>
      <c r="BE114" s="141"/>
      <c r="BF114" s="141"/>
      <c r="BG114" s="141"/>
      <c r="BH114" s="141"/>
      <c r="BI114" s="141"/>
      <c r="BJ114" s="141"/>
      <c r="BK114" s="141"/>
      <c r="BL114" s="141"/>
      <c r="BM114" s="141"/>
      <c r="BN114" s="141"/>
      <c r="BO114" s="141"/>
      <c r="BP114" s="141"/>
      <c r="BQ114" s="141"/>
    </row>
    <row r="115" spans="1:69" s="177" customFormat="1" ht="18" customHeight="1" x14ac:dyDescent="0.25">
      <c r="A115" s="254" t="s">
        <v>237</v>
      </c>
      <c r="B115" s="178" t="s">
        <v>192</v>
      </c>
      <c r="C115" s="164">
        <v>32.189721800000001</v>
      </c>
      <c r="D115" s="164">
        <v>36722.802800000012</v>
      </c>
      <c r="E115" s="164">
        <v>25.7685827</v>
      </c>
      <c r="F115" s="164">
        <v>23797.2222</v>
      </c>
      <c r="G115" s="164">
        <v>21.030649999999998</v>
      </c>
      <c r="H115" s="164">
        <v>19363.8619</v>
      </c>
      <c r="I115" s="164">
        <v>24.988460000000003</v>
      </c>
      <c r="J115" s="164">
        <v>27724.930600000003</v>
      </c>
      <c r="K115" s="164">
        <v>171.41475900000003</v>
      </c>
      <c r="L115" s="164">
        <v>127262.80510000001</v>
      </c>
      <c r="M115" s="164">
        <v>264.02454999999992</v>
      </c>
      <c r="N115" s="164">
        <v>138111.56109999996</v>
      </c>
      <c r="O115" s="164">
        <v>582.25055999999995</v>
      </c>
      <c r="P115" s="164">
        <v>262715.10119999998</v>
      </c>
      <c r="Q115" s="164">
        <v>625.75415999999996</v>
      </c>
      <c r="R115" s="164">
        <v>312782.23739999998</v>
      </c>
      <c r="S115" s="164">
        <v>517.49434000000008</v>
      </c>
      <c r="T115" s="164">
        <v>333124.77630000003</v>
      </c>
      <c r="U115" s="164">
        <v>325.69826</v>
      </c>
      <c r="V115" s="164">
        <v>221180.09059999997</v>
      </c>
      <c r="W115" s="164">
        <v>156.48254999999997</v>
      </c>
      <c r="X115" s="165">
        <v>143765.36319999999</v>
      </c>
      <c r="Y115" s="166">
        <v>47.924400000000006</v>
      </c>
      <c r="Z115" s="166">
        <v>51880.761100000003</v>
      </c>
      <c r="AA115" s="539">
        <f t="shared" si="23"/>
        <v>2795.0209935000003</v>
      </c>
      <c r="AB115" s="539">
        <f t="shared" si="23"/>
        <v>1698431.5134999999</v>
      </c>
      <c r="AC115" s="148"/>
      <c r="AD115" s="148"/>
      <c r="AE115" s="141"/>
      <c r="AF115" s="141"/>
      <c r="AG115" s="141"/>
      <c r="AH115" s="141"/>
      <c r="AI115" s="141"/>
      <c r="AJ115" s="141"/>
      <c r="AK115" s="141"/>
      <c r="AL115" s="141"/>
      <c r="AM115" s="141"/>
      <c r="AN115" s="141"/>
      <c r="AO115" s="141"/>
      <c r="AP115" s="141"/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1"/>
      <c r="BB115" s="141"/>
      <c r="BC115" s="141"/>
      <c r="BD115" s="141"/>
      <c r="BE115" s="141"/>
      <c r="BF115" s="141"/>
      <c r="BG115" s="141"/>
      <c r="BH115" s="141"/>
      <c r="BI115" s="141"/>
      <c r="BJ115" s="141"/>
      <c r="BK115" s="141"/>
      <c r="BL115" s="141"/>
      <c r="BM115" s="141"/>
      <c r="BN115" s="141"/>
      <c r="BO115" s="141"/>
      <c r="BP115" s="141"/>
      <c r="BQ115" s="141"/>
    </row>
    <row r="116" spans="1:69" s="177" customFormat="1" ht="18" customHeight="1" x14ac:dyDescent="0.25">
      <c r="A116" s="237" t="s">
        <v>193</v>
      </c>
      <c r="B116" s="178" t="s">
        <v>194</v>
      </c>
      <c r="C116" s="164">
        <v>2.5856099999999995</v>
      </c>
      <c r="D116" s="164">
        <v>2084.8838999999998</v>
      </c>
      <c r="E116" s="164">
        <v>7.17469</v>
      </c>
      <c r="F116" s="164">
        <v>11225.530799999999</v>
      </c>
      <c r="G116" s="164">
        <v>18.090559999999996</v>
      </c>
      <c r="H116" s="164">
        <v>30195.286499999998</v>
      </c>
      <c r="I116" s="164">
        <v>15.573390000000002</v>
      </c>
      <c r="J116" s="164">
        <v>23900.715099999998</v>
      </c>
      <c r="K116" s="164">
        <v>18.259610000000006</v>
      </c>
      <c r="L116" s="164">
        <v>28222.775599999997</v>
      </c>
      <c r="M116" s="164">
        <v>22.136599999999994</v>
      </c>
      <c r="N116" s="164">
        <v>35097.865000000005</v>
      </c>
      <c r="O116" s="164">
        <v>20.788719999999998</v>
      </c>
      <c r="P116" s="164">
        <v>29465.292900000019</v>
      </c>
      <c r="Q116" s="164">
        <v>18.153639999999999</v>
      </c>
      <c r="R116" s="164">
        <v>23994.025199999996</v>
      </c>
      <c r="S116" s="164">
        <v>15.044649999999997</v>
      </c>
      <c r="T116" s="164">
        <v>19698.964500000002</v>
      </c>
      <c r="U116" s="164">
        <v>8.2780400000000007</v>
      </c>
      <c r="V116" s="164">
        <v>10558.237600000002</v>
      </c>
      <c r="W116" s="164">
        <v>5.5358300000000007</v>
      </c>
      <c r="X116" s="165">
        <v>4308.1835000000001</v>
      </c>
      <c r="Y116" s="166">
        <v>14.462560000000002</v>
      </c>
      <c r="Z116" s="166">
        <v>14491.857499999996</v>
      </c>
      <c r="AA116" s="539">
        <f t="shared" si="23"/>
        <v>166.0839</v>
      </c>
      <c r="AB116" s="539">
        <f t="shared" si="23"/>
        <v>233243.61810000002</v>
      </c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141"/>
      <c r="AU116" s="141"/>
      <c r="AV116" s="141"/>
      <c r="AW116" s="141"/>
      <c r="AX116" s="141"/>
      <c r="AY116" s="141"/>
      <c r="AZ116" s="141"/>
      <c r="BA116" s="141"/>
      <c r="BB116" s="141"/>
      <c r="BC116" s="141"/>
      <c r="BD116" s="141"/>
      <c r="BE116" s="141"/>
      <c r="BF116" s="141"/>
      <c r="BG116" s="141"/>
      <c r="BH116" s="141"/>
      <c r="BI116" s="141"/>
      <c r="BJ116" s="141"/>
      <c r="BK116" s="141"/>
      <c r="BL116" s="141"/>
      <c r="BM116" s="141"/>
      <c r="BN116" s="141"/>
      <c r="BO116" s="141"/>
      <c r="BP116" s="141"/>
      <c r="BQ116" s="141"/>
    </row>
    <row r="117" spans="1:69" s="177" customFormat="1" ht="18" customHeight="1" x14ac:dyDescent="0.25">
      <c r="A117" s="237" t="s">
        <v>195</v>
      </c>
      <c r="B117" s="176" t="s">
        <v>196</v>
      </c>
      <c r="C117" s="164">
        <v>2.14602</v>
      </c>
      <c r="D117" s="164">
        <v>883.67909999999995</v>
      </c>
      <c r="E117" s="164">
        <v>2.1933800000000003</v>
      </c>
      <c r="F117" s="164">
        <v>532.93229999999994</v>
      </c>
      <c r="G117" s="164">
        <v>2.1406999999999998</v>
      </c>
      <c r="H117" s="164">
        <v>886.84859999999992</v>
      </c>
      <c r="I117" s="164">
        <v>2.4451999999999998</v>
      </c>
      <c r="J117" s="164">
        <v>968.44190000000003</v>
      </c>
      <c r="K117" s="164">
        <v>2.52556</v>
      </c>
      <c r="L117" s="164">
        <v>1113.5568000000001</v>
      </c>
      <c r="M117" s="164">
        <v>1.4730099999999997</v>
      </c>
      <c r="N117" s="164">
        <v>542.01299999999992</v>
      </c>
      <c r="O117" s="164">
        <v>0.106</v>
      </c>
      <c r="P117" s="164">
        <v>95.712199999999996</v>
      </c>
      <c r="Q117" s="164">
        <v>0.28699999999999998</v>
      </c>
      <c r="R117" s="164">
        <v>273.5675</v>
      </c>
      <c r="S117" s="164">
        <v>0.7</v>
      </c>
      <c r="T117" s="164">
        <v>483.98800000000006</v>
      </c>
      <c r="U117" s="164">
        <v>1.0149999999999999</v>
      </c>
      <c r="V117" s="164">
        <v>705.17689999999993</v>
      </c>
      <c r="W117" s="164">
        <v>2.7348400000000002</v>
      </c>
      <c r="X117" s="165">
        <v>1124.4246999999998</v>
      </c>
      <c r="Y117" s="166">
        <v>3.2556299999999991</v>
      </c>
      <c r="Z117" s="166">
        <v>1043.2759999999998</v>
      </c>
      <c r="AA117" s="539">
        <f t="shared" si="23"/>
        <v>21.022340000000003</v>
      </c>
      <c r="AB117" s="539">
        <f t="shared" si="23"/>
        <v>8653.6170000000002</v>
      </c>
    </row>
    <row r="118" spans="1:69" s="177" customFormat="1" ht="18" customHeight="1" x14ac:dyDescent="0.25">
      <c r="A118" s="237" t="s">
        <v>197</v>
      </c>
      <c r="B118" s="178" t="s">
        <v>198</v>
      </c>
      <c r="C118" s="164">
        <v>0</v>
      </c>
      <c r="D118" s="164">
        <v>0</v>
      </c>
      <c r="E118" s="164">
        <v>0</v>
      </c>
      <c r="F118" s="164">
        <v>0</v>
      </c>
      <c r="G118" s="164">
        <v>1.291E-2</v>
      </c>
      <c r="H118" s="164">
        <v>2.9995000000000003</v>
      </c>
      <c r="I118" s="164">
        <v>2.2588300000000001</v>
      </c>
      <c r="J118" s="164">
        <v>664.39359999999988</v>
      </c>
      <c r="K118" s="164">
        <v>2.8104700000000005</v>
      </c>
      <c r="L118" s="164">
        <v>1086.6641000000002</v>
      </c>
      <c r="M118" s="164">
        <v>1.8385400000000003</v>
      </c>
      <c r="N118" s="164">
        <v>358.3612</v>
      </c>
      <c r="O118" s="164">
        <v>2.0478200000000002</v>
      </c>
      <c r="P118" s="164">
        <v>656.53719999999998</v>
      </c>
      <c r="Q118" s="164">
        <v>0.37773000000000001</v>
      </c>
      <c r="R118" s="164">
        <v>147.15459999999999</v>
      </c>
      <c r="S118" s="164">
        <v>0.23316999999999999</v>
      </c>
      <c r="T118" s="164">
        <v>121.48230000000001</v>
      </c>
      <c r="U118" s="164">
        <v>0.2</v>
      </c>
      <c r="V118" s="164">
        <v>150</v>
      </c>
      <c r="W118" s="164">
        <v>0.4</v>
      </c>
      <c r="X118" s="165">
        <v>300</v>
      </c>
      <c r="Y118" s="166">
        <v>0.4909</v>
      </c>
      <c r="Z118" s="166">
        <v>147.27000000000001</v>
      </c>
      <c r="AA118" s="539">
        <f t="shared" si="23"/>
        <v>10.67037</v>
      </c>
      <c r="AB118" s="539">
        <f t="shared" si="23"/>
        <v>3634.8625000000002</v>
      </c>
      <c r="AC118" s="148"/>
      <c r="AD118" s="148"/>
      <c r="AE118" s="141"/>
      <c r="AF118" s="141"/>
      <c r="AG118" s="141"/>
      <c r="AH118" s="141"/>
      <c r="AI118" s="141"/>
      <c r="AJ118" s="141"/>
      <c r="AK118" s="141"/>
      <c r="AL118" s="141"/>
      <c r="AM118" s="141"/>
      <c r="AN118" s="141"/>
      <c r="AO118" s="141"/>
      <c r="AP118" s="141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  <c r="BA118" s="141"/>
      <c r="BB118" s="141"/>
      <c r="BC118" s="141"/>
      <c r="BD118" s="141"/>
      <c r="BE118" s="141"/>
      <c r="BF118" s="141"/>
      <c r="BG118" s="141"/>
      <c r="BH118" s="141"/>
      <c r="BI118" s="141"/>
      <c r="BJ118" s="141"/>
      <c r="BK118" s="141"/>
      <c r="BL118" s="141"/>
      <c r="BM118" s="141"/>
      <c r="BN118" s="141"/>
      <c r="BO118" s="141"/>
      <c r="BP118" s="141"/>
      <c r="BQ118" s="141"/>
    </row>
    <row r="119" spans="1:69" s="177" customFormat="1" ht="18" customHeight="1" x14ac:dyDescent="0.25">
      <c r="A119" s="237" t="s">
        <v>199</v>
      </c>
      <c r="B119" s="178" t="s">
        <v>200</v>
      </c>
      <c r="C119" s="164">
        <v>28.806360000000002</v>
      </c>
      <c r="D119" s="164">
        <v>23273.2444</v>
      </c>
      <c r="E119" s="164">
        <v>18.8535</v>
      </c>
      <c r="F119" s="164">
        <v>13339.771400000001</v>
      </c>
      <c r="G119" s="164">
        <v>23.399989999999999</v>
      </c>
      <c r="H119" s="164">
        <v>11972.403999999999</v>
      </c>
      <c r="I119" s="164">
        <v>3.8445500000000004</v>
      </c>
      <c r="J119" s="164">
        <v>3889.5312000000004</v>
      </c>
      <c r="K119" s="164">
        <v>41.560169999999999</v>
      </c>
      <c r="L119" s="164">
        <v>22794.1692</v>
      </c>
      <c r="M119" s="164">
        <v>20.148779999999999</v>
      </c>
      <c r="N119" s="164">
        <v>8896.1346000000012</v>
      </c>
      <c r="O119" s="164">
        <v>18.251999999999999</v>
      </c>
      <c r="P119" s="164">
        <v>9072.0017000000007</v>
      </c>
      <c r="Q119" s="164">
        <v>92.569000000000003</v>
      </c>
      <c r="R119" s="164">
        <v>55088.037100000009</v>
      </c>
      <c r="S119" s="164">
        <v>90.571490000000011</v>
      </c>
      <c r="T119" s="164">
        <v>50987.673199999997</v>
      </c>
      <c r="U119" s="164">
        <v>81.116470000000007</v>
      </c>
      <c r="V119" s="164">
        <v>51528.056100000002</v>
      </c>
      <c r="W119" s="164">
        <v>58.88018000000001</v>
      </c>
      <c r="X119" s="165">
        <v>36793.292099999999</v>
      </c>
      <c r="Y119" s="166">
        <v>71.93235</v>
      </c>
      <c r="Z119" s="166">
        <v>33162.880900000004</v>
      </c>
      <c r="AA119" s="539">
        <f t="shared" si="23"/>
        <v>549.93484000000001</v>
      </c>
      <c r="AB119" s="539">
        <f t="shared" si="23"/>
        <v>320797.19590000005</v>
      </c>
      <c r="AC119" s="148"/>
      <c r="AD119" s="148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1"/>
      <c r="BB119" s="141"/>
      <c r="BC119" s="141"/>
      <c r="BD119" s="141"/>
      <c r="BE119" s="141"/>
      <c r="BF119" s="141"/>
      <c r="BG119" s="141"/>
      <c r="BH119" s="141"/>
      <c r="BI119" s="141"/>
      <c r="BJ119" s="141"/>
      <c r="BK119" s="141"/>
      <c r="BL119" s="141"/>
      <c r="BM119" s="141"/>
      <c r="BN119" s="141"/>
      <c r="BO119" s="141"/>
      <c r="BP119" s="141"/>
      <c r="BQ119" s="141"/>
    </row>
    <row r="120" spans="1:69" s="177" customFormat="1" ht="18" customHeight="1" x14ac:dyDescent="0.25">
      <c r="A120" s="237" t="s">
        <v>252</v>
      </c>
      <c r="B120" s="178" t="s">
        <v>202</v>
      </c>
      <c r="C120" s="164">
        <v>0</v>
      </c>
      <c r="D120" s="164">
        <v>0</v>
      </c>
      <c r="E120" s="164">
        <v>0</v>
      </c>
      <c r="F120" s="164">
        <v>0</v>
      </c>
      <c r="G120" s="164">
        <v>0</v>
      </c>
      <c r="H120" s="164">
        <v>0</v>
      </c>
      <c r="I120" s="164">
        <v>0</v>
      </c>
      <c r="J120" s="164">
        <v>0</v>
      </c>
      <c r="K120" s="164">
        <v>8.0000000000000002E-3</v>
      </c>
      <c r="L120" s="164">
        <v>28</v>
      </c>
      <c r="M120" s="164">
        <v>0</v>
      </c>
      <c r="N120" s="164">
        <v>0</v>
      </c>
      <c r="O120" s="164">
        <v>0</v>
      </c>
      <c r="P120" s="164">
        <v>0</v>
      </c>
      <c r="Q120" s="164">
        <v>0</v>
      </c>
      <c r="R120" s="164">
        <v>0</v>
      </c>
      <c r="S120" s="164">
        <v>0</v>
      </c>
      <c r="T120" s="164">
        <v>0</v>
      </c>
      <c r="U120" s="164">
        <v>0</v>
      </c>
      <c r="V120" s="164">
        <v>0</v>
      </c>
      <c r="W120" s="164">
        <v>2.2000000000000001E-3</v>
      </c>
      <c r="X120" s="165">
        <v>198</v>
      </c>
      <c r="Y120" s="166">
        <v>0.23</v>
      </c>
      <c r="Z120" s="166">
        <v>1810.6000000000001</v>
      </c>
      <c r="AA120" s="539">
        <f t="shared" si="23"/>
        <v>0.24020000000000002</v>
      </c>
      <c r="AB120" s="539">
        <f t="shared" si="23"/>
        <v>2036.6000000000001</v>
      </c>
      <c r="AC120" s="141"/>
      <c r="AD120" s="141"/>
      <c r="AE120" s="141"/>
      <c r="AF120" s="141"/>
      <c r="AG120" s="141"/>
      <c r="AH120" s="141"/>
      <c r="AI120" s="141"/>
      <c r="AJ120" s="141"/>
      <c r="AK120" s="141"/>
      <c r="AL120" s="141"/>
      <c r="AM120" s="141"/>
      <c r="AN120" s="141"/>
      <c r="AO120" s="141"/>
      <c r="AP120" s="141"/>
      <c r="AQ120" s="141"/>
      <c r="AR120" s="141"/>
      <c r="AS120" s="141"/>
      <c r="AT120" s="141"/>
      <c r="AU120" s="141"/>
      <c r="AV120" s="141"/>
      <c r="AW120" s="141"/>
      <c r="AX120" s="141"/>
      <c r="AY120" s="141"/>
      <c r="AZ120" s="141"/>
      <c r="BA120" s="141"/>
      <c r="BB120" s="141"/>
      <c r="BC120" s="141"/>
      <c r="BD120" s="141"/>
      <c r="BE120" s="141"/>
      <c r="BF120" s="141"/>
      <c r="BG120" s="141"/>
      <c r="BH120" s="141"/>
      <c r="BI120" s="141"/>
      <c r="BJ120" s="141"/>
      <c r="BK120" s="141"/>
      <c r="BL120" s="141"/>
      <c r="BM120" s="141"/>
      <c r="BN120" s="141"/>
      <c r="BO120" s="141"/>
      <c r="BP120" s="141"/>
      <c r="BQ120" s="141"/>
    </row>
    <row r="121" spans="1:69" s="177" customFormat="1" ht="18" customHeight="1" x14ac:dyDescent="0.25">
      <c r="A121" s="237" t="s">
        <v>203</v>
      </c>
      <c r="B121" s="178" t="s">
        <v>204</v>
      </c>
      <c r="C121" s="164">
        <v>1.4359999999999999</v>
      </c>
      <c r="D121" s="164">
        <v>1297.2637</v>
      </c>
      <c r="E121" s="164">
        <v>1.5495999999999999</v>
      </c>
      <c r="F121" s="164">
        <v>1354.9657999999999</v>
      </c>
      <c r="G121" s="164">
        <v>2.2651999999999997</v>
      </c>
      <c r="H121" s="164">
        <v>2008.2836000000002</v>
      </c>
      <c r="I121" s="164">
        <v>2.2391999999999999</v>
      </c>
      <c r="J121" s="164">
        <v>1845.9156</v>
      </c>
      <c r="K121" s="164">
        <v>1.2337400000000001</v>
      </c>
      <c r="L121" s="164">
        <v>999.65409999999997</v>
      </c>
      <c r="M121" s="164">
        <v>2.3409</v>
      </c>
      <c r="N121" s="164">
        <v>1365.6902</v>
      </c>
      <c r="O121" s="164">
        <v>1.9584099999999998</v>
      </c>
      <c r="P121" s="164">
        <v>1086.1071000000002</v>
      </c>
      <c r="Q121" s="164">
        <v>2.2536</v>
      </c>
      <c r="R121" s="164">
        <v>1367.1659999999999</v>
      </c>
      <c r="S121" s="164">
        <v>3.3092899999999998</v>
      </c>
      <c r="T121" s="164">
        <v>1643.6210000000001</v>
      </c>
      <c r="U121" s="164">
        <v>2.74105</v>
      </c>
      <c r="V121" s="164">
        <v>2002.6784000000002</v>
      </c>
      <c r="W121" s="164">
        <v>3.3929500000000004</v>
      </c>
      <c r="X121" s="165">
        <v>2360.0398999999998</v>
      </c>
      <c r="Y121" s="166">
        <v>2.8754400000000002</v>
      </c>
      <c r="Z121" s="166">
        <v>2227.0386999999996</v>
      </c>
      <c r="AA121" s="539">
        <f t="shared" si="23"/>
        <v>27.595379999999999</v>
      </c>
      <c r="AB121" s="539">
        <f t="shared" si="23"/>
        <v>19558.424100000004</v>
      </c>
      <c r="AC121" s="141"/>
      <c r="AD121" s="141"/>
      <c r="AE121" s="141"/>
      <c r="AF121" s="141"/>
      <c r="AG121" s="141"/>
      <c r="AH121" s="141"/>
      <c r="AI121" s="141"/>
      <c r="AJ121" s="141"/>
      <c r="AK121" s="141"/>
      <c r="AL121" s="141"/>
      <c r="AM121" s="141"/>
      <c r="AN121" s="141"/>
      <c r="AO121" s="141"/>
      <c r="AP121" s="141"/>
      <c r="AQ121" s="141"/>
      <c r="AR121" s="141"/>
      <c r="AS121" s="141"/>
      <c r="AT121" s="141"/>
      <c r="AU121" s="141"/>
      <c r="AV121" s="141"/>
      <c r="AW121" s="141"/>
      <c r="AX121" s="141"/>
      <c r="AY121" s="141"/>
      <c r="AZ121" s="141"/>
      <c r="BA121" s="141"/>
      <c r="BB121" s="141"/>
      <c r="BC121" s="141"/>
      <c r="BD121" s="141"/>
      <c r="BE121" s="141"/>
      <c r="BF121" s="141"/>
      <c r="BG121" s="141"/>
      <c r="BH121" s="141"/>
      <c r="BI121" s="141"/>
      <c r="BJ121" s="141"/>
      <c r="BK121" s="141"/>
      <c r="BL121" s="141"/>
      <c r="BM121" s="141"/>
      <c r="BN121" s="141"/>
      <c r="BO121" s="141"/>
      <c r="BP121" s="141"/>
      <c r="BQ121" s="141"/>
    </row>
    <row r="122" spans="1:69" s="177" customFormat="1" ht="18" customHeight="1" x14ac:dyDescent="0.25">
      <c r="A122" s="237" t="s">
        <v>205</v>
      </c>
      <c r="B122" s="178" t="s">
        <v>206</v>
      </c>
      <c r="C122" s="164">
        <v>8.1002200000000002</v>
      </c>
      <c r="D122" s="164">
        <v>11759.6378</v>
      </c>
      <c r="E122" s="164">
        <v>6.5860000000000003</v>
      </c>
      <c r="F122" s="164">
        <v>8782.1772999999994</v>
      </c>
      <c r="G122" s="164">
        <v>8.8970000000000002</v>
      </c>
      <c r="H122" s="164">
        <v>12630.1456</v>
      </c>
      <c r="I122" s="164">
        <v>14.619</v>
      </c>
      <c r="J122" s="164">
        <v>19262.017599999999</v>
      </c>
      <c r="K122" s="164">
        <v>12.26796</v>
      </c>
      <c r="L122" s="164">
        <v>13994.047</v>
      </c>
      <c r="M122" s="164">
        <v>8.89907</v>
      </c>
      <c r="N122" s="164">
        <v>10541.2361</v>
      </c>
      <c r="O122" s="164">
        <v>6.5975000000000001</v>
      </c>
      <c r="P122" s="164">
        <v>7702.8365000000003</v>
      </c>
      <c r="Q122" s="164">
        <v>0</v>
      </c>
      <c r="R122" s="164">
        <v>0</v>
      </c>
      <c r="S122" s="164">
        <v>0</v>
      </c>
      <c r="T122" s="164">
        <v>0</v>
      </c>
      <c r="U122" s="164">
        <v>0</v>
      </c>
      <c r="V122" s="164">
        <v>0</v>
      </c>
      <c r="W122" s="164">
        <v>0</v>
      </c>
      <c r="X122" s="165">
        <v>0</v>
      </c>
      <c r="Y122" s="166">
        <v>0</v>
      </c>
      <c r="Z122" s="166">
        <v>0</v>
      </c>
      <c r="AA122" s="539">
        <f t="shared" si="23"/>
        <v>65.966750000000005</v>
      </c>
      <c r="AB122" s="539">
        <f t="shared" si="23"/>
        <v>84672.097899999993</v>
      </c>
      <c r="AC122" s="148"/>
      <c r="AD122" s="148"/>
      <c r="AE122" s="141"/>
      <c r="AF122" s="141"/>
      <c r="AG122" s="141"/>
      <c r="AH122" s="141"/>
      <c r="AI122" s="141"/>
      <c r="AJ122" s="141"/>
      <c r="AK122" s="141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1"/>
      <c r="AX122" s="141"/>
      <c r="AY122" s="141"/>
      <c r="AZ122" s="141"/>
      <c r="BA122" s="141"/>
      <c r="BB122" s="141"/>
      <c r="BC122" s="141"/>
      <c r="BD122" s="141"/>
      <c r="BE122" s="141"/>
      <c r="BF122" s="141"/>
      <c r="BG122" s="141"/>
      <c r="BH122" s="141"/>
      <c r="BI122" s="141"/>
      <c r="BJ122" s="141"/>
      <c r="BK122" s="141"/>
      <c r="BL122" s="141"/>
      <c r="BM122" s="141"/>
      <c r="BN122" s="141"/>
      <c r="BO122" s="141"/>
      <c r="BP122" s="141"/>
      <c r="BQ122" s="141"/>
    </row>
    <row r="123" spans="1:69" s="177" customFormat="1" ht="18" customHeight="1" x14ac:dyDescent="0.25">
      <c r="A123" s="237" t="s">
        <v>205</v>
      </c>
      <c r="B123" s="178" t="s">
        <v>208</v>
      </c>
      <c r="C123" s="164">
        <v>0</v>
      </c>
      <c r="D123" s="164">
        <v>0</v>
      </c>
      <c r="E123" s="164">
        <v>0.10226</v>
      </c>
      <c r="F123" s="164">
        <v>71.581999999999994</v>
      </c>
      <c r="G123" s="164">
        <v>0</v>
      </c>
      <c r="H123" s="164">
        <v>0</v>
      </c>
      <c r="I123" s="164">
        <v>0</v>
      </c>
      <c r="J123" s="164">
        <v>0</v>
      </c>
      <c r="K123" s="164">
        <v>8.9999999999999993E-3</v>
      </c>
      <c r="L123" s="164">
        <v>2.9996999999999998</v>
      </c>
      <c r="M123" s="164">
        <v>8.9999999999999993E-3</v>
      </c>
      <c r="N123" s="164">
        <v>2.9996999999999998</v>
      </c>
      <c r="O123" s="164">
        <v>8.9999999999999993E-3</v>
      </c>
      <c r="P123" s="164">
        <v>2.9996999999999998</v>
      </c>
      <c r="Q123" s="164">
        <v>0</v>
      </c>
      <c r="R123" s="164">
        <v>0</v>
      </c>
      <c r="S123" s="164">
        <v>0</v>
      </c>
      <c r="T123" s="164">
        <v>0</v>
      </c>
      <c r="U123" s="164">
        <v>0</v>
      </c>
      <c r="V123" s="164">
        <v>0</v>
      </c>
      <c r="W123" s="164">
        <v>0</v>
      </c>
      <c r="X123" s="165">
        <v>0</v>
      </c>
      <c r="Y123" s="166">
        <v>0</v>
      </c>
      <c r="Z123" s="166">
        <v>0</v>
      </c>
      <c r="AA123" s="539">
        <f t="shared" si="23"/>
        <v>0.12925999999999999</v>
      </c>
      <c r="AB123" s="539">
        <f t="shared" si="23"/>
        <v>80.581100000000006</v>
      </c>
      <c r="AC123" s="141"/>
      <c r="AD123" s="141"/>
      <c r="AE123" s="141"/>
      <c r="AF123" s="141"/>
      <c r="AG123" s="141"/>
      <c r="AH123" s="141"/>
      <c r="AI123" s="141"/>
      <c r="AJ123" s="141"/>
      <c r="AK123" s="141"/>
      <c r="AL123" s="141"/>
      <c r="AM123" s="141"/>
      <c r="AN123" s="141"/>
      <c r="AO123" s="141"/>
      <c r="AP123" s="141"/>
      <c r="AQ123" s="141"/>
      <c r="AR123" s="141"/>
      <c r="AS123" s="141"/>
      <c r="AT123" s="141"/>
      <c r="AU123" s="141"/>
      <c r="AV123" s="141"/>
      <c r="AW123" s="141"/>
      <c r="AX123" s="141"/>
      <c r="AY123" s="141"/>
      <c r="AZ123" s="141"/>
      <c r="BA123" s="141"/>
      <c r="BB123" s="141"/>
      <c r="BC123" s="141"/>
      <c r="BD123" s="141"/>
      <c r="BE123" s="141"/>
      <c r="BF123" s="141"/>
      <c r="BG123" s="141"/>
      <c r="BH123" s="141"/>
      <c r="BI123" s="141"/>
      <c r="BJ123" s="141"/>
      <c r="BK123" s="141"/>
      <c r="BL123" s="141"/>
      <c r="BM123" s="141"/>
      <c r="BN123" s="141"/>
      <c r="BO123" s="141"/>
      <c r="BP123" s="141"/>
      <c r="BQ123" s="141"/>
    </row>
    <row r="124" spans="1:69" s="177" customFormat="1" ht="18" customHeight="1" x14ac:dyDescent="0.25">
      <c r="A124" s="237" t="s">
        <v>209</v>
      </c>
      <c r="B124" s="178" t="s">
        <v>210</v>
      </c>
      <c r="C124" s="530">
        <v>0.15045000000000003</v>
      </c>
      <c r="D124" s="530">
        <v>84.857400000000013</v>
      </c>
      <c r="E124" s="530">
        <v>9.0899999999999991E-3</v>
      </c>
      <c r="F124" s="530">
        <v>1.5998000000000001</v>
      </c>
      <c r="G124" s="530">
        <v>0.65991539999999993</v>
      </c>
      <c r="H124" s="530">
        <v>1171.96</v>
      </c>
      <c r="I124" s="530">
        <v>0.67553999999999992</v>
      </c>
      <c r="J124" s="534">
        <v>261.81900000000002</v>
      </c>
      <c r="K124" s="534">
        <v>1.2432699999999999</v>
      </c>
      <c r="L124" s="534">
        <v>2059.3975</v>
      </c>
      <c r="M124" s="534">
        <v>3.1592700000000002</v>
      </c>
      <c r="N124" s="534">
        <v>1475.9292</v>
      </c>
      <c r="O124" s="534">
        <v>0.19719999999999999</v>
      </c>
      <c r="P124" s="534">
        <v>275.1001</v>
      </c>
      <c r="Q124" s="534">
        <v>0.77139999999999997</v>
      </c>
      <c r="R124" s="530">
        <v>736.71600000000001</v>
      </c>
      <c r="S124" s="534">
        <v>0</v>
      </c>
      <c r="T124" s="530">
        <v>0</v>
      </c>
      <c r="U124" s="535">
        <v>0</v>
      </c>
      <c r="V124" s="536">
        <v>0</v>
      </c>
      <c r="W124" s="536">
        <v>0.09</v>
      </c>
      <c r="X124" s="534">
        <v>180</v>
      </c>
      <c r="Y124" s="530">
        <v>0.50419999999999998</v>
      </c>
      <c r="Z124" s="530">
        <v>598.38949999999988</v>
      </c>
      <c r="AA124" s="539">
        <f t="shared" si="23"/>
        <v>7.4603353999999991</v>
      </c>
      <c r="AB124" s="539">
        <f t="shared" si="23"/>
        <v>6845.768500000001</v>
      </c>
      <c r="AC124" s="148"/>
      <c r="AD124" s="148"/>
      <c r="AE124" s="141"/>
      <c r="AF124" s="141"/>
      <c r="AG124" s="141"/>
      <c r="AH124" s="141"/>
      <c r="AI124" s="141"/>
      <c r="AJ124" s="141"/>
      <c r="AK124" s="141"/>
      <c r="AL124" s="141"/>
      <c r="AM124" s="141"/>
      <c r="AN124" s="141"/>
      <c r="AO124" s="141"/>
      <c r="AP124" s="141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  <c r="BA124" s="141"/>
      <c r="BB124" s="141"/>
      <c r="BC124" s="141"/>
      <c r="BD124" s="141"/>
      <c r="BE124" s="141"/>
      <c r="BF124" s="141"/>
      <c r="BG124" s="141"/>
      <c r="BH124" s="141"/>
      <c r="BI124" s="141"/>
      <c r="BJ124" s="141"/>
      <c r="BK124" s="141"/>
      <c r="BL124" s="141"/>
      <c r="BM124" s="141"/>
      <c r="BN124" s="141"/>
      <c r="BO124" s="141"/>
      <c r="BP124" s="141"/>
      <c r="BQ124" s="141"/>
    </row>
    <row r="125" spans="1:69" s="177" customFormat="1" ht="18" customHeight="1" x14ac:dyDescent="0.25">
      <c r="A125" s="237" t="s">
        <v>253</v>
      </c>
      <c r="B125" s="260" t="s">
        <v>212</v>
      </c>
      <c r="C125" s="164">
        <v>0</v>
      </c>
      <c r="D125" s="164">
        <v>0</v>
      </c>
      <c r="E125" s="164">
        <v>0.01</v>
      </c>
      <c r="F125" s="164">
        <v>20</v>
      </c>
      <c r="G125" s="164">
        <v>0.52500000000000002</v>
      </c>
      <c r="H125" s="164">
        <v>1275</v>
      </c>
      <c r="I125" s="164">
        <v>0</v>
      </c>
      <c r="J125" s="164">
        <v>0</v>
      </c>
      <c r="K125" s="164">
        <v>0</v>
      </c>
      <c r="L125" s="164">
        <v>0</v>
      </c>
      <c r="M125" s="164">
        <v>0</v>
      </c>
      <c r="N125" s="164">
        <v>0</v>
      </c>
      <c r="O125" s="164">
        <v>0</v>
      </c>
      <c r="P125" s="164">
        <v>0</v>
      </c>
      <c r="Q125" s="164">
        <v>0</v>
      </c>
      <c r="R125" s="164">
        <v>0</v>
      </c>
      <c r="S125" s="164">
        <v>0</v>
      </c>
      <c r="T125" s="164">
        <v>0</v>
      </c>
      <c r="U125" s="164">
        <v>0</v>
      </c>
      <c r="V125" s="164">
        <v>0</v>
      </c>
      <c r="W125" s="164">
        <v>0</v>
      </c>
      <c r="X125" s="165">
        <v>0</v>
      </c>
      <c r="Y125" s="166">
        <v>0</v>
      </c>
      <c r="Z125" s="166">
        <v>0</v>
      </c>
      <c r="AA125" s="539">
        <f t="shared" si="23"/>
        <v>0.53500000000000003</v>
      </c>
      <c r="AB125" s="539">
        <f t="shared" si="23"/>
        <v>1295</v>
      </c>
      <c r="AC125" s="141"/>
      <c r="AD125" s="141"/>
      <c r="AE125" s="141"/>
      <c r="AF125" s="141"/>
      <c r="AG125" s="141"/>
      <c r="AH125" s="141"/>
      <c r="AI125" s="141"/>
      <c r="AJ125" s="141"/>
      <c r="AK125" s="141"/>
      <c r="AL125" s="141"/>
      <c r="AM125" s="141"/>
      <c r="AN125" s="141"/>
      <c r="AO125" s="141"/>
      <c r="AP125" s="141"/>
      <c r="AQ125" s="141"/>
      <c r="AR125" s="141"/>
      <c r="AS125" s="141"/>
      <c r="AT125" s="141"/>
      <c r="AU125" s="141"/>
      <c r="AV125" s="141"/>
      <c r="AW125" s="141"/>
      <c r="AX125" s="141"/>
      <c r="AY125" s="141"/>
      <c r="AZ125" s="141"/>
      <c r="BA125" s="141"/>
      <c r="BB125" s="141"/>
      <c r="BC125" s="141"/>
      <c r="BD125" s="141"/>
      <c r="BE125" s="141"/>
      <c r="BF125" s="141"/>
      <c r="BG125" s="141"/>
      <c r="BH125" s="141"/>
      <c r="BI125" s="141"/>
      <c r="BJ125" s="141"/>
      <c r="BK125" s="141"/>
      <c r="BL125" s="141"/>
      <c r="BM125" s="141"/>
      <c r="BN125" s="141"/>
      <c r="BO125" s="141"/>
      <c r="BP125" s="141"/>
      <c r="BQ125" s="141"/>
    </row>
    <row r="126" spans="1:69" s="177" customFormat="1" ht="18" customHeight="1" x14ac:dyDescent="0.25">
      <c r="A126" s="237">
        <v>603</v>
      </c>
      <c r="B126" s="261" t="s">
        <v>213</v>
      </c>
      <c r="C126" s="181">
        <v>5.8971200000000001</v>
      </c>
      <c r="D126" s="181">
        <v>11529.633899999999</v>
      </c>
      <c r="E126" s="181">
        <v>5.4588400000000004</v>
      </c>
      <c r="F126" s="181">
        <v>10360.889899999998</v>
      </c>
      <c r="G126" s="181">
        <v>11.866079999999998</v>
      </c>
      <c r="H126" s="181">
        <v>21947.581100000003</v>
      </c>
      <c r="I126" s="181">
        <v>19.32358</v>
      </c>
      <c r="J126" s="181">
        <v>36296.323000000004</v>
      </c>
      <c r="K126" s="181">
        <v>13.3319299</v>
      </c>
      <c r="L126" s="181">
        <v>35353.348200000008</v>
      </c>
      <c r="M126" s="166">
        <v>6.5168200000000001</v>
      </c>
      <c r="N126" s="166">
        <v>12158.142099999997</v>
      </c>
      <c r="O126" s="164">
        <v>4.7679200000000002</v>
      </c>
      <c r="P126" s="164">
        <v>9105.6579999999994</v>
      </c>
      <c r="Q126" s="164">
        <v>7.5379199999999988</v>
      </c>
      <c r="R126" s="164">
        <v>14006.542300000001</v>
      </c>
      <c r="S126" s="164">
        <v>7.3197799999999997</v>
      </c>
      <c r="T126" s="164">
        <v>14297.939299999998</v>
      </c>
      <c r="U126" s="164">
        <v>6.43588</v>
      </c>
      <c r="V126" s="164">
        <v>12554.588399999999</v>
      </c>
      <c r="W126" s="164">
        <v>8.0315399999999997</v>
      </c>
      <c r="X126" s="165">
        <v>15881.6034</v>
      </c>
      <c r="Y126" s="166">
        <v>15.418299999999999</v>
      </c>
      <c r="Z126" s="166">
        <v>21936.630099999998</v>
      </c>
      <c r="AA126" s="539">
        <f t="shared" si="23"/>
        <v>111.90570989999999</v>
      </c>
      <c r="AB126" s="539">
        <f t="shared" si="23"/>
        <v>215428.87970000002</v>
      </c>
      <c r="AC126" s="148"/>
      <c r="AD126" s="148"/>
      <c r="AE126" s="141"/>
      <c r="AF126" s="141"/>
      <c r="AG126" s="141"/>
      <c r="AH126" s="141"/>
      <c r="AI126" s="141"/>
      <c r="AJ126" s="141"/>
      <c r="AK126" s="141"/>
      <c r="AL126" s="141"/>
      <c r="AM126" s="141"/>
      <c r="AN126" s="141"/>
      <c r="AO126" s="141"/>
      <c r="AP126" s="141"/>
      <c r="AQ126" s="141"/>
      <c r="AR126" s="141"/>
      <c r="AS126" s="141"/>
      <c r="AT126" s="141"/>
      <c r="AU126" s="141"/>
      <c r="AV126" s="141"/>
      <c r="AW126" s="141"/>
      <c r="AX126" s="141"/>
      <c r="AY126" s="141"/>
      <c r="AZ126" s="141"/>
      <c r="BA126" s="141"/>
      <c r="BB126" s="141"/>
      <c r="BC126" s="141"/>
      <c r="BD126" s="141"/>
      <c r="BE126" s="141"/>
      <c r="BF126" s="141"/>
      <c r="BG126" s="141"/>
      <c r="BH126" s="141"/>
      <c r="BI126" s="141"/>
      <c r="BJ126" s="141"/>
      <c r="BK126" s="141"/>
      <c r="BL126" s="141"/>
      <c r="BM126" s="141"/>
      <c r="BN126" s="141"/>
      <c r="BO126" s="141"/>
      <c r="BP126" s="141"/>
      <c r="BQ126" s="141"/>
    </row>
    <row r="127" spans="1:69" ht="18" customHeight="1" x14ac:dyDescent="0.25">
      <c r="A127" s="225"/>
      <c r="B127" s="251" t="s">
        <v>214</v>
      </c>
      <c r="C127" s="210"/>
      <c r="D127" s="210"/>
      <c r="E127" s="210"/>
      <c r="F127" s="210"/>
      <c r="G127" s="210"/>
      <c r="H127" s="210"/>
      <c r="I127" s="210"/>
      <c r="J127" s="210"/>
      <c r="K127" s="210"/>
      <c r="L127" s="211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3"/>
      <c r="Y127" s="166"/>
      <c r="Z127" s="166"/>
      <c r="AA127" s="539"/>
      <c r="AB127" s="539"/>
      <c r="AC127" s="148"/>
      <c r="AD127" s="148"/>
    </row>
    <row r="128" spans="1:69" ht="18" customHeight="1" x14ac:dyDescent="0.25">
      <c r="A128" s="262" t="s">
        <v>254</v>
      </c>
      <c r="B128" s="258" t="s">
        <v>216</v>
      </c>
      <c r="C128" s="164">
        <v>0.54</v>
      </c>
      <c r="D128" s="164">
        <v>3967</v>
      </c>
      <c r="E128" s="164">
        <v>0.52500000000000002</v>
      </c>
      <c r="F128" s="164">
        <v>2295</v>
      </c>
      <c r="G128" s="164">
        <v>0.40200000000000002</v>
      </c>
      <c r="H128" s="164">
        <v>1717.75</v>
      </c>
      <c r="I128" s="164">
        <v>68.435339999999997</v>
      </c>
      <c r="J128" s="164">
        <v>265916.18290000001</v>
      </c>
      <c r="K128" s="164">
        <v>143.53898000000001</v>
      </c>
      <c r="L128" s="164">
        <v>603209.07740000007</v>
      </c>
      <c r="M128" s="164">
        <v>105.80822000000001</v>
      </c>
      <c r="N128" s="164">
        <v>403382.58600000001</v>
      </c>
      <c r="O128" s="164">
        <v>146.06019000000001</v>
      </c>
      <c r="P128" s="164">
        <v>597531.82829999994</v>
      </c>
      <c r="Q128" s="164">
        <v>47.55856</v>
      </c>
      <c r="R128" s="164">
        <v>183009.44760000001</v>
      </c>
      <c r="S128" s="164">
        <v>65.89461</v>
      </c>
      <c r="T128" s="164">
        <v>285953.49939999997</v>
      </c>
      <c r="U128" s="164">
        <v>68.592939999999999</v>
      </c>
      <c r="V128" s="164">
        <v>294636.99280000001</v>
      </c>
      <c r="W128" s="164">
        <v>110.19685999999999</v>
      </c>
      <c r="X128" s="165">
        <v>790053.58810000005</v>
      </c>
      <c r="Y128" s="166">
        <v>45.785895499999995</v>
      </c>
      <c r="Z128" s="166">
        <v>230491.91010000001</v>
      </c>
      <c r="AA128" s="539">
        <f t="shared" si="23"/>
        <v>803.33859550000022</v>
      </c>
      <c r="AB128" s="539">
        <f t="shared" si="23"/>
        <v>3662164.8626000006</v>
      </c>
      <c r="AC128" s="148"/>
      <c r="AD128" s="148"/>
      <c r="AE128" s="148"/>
      <c r="AF128" s="148"/>
    </row>
    <row r="129" spans="1:33" ht="18" customHeight="1" x14ac:dyDescent="0.25">
      <c r="A129" s="263" t="s">
        <v>262</v>
      </c>
      <c r="B129" s="178" t="s">
        <v>312</v>
      </c>
      <c r="C129" s="164">
        <v>3.5000000000000003E-2</v>
      </c>
      <c r="D129" s="164">
        <v>154</v>
      </c>
      <c r="E129" s="164">
        <v>8.5000000000000006E-2</v>
      </c>
      <c r="F129" s="164">
        <v>306.34999999999997</v>
      </c>
      <c r="G129" s="164">
        <v>0.11899999999999999</v>
      </c>
      <c r="H129" s="164">
        <v>861</v>
      </c>
      <c r="I129" s="164">
        <v>8.0000000000000002E-3</v>
      </c>
      <c r="J129" s="164">
        <v>200</v>
      </c>
      <c r="K129" s="164">
        <v>0</v>
      </c>
      <c r="L129" s="164">
        <v>0</v>
      </c>
      <c r="M129" s="164">
        <v>0</v>
      </c>
      <c r="N129" s="164">
        <v>0</v>
      </c>
      <c r="O129" s="164">
        <v>6.0999999999999999E-2</v>
      </c>
      <c r="P129" s="164">
        <v>245</v>
      </c>
      <c r="Q129" s="164">
        <v>0</v>
      </c>
      <c r="R129" s="164">
        <v>0</v>
      </c>
      <c r="S129" s="164">
        <v>0</v>
      </c>
      <c r="T129" s="164">
        <v>0</v>
      </c>
      <c r="U129" s="164">
        <v>0</v>
      </c>
      <c r="V129" s="164">
        <v>0</v>
      </c>
      <c r="W129" s="164">
        <v>0</v>
      </c>
      <c r="X129" s="165">
        <v>0</v>
      </c>
      <c r="Y129" s="166">
        <v>0</v>
      </c>
      <c r="Z129" s="166">
        <v>0</v>
      </c>
      <c r="AA129" s="539">
        <f t="shared" si="23"/>
        <v>0.308</v>
      </c>
      <c r="AB129" s="539">
        <f t="shared" si="23"/>
        <v>1766.35</v>
      </c>
      <c r="AC129" s="141"/>
      <c r="AD129" s="141"/>
    </row>
    <row r="130" spans="1:33" ht="18" customHeight="1" x14ac:dyDescent="0.25">
      <c r="A130" s="214" t="s">
        <v>255</v>
      </c>
      <c r="B130" s="178" t="s">
        <v>220</v>
      </c>
      <c r="C130" s="164">
        <v>0.79200000000000004</v>
      </c>
      <c r="D130" s="164">
        <v>3509</v>
      </c>
      <c r="E130" s="164">
        <v>0.85836000000000001</v>
      </c>
      <c r="F130" s="164">
        <v>2523.3339999999994</v>
      </c>
      <c r="G130" s="164">
        <v>0.54600000000000004</v>
      </c>
      <c r="H130" s="164">
        <v>1712.8</v>
      </c>
      <c r="I130" s="164">
        <v>0.46517999999999998</v>
      </c>
      <c r="J130" s="164">
        <v>1437.6165999999998</v>
      </c>
      <c r="K130" s="164">
        <v>0.69199999999999995</v>
      </c>
      <c r="L130" s="164">
        <v>2544.5500000000002</v>
      </c>
      <c r="M130" s="164">
        <v>0.51800000000000002</v>
      </c>
      <c r="N130" s="164">
        <v>1566.5</v>
      </c>
      <c r="O130" s="164">
        <v>0.64</v>
      </c>
      <c r="P130" s="164">
        <v>2381.67</v>
      </c>
      <c r="Q130" s="164">
        <v>0</v>
      </c>
      <c r="R130" s="164">
        <v>0</v>
      </c>
      <c r="S130" s="164">
        <v>0</v>
      </c>
      <c r="T130" s="164">
        <v>0</v>
      </c>
      <c r="U130" s="164">
        <v>0</v>
      </c>
      <c r="V130" s="164">
        <v>0</v>
      </c>
      <c r="W130" s="164">
        <v>0</v>
      </c>
      <c r="X130" s="165">
        <v>0</v>
      </c>
      <c r="Y130" s="166">
        <v>0</v>
      </c>
      <c r="Z130" s="166">
        <v>0</v>
      </c>
      <c r="AA130" s="539">
        <f t="shared" si="23"/>
        <v>4.5115400000000001</v>
      </c>
      <c r="AB130" s="539">
        <f t="shared" si="23"/>
        <v>15675.470599999999</v>
      </c>
      <c r="AC130" s="148"/>
      <c r="AD130" s="148"/>
      <c r="AE130" s="264"/>
    </row>
    <row r="131" spans="1:33" ht="18" customHeight="1" x14ac:dyDescent="0.25">
      <c r="A131" s="214" t="s">
        <v>221</v>
      </c>
      <c r="B131" s="178" t="s">
        <v>222</v>
      </c>
      <c r="C131" s="164">
        <v>2.39316</v>
      </c>
      <c r="D131" s="164">
        <v>9563.5259999999998</v>
      </c>
      <c r="E131" s="164">
        <v>0.86599999999999999</v>
      </c>
      <c r="F131" s="164">
        <v>17320</v>
      </c>
      <c r="G131" s="164">
        <v>0.8</v>
      </c>
      <c r="H131" s="164">
        <v>16000</v>
      </c>
      <c r="I131" s="164">
        <v>0.39200000000000002</v>
      </c>
      <c r="J131" s="164">
        <v>7840</v>
      </c>
      <c r="K131" s="164">
        <v>0.52445000000000008</v>
      </c>
      <c r="L131" s="164">
        <v>52452.277000000002</v>
      </c>
      <c r="M131" s="164">
        <v>0.41</v>
      </c>
      <c r="N131" s="164">
        <v>6120</v>
      </c>
      <c r="O131" s="164">
        <v>0.36</v>
      </c>
      <c r="P131" s="164">
        <v>7200</v>
      </c>
      <c r="Q131" s="164">
        <v>0.3247139</v>
      </c>
      <c r="R131" s="164">
        <v>9509</v>
      </c>
      <c r="S131" s="164">
        <v>2.8000000000000001E-2</v>
      </c>
      <c r="T131" s="164">
        <v>210</v>
      </c>
      <c r="U131" s="164">
        <v>0.106</v>
      </c>
      <c r="V131" s="164">
        <v>508</v>
      </c>
      <c r="W131" s="164">
        <v>0.32500000000000001</v>
      </c>
      <c r="X131" s="165">
        <v>3886</v>
      </c>
      <c r="Y131" s="166">
        <v>0.318</v>
      </c>
      <c r="Z131" s="166">
        <v>5792</v>
      </c>
      <c r="AA131" s="539">
        <f t="shared" si="23"/>
        <v>6.8473239000000001</v>
      </c>
      <c r="AB131" s="539">
        <f t="shared" si="23"/>
        <v>136400.80300000001</v>
      </c>
      <c r="AC131" s="148"/>
      <c r="AD131" s="148"/>
    </row>
    <row r="132" spans="1:33" ht="18" customHeight="1" x14ac:dyDescent="0.25">
      <c r="A132" s="265" t="s">
        <v>223</v>
      </c>
      <c r="B132" s="219" t="s">
        <v>224</v>
      </c>
      <c r="C132" s="181">
        <v>14.17708</v>
      </c>
      <c r="D132" s="181">
        <v>18503.648099999999</v>
      </c>
      <c r="E132" s="181">
        <v>15.907210000000001</v>
      </c>
      <c r="F132" s="181">
        <v>21775.880900000004</v>
      </c>
      <c r="G132" s="181">
        <v>15.138777199999998</v>
      </c>
      <c r="H132" s="181">
        <v>24194.067200000001</v>
      </c>
      <c r="I132" s="181">
        <v>14.659080399999999</v>
      </c>
      <c r="J132" s="181">
        <v>7124.8784000000005</v>
      </c>
      <c r="K132" s="181">
        <v>3.1782699999999999</v>
      </c>
      <c r="L132" s="181">
        <v>2242.9533000000001</v>
      </c>
      <c r="M132" s="181">
        <v>6.3360000000000003</v>
      </c>
      <c r="N132" s="181">
        <v>1067.1984</v>
      </c>
      <c r="O132" s="166">
        <v>1.0449999999999999</v>
      </c>
      <c r="P132" s="166">
        <v>700.20960000000002</v>
      </c>
      <c r="Q132" s="166">
        <v>0.06</v>
      </c>
      <c r="R132" s="166">
        <v>69.995999999999995</v>
      </c>
      <c r="S132" s="166">
        <v>0</v>
      </c>
      <c r="T132" s="166">
        <v>0</v>
      </c>
      <c r="U132" s="166">
        <v>0</v>
      </c>
      <c r="V132" s="166">
        <v>0</v>
      </c>
      <c r="W132" s="166">
        <v>0</v>
      </c>
      <c r="X132" s="209">
        <v>0</v>
      </c>
      <c r="Y132" s="166">
        <v>0</v>
      </c>
      <c r="Z132" s="166">
        <v>0</v>
      </c>
      <c r="AA132" s="539">
        <f t="shared" si="23"/>
        <v>70.501417600000011</v>
      </c>
      <c r="AB132" s="539">
        <f t="shared" si="23"/>
        <v>75678.83189999999</v>
      </c>
      <c r="AC132" s="141"/>
      <c r="AD132" s="141"/>
    </row>
    <row r="133" spans="1:33" ht="18" customHeight="1" x14ac:dyDescent="0.25">
      <c r="A133" s="214"/>
      <c r="B133" s="185" t="s">
        <v>263</v>
      </c>
      <c r="C133" s="210"/>
      <c r="D133" s="210"/>
      <c r="E133" s="210"/>
      <c r="F133" s="210"/>
      <c r="G133" s="210"/>
      <c r="H133" s="210"/>
      <c r="I133" s="210"/>
      <c r="J133" s="210"/>
      <c r="K133" s="210"/>
      <c r="L133" s="211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209"/>
      <c r="Y133" s="166"/>
      <c r="Z133" s="166"/>
      <c r="AA133" s="539"/>
      <c r="AB133" s="539"/>
      <c r="AC133" s="141"/>
      <c r="AD133" s="141"/>
    </row>
    <row r="134" spans="1:33" s="197" customFormat="1" ht="18" customHeight="1" x14ac:dyDescent="0.25">
      <c r="A134" s="266">
        <v>402</v>
      </c>
      <c r="B134" s="267" t="s">
        <v>264</v>
      </c>
      <c r="C134" s="200">
        <v>7.0000000000000001E-3</v>
      </c>
      <c r="D134" s="200">
        <v>81.55</v>
      </c>
      <c r="E134" s="200">
        <v>9.5819200000000002</v>
      </c>
      <c r="F134" s="200">
        <v>63353.8845</v>
      </c>
      <c r="G134" s="200">
        <v>3.0000000000000001E-3</v>
      </c>
      <c r="H134" s="200">
        <v>45</v>
      </c>
      <c r="I134" s="200">
        <v>0.154</v>
      </c>
      <c r="J134" s="200">
        <v>920.4</v>
      </c>
      <c r="K134" s="200">
        <v>8.5630000000000006</v>
      </c>
      <c r="L134" s="200">
        <v>40267.968000000001</v>
      </c>
      <c r="M134" s="200">
        <v>0.69583329999999999</v>
      </c>
      <c r="N134" s="200">
        <v>4675.6056000000008</v>
      </c>
      <c r="O134" s="200">
        <v>0.3372</v>
      </c>
      <c r="P134" s="200">
        <v>1561.9</v>
      </c>
      <c r="Q134" s="200">
        <v>5.0827999999999998</v>
      </c>
      <c r="R134" s="200">
        <v>33610.051599999999</v>
      </c>
      <c r="S134" s="200">
        <v>9.5841700000000003</v>
      </c>
      <c r="T134" s="200">
        <v>75100.601799999989</v>
      </c>
      <c r="U134" s="200">
        <v>1.3</v>
      </c>
      <c r="V134" s="200">
        <v>18712.2</v>
      </c>
      <c r="W134" s="200">
        <v>0.75</v>
      </c>
      <c r="X134" s="201">
        <v>2318.0699999999997</v>
      </c>
      <c r="Y134" s="202">
        <v>13.414200000000001</v>
      </c>
      <c r="Z134" s="202">
        <v>99400.70659999999</v>
      </c>
      <c r="AA134" s="539">
        <f t="shared" si="23"/>
        <v>49.473123299999997</v>
      </c>
      <c r="AB134" s="539">
        <f t="shared" si="23"/>
        <v>340047.93809999997</v>
      </c>
      <c r="AC134" s="141"/>
      <c r="AD134" s="141"/>
      <c r="AE134" s="141"/>
      <c r="AF134" s="141"/>
      <c r="AG134" s="141"/>
    </row>
    <row r="135" spans="1:33" s="197" customFormat="1" ht="18" customHeight="1" x14ac:dyDescent="0.25">
      <c r="A135" s="194" t="s">
        <v>265</v>
      </c>
      <c r="B135" s="58" t="s">
        <v>266</v>
      </c>
      <c r="C135" s="200">
        <v>19.22325</v>
      </c>
      <c r="D135" s="200">
        <v>34296.201399999998</v>
      </c>
      <c r="E135" s="200">
        <v>54.899859999999997</v>
      </c>
      <c r="F135" s="200">
        <v>60248.90600000001</v>
      </c>
      <c r="G135" s="200">
        <v>17.691906700000001</v>
      </c>
      <c r="H135" s="200">
        <v>19418.490900000008</v>
      </c>
      <c r="I135" s="200">
        <v>56.550387999999998</v>
      </c>
      <c r="J135" s="200">
        <v>95328.022400000016</v>
      </c>
      <c r="K135" s="200">
        <v>15.118300000000001</v>
      </c>
      <c r="L135" s="200">
        <v>16604.388100000004</v>
      </c>
      <c r="M135" s="200">
        <v>18.270869999999999</v>
      </c>
      <c r="N135" s="200">
        <v>20993.029600000002</v>
      </c>
      <c r="O135" s="200">
        <v>65.923878000000002</v>
      </c>
      <c r="P135" s="200">
        <v>84325.350599999991</v>
      </c>
      <c r="Q135" s="200">
        <v>22.653879999999997</v>
      </c>
      <c r="R135" s="200">
        <v>25817.098999999998</v>
      </c>
      <c r="S135" s="200">
        <v>22.71388</v>
      </c>
      <c r="T135" s="200">
        <v>24639.3678</v>
      </c>
      <c r="U135" s="200">
        <v>63.133740000000003</v>
      </c>
      <c r="V135" s="200">
        <v>81818.02860000002</v>
      </c>
      <c r="W135" s="200">
        <v>26.681279999999997</v>
      </c>
      <c r="X135" s="201">
        <v>32710.759400000003</v>
      </c>
      <c r="Y135" s="202">
        <v>24.087860000000003</v>
      </c>
      <c r="Z135" s="202">
        <v>28952.5226</v>
      </c>
      <c r="AA135" s="539">
        <f t="shared" si="23"/>
        <v>406.94909269999999</v>
      </c>
      <c r="AB135" s="539">
        <f t="shared" si="23"/>
        <v>525152.16639999999</v>
      </c>
      <c r="AC135" s="141"/>
      <c r="AD135" s="141"/>
      <c r="AE135" s="141"/>
      <c r="AF135" s="141"/>
      <c r="AG135" s="141"/>
    </row>
    <row r="136" spans="1:33" s="197" customFormat="1" ht="18" customHeight="1" x14ac:dyDescent="0.25">
      <c r="A136" s="194" t="s">
        <v>313</v>
      </c>
      <c r="B136" s="58" t="s">
        <v>267</v>
      </c>
      <c r="C136" s="268">
        <v>0.36672000000000005</v>
      </c>
      <c r="D136" s="268">
        <v>791.26110000000006</v>
      </c>
      <c r="E136" s="268">
        <v>33.339599999999997</v>
      </c>
      <c r="F136" s="268">
        <v>82993.003199999992</v>
      </c>
      <c r="G136" s="268">
        <v>0.50800000000000001</v>
      </c>
      <c r="H136" s="268">
        <v>3694.2</v>
      </c>
      <c r="I136" s="268">
        <v>0.16800000000000001</v>
      </c>
      <c r="J136" s="268">
        <v>177.60000000000002</v>
      </c>
      <c r="K136" s="269">
        <v>0.20799999999999999</v>
      </c>
      <c r="L136" s="269">
        <v>231.7</v>
      </c>
      <c r="M136" s="269">
        <v>0.35420000000000001</v>
      </c>
      <c r="N136" s="269">
        <v>888.91009999999994</v>
      </c>
      <c r="O136" s="269">
        <v>0.31231999999999999</v>
      </c>
      <c r="P136" s="269">
        <v>635.19650000000001</v>
      </c>
      <c r="Q136" s="269">
        <v>0.16800000000000001</v>
      </c>
      <c r="R136" s="269">
        <v>602.37799999999993</v>
      </c>
      <c r="S136" s="269">
        <v>0.23599999999999999</v>
      </c>
      <c r="T136" s="269">
        <v>727.49999999999989</v>
      </c>
      <c r="U136" s="269">
        <v>0.26200000000000001</v>
      </c>
      <c r="V136" s="269">
        <v>818.09999999999991</v>
      </c>
      <c r="W136" s="269">
        <v>8.3000000000000004E-2</v>
      </c>
      <c r="X136" s="270">
        <v>229.05999999999997</v>
      </c>
      <c r="Y136" s="268">
        <v>0.26800000000000002</v>
      </c>
      <c r="Z136" s="268">
        <v>1096.9600000000003</v>
      </c>
      <c r="AA136" s="539">
        <f t="shared" si="23"/>
        <v>36.273839999999993</v>
      </c>
      <c r="AB136" s="539">
        <f t="shared" si="23"/>
        <v>92885.868900000001</v>
      </c>
      <c r="AC136" s="148"/>
      <c r="AD136" s="148"/>
      <c r="AE136" s="141"/>
      <c r="AF136" s="141"/>
      <c r="AG136" s="141"/>
    </row>
    <row r="137" spans="1:33" s="197" customFormat="1" ht="18" customHeight="1" x14ac:dyDescent="0.25">
      <c r="A137" s="271" t="s">
        <v>268</v>
      </c>
      <c r="B137" s="58" t="s">
        <v>269</v>
      </c>
      <c r="C137" s="200">
        <v>1.2E-2</v>
      </c>
      <c r="D137" s="200">
        <v>25.8</v>
      </c>
      <c r="E137" s="200">
        <v>8.2000000000000003E-2</v>
      </c>
      <c r="F137" s="200">
        <v>122.99999999999999</v>
      </c>
      <c r="G137" s="200">
        <v>4.7E-2</v>
      </c>
      <c r="H137" s="200">
        <v>58.2</v>
      </c>
      <c r="I137" s="200">
        <v>0.06</v>
      </c>
      <c r="J137" s="200">
        <v>68.400000000000006</v>
      </c>
      <c r="K137" s="200">
        <v>0.104</v>
      </c>
      <c r="L137" s="200">
        <v>143.30000000000001</v>
      </c>
      <c r="M137" s="200">
        <v>0.248</v>
      </c>
      <c r="N137" s="200">
        <v>297.10000000000002</v>
      </c>
      <c r="O137" s="200">
        <v>2.3E-2</v>
      </c>
      <c r="P137" s="200">
        <v>56.4</v>
      </c>
      <c r="Q137" s="200">
        <v>0.42499999999999999</v>
      </c>
      <c r="R137" s="200">
        <v>687.15</v>
      </c>
      <c r="S137" s="200">
        <v>0.01</v>
      </c>
      <c r="T137" s="200">
        <v>13.5</v>
      </c>
      <c r="U137" s="200">
        <v>0</v>
      </c>
      <c r="V137" s="200">
        <v>0</v>
      </c>
      <c r="W137" s="200">
        <v>0</v>
      </c>
      <c r="X137" s="201">
        <v>0</v>
      </c>
      <c r="Y137" s="202">
        <v>0</v>
      </c>
      <c r="Z137" s="202">
        <v>0</v>
      </c>
      <c r="AA137" s="539">
        <f t="shared" si="23"/>
        <v>1.0109999999999999</v>
      </c>
      <c r="AB137" s="539">
        <f t="shared" si="23"/>
        <v>1472.85</v>
      </c>
      <c r="AC137" s="141"/>
      <c r="AD137" s="141"/>
      <c r="AE137" s="141"/>
      <c r="AF137" s="141"/>
      <c r="AG137" s="141"/>
    </row>
    <row r="138" spans="1:33" s="197" customFormat="1" ht="18" customHeight="1" x14ac:dyDescent="0.25">
      <c r="A138" s="194" t="s">
        <v>268</v>
      </c>
      <c r="B138" s="58" t="s">
        <v>270</v>
      </c>
      <c r="C138" s="200">
        <v>4.1000000000000002E-2</v>
      </c>
      <c r="D138" s="200">
        <v>147.95999999999998</v>
      </c>
      <c r="E138" s="200">
        <v>21.9178</v>
      </c>
      <c r="F138" s="200">
        <v>65715.109799999991</v>
      </c>
      <c r="G138" s="200">
        <v>4.5999999999999999E-2</v>
      </c>
      <c r="H138" s="200">
        <v>66.599999999999994</v>
      </c>
      <c r="I138" s="200">
        <v>0.11550000000000001</v>
      </c>
      <c r="J138" s="200">
        <v>260.62950000000001</v>
      </c>
      <c r="K138" s="200">
        <v>7.1999999999999995E-2</v>
      </c>
      <c r="L138" s="200">
        <v>205.73990000000001</v>
      </c>
      <c r="M138" s="200">
        <v>6.2E-2</v>
      </c>
      <c r="N138" s="200">
        <v>178.7</v>
      </c>
      <c r="O138" s="200">
        <v>21.70928</v>
      </c>
      <c r="P138" s="200">
        <v>65617.673200000005</v>
      </c>
      <c r="Q138" s="200">
        <v>43.350559999999994</v>
      </c>
      <c r="R138" s="200">
        <v>131234.03599999999</v>
      </c>
      <c r="S138" s="200">
        <v>0</v>
      </c>
      <c r="T138" s="200">
        <v>0</v>
      </c>
      <c r="U138" s="200">
        <v>43.344259999999991</v>
      </c>
      <c r="V138" s="200">
        <v>68934.965200000006</v>
      </c>
      <c r="W138" s="200">
        <v>0</v>
      </c>
      <c r="X138" s="201">
        <v>0</v>
      </c>
      <c r="Y138" s="202">
        <v>0</v>
      </c>
      <c r="Z138" s="202">
        <v>0</v>
      </c>
      <c r="AA138" s="539">
        <f t="shared" si="23"/>
        <v>130.65839999999997</v>
      </c>
      <c r="AB138" s="539">
        <f t="shared" si="23"/>
        <v>332361.41359999997</v>
      </c>
      <c r="AC138" s="141"/>
      <c r="AD138" s="141"/>
      <c r="AE138" s="141"/>
      <c r="AF138" s="141"/>
      <c r="AG138" s="141"/>
    </row>
    <row r="139" spans="1:33" s="197" customFormat="1" ht="18" customHeight="1" x14ac:dyDescent="0.25">
      <c r="A139" s="194" t="s">
        <v>271</v>
      </c>
      <c r="B139" s="58" t="s">
        <v>272</v>
      </c>
      <c r="C139" s="200">
        <v>2.4E-2</v>
      </c>
      <c r="D139" s="200">
        <v>89.5</v>
      </c>
      <c r="E139" s="200">
        <v>1.9E-2</v>
      </c>
      <c r="F139" s="200">
        <v>68.69</v>
      </c>
      <c r="G139" s="200">
        <v>4.2000000000000003E-2</v>
      </c>
      <c r="H139" s="200">
        <v>83.5</v>
      </c>
      <c r="I139" s="200">
        <v>2.5999999999999999E-2</v>
      </c>
      <c r="J139" s="200">
        <v>51</v>
      </c>
      <c r="K139" s="200">
        <v>6.0000000000000001E-3</v>
      </c>
      <c r="L139" s="200">
        <v>12</v>
      </c>
      <c r="M139" s="200">
        <v>3.0000000000000001E-3</v>
      </c>
      <c r="N139" s="200">
        <v>8.25</v>
      </c>
      <c r="O139" s="200">
        <v>6.0000000000000001E-3</v>
      </c>
      <c r="P139" s="200">
        <v>11.4</v>
      </c>
      <c r="Q139" s="200">
        <v>6.0000000000000001E-3</v>
      </c>
      <c r="R139" s="200">
        <v>11.94</v>
      </c>
      <c r="S139" s="200">
        <v>0</v>
      </c>
      <c r="T139" s="200">
        <v>0</v>
      </c>
      <c r="U139" s="200">
        <v>0</v>
      </c>
      <c r="V139" s="200">
        <v>0</v>
      </c>
      <c r="W139" s="200">
        <v>0</v>
      </c>
      <c r="X139" s="201">
        <v>0</v>
      </c>
      <c r="Y139" s="202">
        <v>0</v>
      </c>
      <c r="Z139" s="202">
        <v>0</v>
      </c>
      <c r="AA139" s="539">
        <f t="shared" ref="AA139:AB144" si="25">C139+E139+G139+I139+K139+M139+O139+Q139+S139+U139+W139+Y139</f>
        <v>0.13200000000000001</v>
      </c>
      <c r="AB139" s="539">
        <f t="shared" si="25"/>
        <v>336.28</v>
      </c>
      <c r="AC139" s="148"/>
      <c r="AD139" s="148"/>
      <c r="AE139" s="141"/>
      <c r="AF139" s="141"/>
      <c r="AG139" s="141"/>
    </row>
    <row r="140" spans="1:33" ht="18" customHeight="1" x14ac:dyDescent="0.25">
      <c r="A140" s="214" t="s">
        <v>273</v>
      </c>
      <c r="B140" s="178" t="s">
        <v>274</v>
      </c>
      <c r="C140" s="164">
        <v>19.543010000000002</v>
      </c>
      <c r="D140" s="164">
        <v>156632.92379999999</v>
      </c>
      <c r="E140" s="164">
        <v>19.890340000000005</v>
      </c>
      <c r="F140" s="164">
        <v>181038.2144</v>
      </c>
      <c r="G140" s="164">
        <v>25.382459999999998</v>
      </c>
      <c r="H140" s="164">
        <v>197327.85569999999</v>
      </c>
      <c r="I140" s="164">
        <v>15.283049999999999</v>
      </c>
      <c r="J140" s="164">
        <v>146318.4265</v>
      </c>
      <c r="K140" s="164">
        <v>21.671219999999998</v>
      </c>
      <c r="L140" s="164">
        <v>163487.28909999999</v>
      </c>
      <c r="M140" s="164">
        <v>25.793080000000003</v>
      </c>
      <c r="N140" s="164">
        <v>191073.06299999997</v>
      </c>
      <c r="O140" s="164">
        <v>25.51765</v>
      </c>
      <c r="P140" s="164">
        <v>194387.31439999997</v>
      </c>
      <c r="Q140" s="164">
        <v>12.08243</v>
      </c>
      <c r="R140" s="164">
        <v>103789.01280000001</v>
      </c>
      <c r="S140" s="164">
        <v>26.006049999999998</v>
      </c>
      <c r="T140" s="164">
        <v>224823.38750000004</v>
      </c>
      <c r="U140" s="164">
        <v>25.334400000000002</v>
      </c>
      <c r="V140" s="164">
        <v>191188.91529999999</v>
      </c>
      <c r="W140" s="164">
        <v>20.428520000000002</v>
      </c>
      <c r="X140" s="165">
        <v>155569.01800000001</v>
      </c>
      <c r="Y140" s="166">
        <v>28.202320900000004</v>
      </c>
      <c r="Z140" s="166">
        <v>218473.82329999999</v>
      </c>
      <c r="AA140" s="539">
        <f t="shared" si="25"/>
        <v>265.13453090000002</v>
      </c>
      <c r="AB140" s="539">
        <f t="shared" si="25"/>
        <v>2124109.2437999994</v>
      </c>
      <c r="AC140" s="148"/>
      <c r="AD140" s="148"/>
    </row>
    <row r="141" spans="1:33" ht="18" customHeight="1" x14ac:dyDescent="0.25">
      <c r="A141" s="215" t="s">
        <v>275</v>
      </c>
      <c r="B141" s="178" t="s">
        <v>276</v>
      </c>
      <c r="C141" s="164">
        <v>39.560919999999996</v>
      </c>
      <c r="D141" s="164">
        <v>57805.319999999992</v>
      </c>
      <c r="E141" s="164">
        <v>1.12456</v>
      </c>
      <c r="F141" s="164">
        <v>22918.6283</v>
      </c>
      <c r="G141" s="164">
        <v>0.15540999999999999</v>
      </c>
      <c r="H141" s="164">
        <v>10027.8889</v>
      </c>
      <c r="I141" s="164">
        <v>1.39567</v>
      </c>
      <c r="J141" s="164">
        <v>16649.377499999999</v>
      </c>
      <c r="K141" s="164">
        <v>10.150259999999999</v>
      </c>
      <c r="L141" s="164">
        <v>7296.4781999999996</v>
      </c>
      <c r="M141" s="164">
        <v>3.6194499999999996</v>
      </c>
      <c r="N141" s="164">
        <v>15195.7588</v>
      </c>
      <c r="O141" s="164">
        <v>0.77747000000000011</v>
      </c>
      <c r="P141" s="164">
        <v>26210.231500000002</v>
      </c>
      <c r="Q141" s="164">
        <v>0.87552999999999992</v>
      </c>
      <c r="R141" s="164">
        <v>17281.215200000002</v>
      </c>
      <c r="S141" s="164">
        <v>7.9753200000000009</v>
      </c>
      <c r="T141" s="164">
        <v>27813.315000000002</v>
      </c>
      <c r="U141" s="164">
        <v>1.09565</v>
      </c>
      <c r="V141" s="164">
        <v>25861.140599999999</v>
      </c>
      <c r="W141" s="164">
        <v>1.20587</v>
      </c>
      <c r="X141" s="165">
        <v>13097.4766</v>
      </c>
      <c r="Y141" s="166">
        <v>1.7105199999999996</v>
      </c>
      <c r="Z141" s="166">
        <v>9225.9481999999971</v>
      </c>
      <c r="AA141" s="539">
        <f t="shared" si="25"/>
        <v>69.646630000000016</v>
      </c>
      <c r="AB141" s="539">
        <f t="shared" si="25"/>
        <v>249382.77879999997</v>
      </c>
      <c r="AC141" s="148"/>
      <c r="AD141" s="148"/>
    </row>
    <row r="142" spans="1:33" ht="18" customHeight="1" x14ac:dyDescent="0.25">
      <c r="A142" s="272" t="s">
        <v>277</v>
      </c>
      <c r="B142" s="178" t="s">
        <v>278</v>
      </c>
      <c r="C142" s="164">
        <v>0.28799999999999998</v>
      </c>
      <c r="D142" s="164">
        <v>489.00000000000006</v>
      </c>
      <c r="E142" s="164">
        <v>0.30399999999999999</v>
      </c>
      <c r="F142" s="164">
        <v>302.39999999999998</v>
      </c>
      <c r="G142" s="164">
        <v>0.752</v>
      </c>
      <c r="H142" s="164">
        <v>901.8</v>
      </c>
      <c r="I142" s="164">
        <v>0.6</v>
      </c>
      <c r="J142" s="164">
        <v>491.20000000000005</v>
      </c>
      <c r="K142" s="164">
        <v>0.42</v>
      </c>
      <c r="L142" s="164">
        <v>450.00000000000006</v>
      </c>
      <c r="M142" s="164">
        <v>0.46240999999999999</v>
      </c>
      <c r="N142" s="164">
        <v>1231.21</v>
      </c>
      <c r="O142" s="164">
        <v>0.56341999999999992</v>
      </c>
      <c r="P142" s="164">
        <v>3574.2489999999998</v>
      </c>
      <c r="Q142" s="164">
        <v>0.04</v>
      </c>
      <c r="R142" s="164">
        <v>36</v>
      </c>
      <c r="S142" s="164">
        <v>0</v>
      </c>
      <c r="T142" s="164">
        <v>0</v>
      </c>
      <c r="U142" s="164">
        <v>0</v>
      </c>
      <c r="V142" s="164">
        <v>0</v>
      </c>
      <c r="W142" s="164">
        <v>0</v>
      </c>
      <c r="X142" s="165">
        <v>0</v>
      </c>
      <c r="Y142" s="166">
        <v>0.54559999999999997</v>
      </c>
      <c r="Z142" s="166">
        <v>1258.308</v>
      </c>
      <c r="AA142" s="539">
        <f t="shared" si="25"/>
        <v>3.9754299999999998</v>
      </c>
      <c r="AB142" s="539">
        <f t="shared" si="25"/>
        <v>8734.1670000000013</v>
      </c>
      <c r="AC142" s="141"/>
      <c r="AD142" s="141"/>
    </row>
    <row r="143" spans="1:33" ht="18" customHeight="1" x14ac:dyDescent="0.25">
      <c r="A143" s="272" t="s">
        <v>279</v>
      </c>
      <c r="B143" s="178" t="s">
        <v>229</v>
      </c>
      <c r="C143" s="164">
        <v>155.23739999999995</v>
      </c>
      <c r="D143" s="164">
        <v>1057197.0059</v>
      </c>
      <c r="E143" s="164">
        <v>151.07650000000001</v>
      </c>
      <c r="F143" s="164">
        <v>990385.69110000017</v>
      </c>
      <c r="G143" s="164">
        <v>135.46797000000001</v>
      </c>
      <c r="H143" s="164">
        <v>932034.46739999996</v>
      </c>
      <c r="I143" s="164">
        <v>113.68804000000002</v>
      </c>
      <c r="J143" s="164">
        <v>719419.91230000008</v>
      </c>
      <c r="K143" s="164">
        <v>77.648440000000008</v>
      </c>
      <c r="L143" s="164">
        <v>339054.49239999999</v>
      </c>
      <c r="M143" s="164">
        <v>113.00949</v>
      </c>
      <c r="N143" s="164">
        <v>494715.23860000004</v>
      </c>
      <c r="O143" s="164">
        <v>201.27214269999999</v>
      </c>
      <c r="P143" s="164">
        <v>771492.60710000014</v>
      </c>
      <c r="Q143" s="164">
        <v>118.26511000000001</v>
      </c>
      <c r="R143" s="164">
        <v>495894.12739999994</v>
      </c>
      <c r="S143" s="164">
        <v>54.814519999999995</v>
      </c>
      <c r="T143" s="164">
        <v>280520.34260000003</v>
      </c>
      <c r="U143" s="164">
        <v>79.957428100000001</v>
      </c>
      <c r="V143" s="164">
        <v>387300.24530000001</v>
      </c>
      <c r="W143" s="164">
        <v>64.39667</v>
      </c>
      <c r="X143" s="165">
        <v>657065.77429999993</v>
      </c>
      <c r="Y143" s="166">
        <v>166.138577</v>
      </c>
      <c r="Z143" s="166">
        <v>1699417.5345999999</v>
      </c>
      <c r="AA143" s="539">
        <f t="shared" si="25"/>
        <v>1430.9722878</v>
      </c>
      <c r="AB143" s="539">
        <f t="shared" si="25"/>
        <v>8824497.4389999993</v>
      </c>
      <c r="AC143" s="148"/>
      <c r="AD143" s="148"/>
    </row>
    <row r="144" spans="1:33" ht="18" customHeight="1" x14ac:dyDescent="0.25">
      <c r="A144" s="272" t="s">
        <v>230</v>
      </c>
      <c r="B144" s="273" t="s">
        <v>231</v>
      </c>
      <c r="C144" s="158">
        <v>23.378679999999999</v>
      </c>
      <c r="D144" s="158">
        <v>64302.12</v>
      </c>
      <c r="E144" s="158">
        <v>32.431899999999999</v>
      </c>
      <c r="F144" s="158">
        <v>79608.61</v>
      </c>
      <c r="G144" s="158">
        <v>8.1833099999999988</v>
      </c>
      <c r="H144" s="158">
        <v>31656.9931</v>
      </c>
      <c r="I144" s="158">
        <v>34.896099999999997</v>
      </c>
      <c r="J144" s="158">
        <v>68552.415699999983</v>
      </c>
      <c r="K144" s="158">
        <v>24.77374</v>
      </c>
      <c r="L144" s="158">
        <v>67226.447799999994</v>
      </c>
      <c r="M144" s="158">
        <v>46.093449999999997</v>
      </c>
      <c r="N144" s="158">
        <v>120873.40269999999</v>
      </c>
      <c r="O144" s="158">
        <v>43.430860000000003</v>
      </c>
      <c r="P144" s="158">
        <v>103678.05619999999</v>
      </c>
      <c r="Q144" s="158">
        <v>19.0565003</v>
      </c>
      <c r="R144" s="158">
        <v>57202.693800000001</v>
      </c>
      <c r="S144" s="158">
        <v>103.30069999999998</v>
      </c>
      <c r="T144" s="158">
        <v>135969.42199999999</v>
      </c>
      <c r="U144" s="158">
        <v>24.820780000000003</v>
      </c>
      <c r="V144" s="158">
        <v>47343.991399999999</v>
      </c>
      <c r="W144" s="158">
        <v>66.417860000000005</v>
      </c>
      <c r="X144" s="160">
        <v>147614.364</v>
      </c>
      <c r="Y144" s="158">
        <v>41.962699999999998</v>
      </c>
      <c r="Z144" s="158">
        <v>120074.588</v>
      </c>
      <c r="AA144" s="539">
        <f>C144+E144+G144+I144+K144+M144+O144+Q144+S144+U144+W144+Y144</f>
        <v>468.74658030000001</v>
      </c>
      <c r="AB144" s="539">
        <f t="shared" si="25"/>
        <v>1044103.1047</v>
      </c>
      <c r="AC144" s="161"/>
      <c r="AD144" s="161"/>
      <c r="AE144" s="148"/>
      <c r="AF144" s="148"/>
      <c r="AG144" s="148"/>
    </row>
    <row r="145" spans="1:33" ht="6" customHeight="1" x14ac:dyDescent="0.25">
      <c r="A145" s="274"/>
      <c r="B145" s="275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  <c r="Z145" s="182"/>
      <c r="AA145" s="182"/>
      <c r="AB145" s="182"/>
      <c r="AC145" s="276"/>
      <c r="AD145" s="276"/>
    </row>
    <row r="146" spans="1:33" ht="16.5" customHeight="1" x14ac:dyDescent="0.25">
      <c r="A146" s="558" t="s">
        <v>280</v>
      </c>
      <c r="B146" s="559"/>
      <c r="C146" s="1"/>
      <c r="D146" s="1"/>
      <c r="E146" s="1"/>
      <c r="F146" s="565"/>
      <c r="G146" s="566"/>
      <c r="H146" s="567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  <c r="Z146" s="182"/>
      <c r="AA146" s="182"/>
      <c r="AB146" s="182"/>
      <c r="AE146" s="182"/>
      <c r="AF146" s="183"/>
      <c r="AG146" s="183"/>
    </row>
    <row r="147" spans="1:33" ht="16.5" customHeight="1" x14ac:dyDescent="0.25">
      <c r="A147" s="560" t="s">
        <v>281</v>
      </c>
      <c r="B147" s="559"/>
      <c r="C147" s="1"/>
      <c r="D147" s="1"/>
      <c r="E147" s="1"/>
      <c r="F147" s="1"/>
      <c r="G147" s="1"/>
      <c r="H147" s="1"/>
    </row>
    <row r="148" spans="1:33" ht="16.5" customHeight="1" x14ac:dyDescent="0.25">
      <c r="A148" s="558" t="s">
        <v>282</v>
      </c>
      <c r="B148" s="559"/>
      <c r="C148" s="1"/>
      <c r="D148" s="1"/>
      <c r="E148" s="1"/>
      <c r="F148" s="1"/>
      <c r="G148" s="1"/>
      <c r="H148" s="1"/>
    </row>
    <row r="149" spans="1:33" ht="18" customHeight="1" x14ac:dyDescent="0.25">
      <c r="A149" s="1"/>
      <c r="B149" s="559"/>
      <c r="C149" s="1"/>
      <c r="D149" s="1"/>
      <c r="E149" s="1"/>
      <c r="F149" s="1"/>
      <c r="G149" s="1"/>
      <c r="H149" s="1"/>
    </row>
    <row r="150" spans="1:33" ht="18" customHeight="1" x14ac:dyDescent="0.25">
      <c r="A150" s="1"/>
      <c r="B150" s="559"/>
      <c r="C150" s="568"/>
      <c r="D150" s="568"/>
      <c r="E150" s="568"/>
      <c r="F150" s="568"/>
      <c r="G150" s="568"/>
      <c r="H150" s="568"/>
      <c r="I150" s="148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48"/>
      <c r="Z150" s="148"/>
    </row>
    <row r="153" spans="1:33" ht="18" customHeight="1" x14ac:dyDescent="0.25">
      <c r="C153" s="277"/>
    </row>
  </sheetData>
  <mergeCells count="19">
    <mergeCell ref="A3:AB3"/>
    <mergeCell ref="A4:AB4"/>
    <mergeCell ref="A5:AB5"/>
    <mergeCell ref="A6:AB6"/>
    <mergeCell ref="A7:A8"/>
    <mergeCell ref="C7:D7"/>
    <mergeCell ref="E7:F7"/>
    <mergeCell ref="G7:H7"/>
    <mergeCell ref="I7:J7"/>
    <mergeCell ref="K7:L7"/>
    <mergeCell ref="Y7:Z7"/>
    <mergeCell ref="AA7:AB7"/>
    <mergeCell ref="AE21:AF21"/>
    <mergeCell ref="M7:N7"/>
    <mergeCell ref="O7:P7"/>
    <mergeCell ref="Q7:R7"/>
    <mergeCell ref="S7:T7"/>
    <mergeCell ref="U7:V7"/>
    <mergeCell ref="W7:X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Q157"/>
  <sheetViews>
    <sheetView workbookViewId="0">
      <selection activeCell="C112" sqref="C112"/>
    </sheetView>
  </sheetViews>
  <sheetFormatPr baseColWidth="10" defaultColWidth="12" defaultRowHeight="15.75" x14ac:dyDescent="0.25"/>
  <cols>
    <col min="1" max="1" width="20.42578125" style="569" customWidth="1"/>
    <col min="2" max="2" width="47.7109375" style="570" customWidth="1"/>
    <col min="3" max="3" width="12.7109375" style="569" bestFit="1" customWidth="1"/>
    <col min="4" max="4" width="15.5703125" style="569" bestFit="1" customWidth="1"/>
    <col min="5" max="5" width="11.5703125" style="569" bestFit="1" customWidth="1"/>
    <col min="6" max="6" width="15.5703125" style="569" bestFit="1" customWidth="1"/>
    <col min="7" max="7" width="11.5703125" style="569" bestFit="1" customWidth="1"/>
    <col min="8" max="8" width="16.85546875" style="569" bestFit="1" customWidth="1"/>
    <col min="9" max="9" width="12.7109375" style="569" bestFit="1" customWidth="1"/>
    <col min="10" max="10" width="15.5703125" style="569" bestFit="1" customWidth="1"/>
    <col min="11" max="11" width="11.5703125" style="569" bestFit="1" customWidth="1"/>
    <col min="12" max="12" width="16.85546875" style="569" bestFit="1" customWidth="1"/>
    <col min="13" max="13" width="14.28515625" style="569" customWidth="1"/>
    <col min="14" max="14" width="16.42578125" style="569" customWidth="1"/>
    <col min="15" max="15" width="13.7109375" style="569" customWidth="1"/>
    <col min="16" max="16" width="16.140625" style="569" customWidth="1"/>
    <col min="17" max="17" width="14.140625" style="569" customWidth="1"/>
    <col min="18" max="18" width="16.140625" style="569" customWidth="1"/>
    <col min="19" max="19" width="14" style="569" customWidth="1"/>
    <col min="20" max="20" width="16.140625" style="569" customWidth="1"/>
    <col min="21" max="21" width="13.5703125" style="569" customWidth="1"/>
    <col min="22" max="22" width="16.140625" style="569" customWidth="1"/>
    <col min="23" max="23" width="15.140625" style="569" customWidth="1"/>
    <col min="24" max="24" width="16.140625" style="569" customWidth="1"/>
    <col min="25" max="25" width="15.140625" style="569" customWidth="1"/>
    <col min="26" max="26" width="16.140625" style="569" customWidth="1"/>
    <col min="27" max="28" width="16" style="594" customWidth="1"/>
    <col min="29" max="29" width="12.7109375" style="594" bestFit="1" customWidth="1"/>
    <col min="30" max="30" width="19.140625" style="594" customWidth="1"/>
    <col min="31" max="31" width="14.42578125" style="569" bestFit="1" customWidth="1"/>
    <col min="32" max="16384" width="12" style="569"/>
  </cols>
  <sheetData>
    <row r="1" spans="1:69" x14ac:dyDescent="0.25">
      <c r="AA1" s="569"/>
      <c r="AB1" s="569"/>
      <c r="AC1" s="569"/>
      <c r="AD1" s="569"/>
    </row>
    <row r="2" spans="1:69" x14ac:dyDescent="0.25">
      <c r="AA2" s="569"/>
      <c r="AB2" s="569"/>
      <c r="AC2" s="569"/>
      <c r="AD2" s="569"/>
    </row>
    <row r="3" spans="1:69" x14ac:dyDescent="0.25">
      <c r="A3" s="763" t="s">
        <v>0</v>
      </c>
      <c r="B3" s="763"/>
      <c r="C3" s="763"/>
      <c r="D3" s="763"/>
      <c r="E3" s="763"/>
      <c r="F3" s="763"/>
      <c r="G3" s="763"/>
      <c r="H3" s="763"/>
      <c r="I3" s="763"/>
      <c r="J3" s="763"/>
      <c r="K3" s="763"/>
      <c r="L3" s="763"/>
      <c r="M3" s="763"/>
      <c r="N3" s="763"/>
      <c r="O3" s="763"/>
      <c r="P3" s="763"/>
      <c r="Q3" s="763"/>
      <c r="R3" s="763"/>
      <c r="S3" s="763"/>
      <c r="T3" s="763"/>
      <c r="U3" s="763"/>
      <c r="V3" s="763"/>
      <c r="W3" s="763"/>
      <c r="X3" s="763"/>
      <c r="Y3" s="763"/>
      <c r="Z3" s="763"/>
      <c r="AA3" s="763"/>
      <c r="AB3" s="763"/>
      <c r="AC3" s="569"/>
      <c r="AD3" s="569"/>
    </row>
    <row r="4" spans="1:69" x14ac:dyDescent="0.25">
      <c r="A4" s="763" t="s">
        <v>314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  <c r="AC4" s="569"/>
      <c r="AD4" s="569"/>
    </row>
    <row r="5" spans="1:69" x14ac:dyDescent="0.25">
      <c r="A5" s="800" t="s">
        <v>294</v>
      </c>
      <c r="B5" s="800"/>
      <c r="C5" s="800"/>
      <c r="D5" s="800"/>
      <c r="E5" s="800"/>
      <c r="F5" s="800"/>
      <c r="G5" s="800"/>
      <c r="H5" s="800"/>
      <c r="I5" s="800"/>
      <c r="J5" s="800"/>
      <c r="K5" s="800"/>
      <c r="L5" s="800"/>
      <c r="M5" s="800"/>
      <c r="N5" s="800"/>
      <c r="O5" s="800"/>
      <c r="P5" s="800"/>
      <c r="Q5" s="800"/>
      <c r="R5" s="800"/>
      <c r="S5" s="800"/>
      <c r="T5" s="800"/>
      <c r="U5" s="800"/>
      <c r="V5" s="800"/>
      <c r="W5" s="800"/>
      <c r="X5" s="800"/>
      <c r="Y5" s="800"/>
      <c r="Z5" s="800"/>
      <c r="AA5" s="800"/>
      <c r="AB5" s="800"/>
      <c r="AC5" s="569"/>
      <c r="AD5" s="569"/>
    </row>
    <row r="6" spans="1:69" ht="16.5" thickBot="1" x14ac:dyDescent="0.3">
      <c r="A6" s="801" t="s">
        <v>257</v>
      </c>
      <c r="B6" s="571" t="s">
        <v>5</v>
      </c>
      <c r="C6" s="803" t="s">
        <v>6</v>
      </c>
      <c r="D6" s="799"/>
      <c r="E6" s="798" t="s">
        <v>7</v>
      </c>
      <c r="F6" s="799"/>
      <c r="G6" s="798" t="s">
        <v>8</v>
      </c>
      <c r="H6" s="799"/>
      <c r="I6" s="798" t="s">
        <v>9</v>
      </c>
      <c r="J6" s="799"/>
      <c r="K6" s="798" t="s">
        <v>10</v>
      </c>
      <c r="L6" s="799"/>
      <c r="M6" s="798" t="s">
        <v>11</v>
      </c>
      <c r="N6" s="799"/>
      <c r="O6" s="798" t="s">
        <v>12</v>
      </c>
      <c r="P6" s="799"/>
      <c r="Q6" s="798" t="s">
        <v>13</v>
      </c>
      <c r="R6" s="799"/>
      <c r="S6" s="798" t="s">
        <v>14</v>
      </c>
      <c r="T6" s="799"/>
      <c r="U6" s="798" t="s">
        <v>15</v>
      </c>
      <c r="V6" s="799"/>
      <c r="W6" s="798" t="s">
        <v>16</v>
      </c>
      <c r="X6" s="799"/>
      <c r="Y6" s="798" t="s">
        <v>17</v>
      </c>
      <c r="Z6" s="799"/>
      <c r="AA6" s="798" t="s">
        <v>18</v>
      </c>
      <c r="AB6" s="799"/>
      <c r="AC6" s="569"/>
      <c r="AD6" s="569"/>
    </row>
    <row r="7" spans="1:69" ht="16.5" thickBot="1" x14ac:dyDescent="0.3">
      <c r="A7" s="802"/>
      <c r="B7" s="572"/>
      <c r="C7" s="573" t="s">
        <v>19</v>
      </c>
      <c r="D7" s="574" t="s">
        <v>20</v>
      </c>
      <c r="E7" s="575" t="s">
        <v>19</v>
      </c>
      <c r="F7" s="574" t="s">
        <v>20</v>
      </c>
      <c r="G7" s="575" t="s">
        <v>19</v>
      </c>
      <c r="H7" s="574" t="s">
        <v>20</v>
      </c>
      <c r="I7" s="575" t="s">
        <v>19</v>
      </c>
      <c r="J7" s="574" t="s">
        <v>20</v>
      </c>
      <c r="K7" s="575" t="s">
        <v>19</v>
      </c>
      <c r="L7" s="574" t="s">
        <v>20</v>
      </c>
      <c r="M7" s="575" t="s">
        <v>19</v>
      </c>
      <c r="N7" s="574" t="s">
        <v>20</v>
      </c>
      <c r="O7" s="575" t="s">
        <v>19</v>
      </c>
      <c r="P7" s="574" t="s">
        <v>20</v>
      </c>
      <c r="Q7" s="575" t="s">
        <v>19</v>
      </c>
      <c r="R7" s="574" t="s">
        <v>20</v>
      </c>
      <c r="S7" s="575" t="s">
        <v>19</v>
      </c>
      <c r="T7" s="574" t="s">
        <v>20</v>
      </c>
      <c r="U7" s="575" t="s">
        <v>19</v>
      </c>
      <c r="V7" s="574" t="s">
        <v>315</v>
      </c>
      <c r="W7" s="575" t="s">
        <v>19</v>
      </c>
      <c r="X7" s="574" t="s">
        <v>315</v>
      </c>
      <c r="Y7" s="575" t="s">
        <v>19</v>
      </c>
      <c r="Z7" s="574" t="s">
        <v>315</v>
      </c>
      <c r="AA7" s="575" t="s">
        <v>19</v>
      </c>
      <c r="AB7" s="576" t="s">
        <v>20</v>
      </c>
      <c r="AC7" s="569"/>
      <c r="AD7" s="569"/>
    </row>
    <row r="8" spans="1:69" ht="10.5" customHeight="1" thickBot="1" x14ac:dyDescent="0.3">
      <c r="A8" s="577"/>
      <c r="B8" s="578"/>
      <c r="C8" s="579"/>
      <c r="D8" s="579"/>
      <c r="E8" s="579"/>
      <c r="F8" s="579"/>
      <c r="G8" s="579"/>
      <c r="H8" s="579"/>
      <c r="I8" s="579"/>
      <c r="J8" s="579"/>
      <c r="K8" s="579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580"/>
      <c r="W8" s="580"/>
      <c r="X8" s="580"/>
      <c r="Y8" s="580"/>
      <c r="Z8" s="580"/>
      <c r="AA8" s="580"/>
      <c r="AB8" s="581"/>
      <c r="AC8" s="582"/>
      <c r="AD8" s="582"/>
    </row>
    <row r="9" spans="1:69" ht="16.5" thickBot="1" x14ac:dyDescent="0.3">
      <c r="A9" s="583"/>
      <c r="B9" s="584" t="s">
        <v>21</v>
      </c>
      <c r="C9" s="691">
        <f>SUM(C10:C12)</f>
        <v>4043.1118015000025</v>
      </c>
      <c r="D9" s="691">
        <f t="shared" ref="D9:AB9" si="0">SUM(D10:D12)</f>
        <v>67652392.198599964</v>
      </c>
      <c r="E9" s="691">
        <f t="shared" si="0"/>
        <v>5376.0183714999994</v>
      </c>
      <c r="F9" s="691">
        <f t="shared" si="0"/>
        <v>93467701.28989999</v>
      </c>
      <c r="G9" s="691">
        <f t="shared" si="0"/>
        <v>6323.250018400001</v>
      </c>
      <c r="H9" s="691">
        <f t="shared" si="0"/>
        <v>124726750.94299997</v>
      </c>
      <c r="I9" s="691">
        <f t="shared" si="0"/>
        <v>5515.2717265999972</v>
      </c>
      <c r="J9" s="691">
        <f t="shared" si="0"/>
        <v>98654459.377800062</v>
      </c>
      <c r="K9" s="691">
        <f t="shared" si="0"/>
        <v>6630.7473520999993</v>
      </c>
      <c r="L9" s="692">
        <f t="shared" si="0"/>
        <v>118751163.47549999</v>
      </c>
      <c r="M9" s="692">
        <f t="shared" si="0"/>
        <v>6229.8077948000036</v>
      </c>
      <c r="N9" s="692">
        <f t="shared" si="0"/>
        <v>119337279.12050003</v>
      </c>
      <c r="O9" s="692">
        <f>SUM(O10:O12)</f>
        <v>5594.7233464000055</v>
      </c>
      <c r="P9" s="692">
        <f t="shared" si="0"/>
        <v>103406103.60559995</v>
      </c>
      <c r="Q9" s="692">
        <f t="shared" si="0"/>
        <v>5691.9653374999998</v>
      </c>
      <c r="R9" s="692">
        <f t="shared" si="0"/>
        <v>111976950.71199992</v>
      </c>
      <c r="S9" s="692">
        <f t="shared" si="0"/>
        <v>5409.4806119999957</v>
      </c>
      <c r="T9" s="692">
        <f t="shared" si="0"/>
        <v>103891795.78829993</v>
      </c>
      <c r="U9" s="692">
        <f t="shared" si="0"/>
        <v>6021.5268687999996</v>
      </c>
      <c r="V9" s="692">
        <f t="shared" si="0"/>
        <v>111210095.11360013</v>
      </c>
      <c r="W9" s="692">
        <f>SUM(W10:W12)</f>
        <v>5011.3558106999999</v>
      </c>
      <c r="X9" s="692">
        <f>SUM(X10:X12)</f>
        <v>104612837.04700005</v>
      </c>
      <c r="Y9" s="692">
        <f>SUM(Y10:Y12)</f>
        <v>3327.7712174999992</v>
      </c>
      <c r="Z9" s="692">
        <f>SUM(Z10:Z12)</f>
        <v>71234320.587699965</v>
      </c>
      <c r="AA9" s="692">
        <f>SUM(AA10:AA12)</f>
        <v>65175.030257799997</v>
      </c>
      <c r="AB9" s="692">
        <f t="shared" si="0"/>
        <v>1228921849.2595</v>
      </c>
      <c r="AC9" s="161"/>
      <c r="AD9" s="161"/>
      <c r="AE9" s="582"/>
      <c r="AF9" s="582"/>
    </row>
    <row r="10" spans="1:69" ht="26.25" x14ac:dyDescent="0.25">
      <c r="A10" s="585" t="s">
        <v>316</v>
      </c>
      <c r="B10" s="586" t="s">
        <v>22</v>
      </c>
      <c r="C10" s="693">
        <v>825.48242260000029</v>
      </c>
      <c r="D10" s="693">
        <v>8363283.0832000012</v>
      </c>
      <c r="E10" s="693">
        <v>1042.2022651000002</v>
      </c>
      <c r="F10" s="693">
        <v>10073968.588099997</v>
      </c>
      <c r="G10" s="693">
        <v>1405.24143</v>
      </c>
      <c r="H10" s="693">
        <v>22414941.149099991</v>
      </c>
      <c r="I10" s="693">
        <v>1151.9105689999999</v>
      </c>
      <c r="J10" s="693">
        <v>15320437.814400002</v>
      </c>
      <c r="K10" s="693">
        <v>1431.4717969999997</v>
      </c>
      <c r="L10" s="693">
        <v>19564908.918900013</v>
      </c>
      <c r="M10" s="693">
        <v>1489.5099714000003</v>
      </c>
      <c r="N10" s="693">
        <v>22155127.063099992</v>
      </c>
      <c r="O10" s="693">
        <v>1165.4573207999999</v>
      </c>
      <c r="P10" s="693">
        <v>12716506.675099997</v>
      </c>
      <c r="Q10" s="693">
        <v>919.48365350000017</v>
      </c>
      <c r="R10" s="693">
        <v>14560680.5119</v>
      </c>
      <c r="S10" s="693">
        <v>1363.6383792999998</v>
      </c>
      <c r="T10" s="693">
        <v>16919369.506100003</v>
      </c>
      <c r="U10" s="693">
        <v>1718.9063881</v>
      </c>
      <c r="V10" s="693">
        <v>23187849.052700009</v>
      </c>
      <c r="W10" s="693">
        <v>905.03186979999975</v>
      </c>
      <c r="X10" s="693">
        <v>14968556.459099995</v>
      </c>
      <c r="Y10" s="693">
        <v>603.59947380000006</v>
      </c>
      <c r="Z10" s="693">
        <v>7075368.2187999981</v>
      </c>
      <c r="AA10" s="694">
        <f t="shared" ref="AA10:AB12" si="1">C10+E10+G10+I10+K10+M10+O10+Q10+S10+U10+W10+Y10</f>
        <v>14021.935540400002</v>
      </c>
      <c r="AB10" s="694">
        <f t="shared" si="1"/>
        <v>187320997.04050002</v>
      </c>
      <c r="AC10" s="587"/>
      <c r="AD10" s="587"/>
      <c r="AE10" s="582"/>
      <c r="AF10" s="582"/>
    </row>
    <row r="11" spans="1:69" x14ac:dyDescent="0.25">
      <c r="A11" s="588">
        <v>2402</v>
      </c>
      <c r="B11" s="589" t="s">
        <v>23</v>
      </c>
      <c r="C11" s="695">
        <v>3175.6038609000025</v>
      </c>
      <c r="D11" s="695">
        <v>58605876.929399967</v>
      </c>
      <c r="E11" s="695">
        <v>4169.4398253999989</v>
      </c>
      <c r="F11" s="695">
        <v>81018336.399999991</v>
      </c>
      <c r="G11" s="695">
        <v>4767.1877784000008</v>
      </c>
      <c r="H11" s="695">
        <v>99917973.357299984</v>
      </c>
      <c r="I11" s="693">
        <v>4203.0146215999976</v>
      </c>
      <c r="J11" s="693">
        <v>81017447.980000064</v>
      </c>
      <c r="K11" s="695">
        <v>5042.3409720999998</v>
      </c>
      <c r="L11" s="695">
        <v>96374349.263599977</v>
      </c>
      <c r="M11" s="695">
        <v>4619.5263934000041</v>
      </c>
      <c r="N11" s="695">
        <v>94944687.50180003</v>
      </c>
      <c r="O11" s="695">
        <v>4290.8244156000055</v>
      </c>
      <c r="P11" s="695">
        <v>88216406.84649995</v>
      </c>
      <c r="Q11" s="695">
        <v>4629.8025209999996</v>
      </c>
      <c r="R11" s="695">
        <v>94931268.308399931</v>
      </c>
      <c r="S11" s="695">
        <v>3921.0725116999961</v>
      </c>
      <c r="T11" s="695">
        <v>85214141.959599927</v>
      </c>
      <c r="U11" s="695">
        <v>4137.4426746999998</v>
      </c>
      <c r="V11" s="695">
        <v>84993159.641900122</v>
      </c>
      <c r="W11" s="695">
        <v>3694.7480618999998</v>
      </c>
      <c r="X11" s="695">
        <v>86400587.032800063</v>
      </c>
      <c r="Y11" s="695">
        <v>2612.2070614999993</v>
      </c>
      <c r="Z11" s="695">
        <v>62076644.788399965</v>
      </c>
      <c r="AA11" s="694">
        <f t="shared" si="1"/>
        <v>49263.210698199997</v>
      </c>
      <c r="AB11" s="694">
        <f t="shared" si="1"/>
        <v>1013710880.0096999</v>
      </c>
      <c r="AC11" s="582"/>
      <c r="AD11" s="582"/>
      <c r="AE11" s="582"/>
      <c r="AF11" s="582"/>
    </row>
    <row r="12" spans="1:69" ht="39" x14ac:dyDescent="0.25">
      <c r="A12" s="588">
        <v>2403</v>
      </c>
      <c r="B12" s="590" t="s">
        <v>24</v>
      </c>
      <c r="C12" s="693">
        <v>42.025517999999998</v>
      </c>
      <c r="D12" s="693">
        <v>683232.18599999999</v>
      </c>
      <c r="E12" s="693">
        <v>164.37628100000003</v>
      </c>
      <c r="F12" s="693">
        <v>2375396.3018</v>
      </c>
      <c r="G12" s="693">
        <v>150.82080999999999</v>
      </c>
      <c r="H12" s="693">
        <v>2393836.4366000001</v>
      </c>
      <c r="I12" s="693">
        <v>160.34653599999999</v>
      </c>
      <c r="J12" s="693">
        <v>2316573.5834000004</v>
      </c>
      <c r="K12" s="693">
        <v>156.93458300000003</v>
      </c>
      <c r="L12" s="693">
        <v>2811905.2930000005</v>
      </c>
      <c r="M12" s="693">
        <v>120.77143000000002</v>
      </c>
      <c r="N12" s="693">
        <v>2237464.5555999996</v>
      </c>
      <c r="O12" s="693">
        <v>138.44161000000003</v>
      </c>
      <c r="P12" s="693">
        <v>2473190.0839999998</v>
      </c>
      <c r="Q12" s="693">
        <v>142.67916300000002</v>
      </c>
      <c r="R12" s="693">
        <v>2485001.8917</v>
      </c>
      <c r="S12" s="693">
        <v>124.76972099999999</v>
      </c>
      <c r="T12" s="693">
        <v>1758284.3226000001</v>
      </c>
      <c r="U12" s="693">
        <v>165.17780599999998</v>
      </c>
      <c r="V12" s="693">
        <v>3029086.4190000002</v>
      </c>
      <c r="W12" s="693">
        <v>411.57587899999993</v>
      </c>
      <c r="X12" s="693">
        <v>3243693.5551000009</v>
      </c>
      <c r="Y12" s="693">
        <v>111.9646822</v>
      </c>
      <c r="Z12" s="693">
        <v>2082307.5804999999</v>
      </c>
      <c r="AA12" s="694">
        <f t="shared" si="1"/>
        <v>1889.8840192</v>
      </c>
      <c r="AB12" s="694">
        <f t="shared" si="1"/>
        <v>27889972.209299996</v>
      </c>
      <c r="AC12" s="569"/>
      <c r="AD12" s="569"/>
      <c r="AE12" s="582"/>
      <c r="AF12" s="582"/>
    </row>
    <row r="13" spans="1:69" x14ac:dyDescent="0.25">
      <c r="A13" s="591"/>
      <c r="B13" s="592" t="s">
        <v>25</v>
      </c>
      <c r="C13" s="696">
        <f>SUM(C14:C19)</f>
        <v>3536.2029977999996</v>
      </c>
      <c r="D13" s="696">
        <f t="shared" ref="D13:Z13" si="2">SUM(D14:D19)</f>
        <v>10263624.588399999</v>
      </c>
      <c r="E13" s="696">
        <f t="shared" si="2"/>
        <v>6827.400343199999</v>
      </c>
      <c r="F13" s="696">
        <f t="shared" si="2"/>
        <v>19731447.410599999</v>
      </c>
      <c r="G13" s="696">
        <f t="shared" si="2"/>
        <v>4858.5337023999991</v>
      </c>
      <c r="H13" s="696">
        <f t="shared" si="2"/>
        <v>14472169.778500007</v>
      </c>
      <c r="I13" s="696">
        <f t="shared" si="2"/>
        <v>5069.2231425000009</v>
      </c>
      <c r="J13" s="696">
        <f t="shared" si="2"/>
        <v>15889521.543300001</v>
      </c>
      <c r="K13" s="696">
        <f t="shared" si="2"/>
        <v>7377.9589364000003</v>
      </c>
      <c r="L13" s="696">
        <f t="shared" si="2"/>
        <v>21778250.633500006</v>
      </c>
      <c r="M13" s="696">
        <f t="shared" si="2"/>
        <v>9751.5227410999996</v>
      </c>
      <c r="N13" s="696">
        <f t="shared" si="2"/>
        <v>29431450.175900012</v>
      </c>
      <c r="O13" s="696">
        <f>SUM(O14:O19)</f>
        <v>7440.3085888999994</v>
      </c>
      <c r="P13" s="696">
        <f t="shared" si="2"/>
        <v>20782218.825599998</v>
      </c>
      <c r="Q13" s="696">
        <f>SUM(Q14:Q19)</f>
        <v>9681.6546805000016</v>
      </c>
      <c r="R13" s="696">
        <f t="shared" si="2"/>
        <v>27378858.276900005</v>
      </c>
      <c r="S13" s="696">
        <f>SUM(S14:S19)</f>
        <v>7225.9340033999988</v>
      </c>
      <c r="T13" s="696">
        <f t="shared" si="2"/>
        <v>21421126.423300002</v>
      </c>
      <c r="U13" s="696">
        <f>SUM(U14:U19)</f>
        <v>6288.3493274000002</v>
      </c>
      <c r="V13" s="696">
        <f t="shared" si="2"/>
        <v>17723609.2848</v>
      </c>
      <c r="W13" s="696">
        <f>SUM(W14:W19)</f>
        <v>4576.8672858999989</v>
      </c>
      <c r="X13" s="696">
        <f>SUM(X14:X19)</f>
        <v>12863939.673499998</v>
      </c>
      <c r="Y13" s="696">
        <f>SUM(Y14:Y19)</f>
        <v>5004.071171900001</v>
      </c>
      <c r="Z13" s="696">
        <f t="shared" si="2"/>
        <v>14508361.347900003</v>
      </c>
      <c r="AA13" s="696">
        <f>SUM(AA14:AA19)</f>
        <v>77638.0269214</v>
      </c>
      <c r="AB13" s="696">
        <f t="shared" ref="AB13" si="3">SUM(AB14:AB19)</f>
        <v>226244577.96220005</v>
      </c>
      <c r="AC13" s="161"/>
      <c r="AD13" s="161"/>
      <c r="AE13" s="582"/>
      <c r="AF13" s="582"/>
    </row>
    <row r="14" spans="1:69" ht="25.5" x14ac:dyDescent="0.25">
      <c r="A14" s="593">
        <v>1801</v>
      </c>
      <c r="B14" s="227" t="s">
        <v>26</v>
      </c>
      <c r="C14" s="695">
        <v>3133.5860599999996</v>
      </c>
      <c r="D14" s="695">
        <v>9431813.8400999997</v>
      </c>
      <c r="E14" s="695">
        <v>6586.7530499999984</v>
      </c>
      <c r="F14" s="695">
        <v>18329744.844000001</v>
      </c>
      <c r="G14" s="695">
        <v>4590.1439920000003</v>
      </c>
      <c r="H14" s="695">
        <v>13208111.680700008</v>
      </c>
      <c r="I14" s="693">
        <v>4878.7215500000002</v>
      </c>
      <c r="J14" s="693">
        <v>14951958.210000001</v>
      </c>
      <c r="K14" s="695">
        <v>7141.6262999999999</v>
      </c>
      <c r="L14" s="695">
        <v>20747494.904000003</v>
      </c>
      <c r="M14" s="695">
        <v>9575.349596</v>
      </c>
      <c r="N14" s="695">
        <v>28511144.459500011</v>
      </c>
      <c r="O14" s="695">
        <v>7412.0062999999991</v>
      </c>
      <c r="P14" s="695">
        <v>20658268.275599997</v>
      </c>
      <c r="Q14" s="695">
        <v>9524.5267160000003</v>
      </c>
      <c r="R14" s="695">
        <v>26408196.603200004</v>
      </c>
      <c r="S14" s="695">
        <v>6757.09782</v>
      </c>
      <c r="T14" s="695">
        <v>19001987.940600004</v>
      </c>
      <c r="U14" s="695">
        <v>5955.6331799999998</v>
      </c>
      <c r="V14" s="695">
        <v>16137001.742800001</v>
      </c>
      <c r="W14" s="695">
        <v>4153.0876599999992</v>
      </c>
      <c r="X14" s="695">
        <v>10814143.139899997</v>
      </c>
      <c r="Y14" s="695">
        <v>4717.8834900000002</v>
      </c>
      <c r="Z14" s="695">
        <v>12769213.534500001</v>
      </c>
      <c r="AA14" s="697">
        <f t="shared" ref="AA14:AB19" si="4">C14+E14+G14+I14+K14+M14+O14+Q14+S14+U14+W14+Y14</f>
        <v>74426.415714000002</v>
      </c>
      <c r="AB14" s="697">
        <f t="shared" si="4"/>
        <v>210969079.17490005</v>
      </c>
      <c r="AE14" s="582"/>
      <c r="AF14" s="582"/>
    </row>
    <row r="15" spans="1:69" s="597" customFormat="1" x14ac:dyDescent="0.25">
      <c r="A15" s="595">
        <v>1802</v>
      </c>
      <c r="B15" s="596" t="s">
        <v>27</v>
      </c>
      <c r="C15" s="695">
        <v>0</v>
      </c>
      <c r="D15" s="695">
        <v>0</v>
      </c>
      <c r="E15" s="695">
        <v>8.6400000000000001E-3</v>
      </c>
      <c r="F15" s="695">
        <v>224.57089999999999</v>
      </c>
      <c r="G15" s="695">
        <v>1.272E-2</v>
      </c>
      <c r="H15" s="695">
        <v>297.59269999999998</v>
      </c>
      <c r="I15" s="693">
        <v>0</v>
      </c>
      <c r="J15" s="693">
        <v>0</v>
      </c>
      <c r="K15" s="695">
        <v>50.408639999999998</v>
      </c>
      <c r="L15" s="695">
        <v>25434.446400000001</v>
      </c>
      <c r="M15" s="695">
        <v>1.9800000000000002E-2</v>
      </c>
      <c r="N15" s="695">
        <v>448.24389999999994</v>
      </c>
      <c r="O15" s="695">
        <v>0</v>
      </c>
      <c r="P15" s="695">
        <v>0</v>
      </c>
      <c r="Q15" s="695">
        <v>1.44E-2</v>
      </c>
      <c r="R15" s="695">
        <v>479.99959999999999</v>
      </c>
      <c r="S15" s="695">
        <v>7.1999999999999998E-3</v>
      </c>
      <c r="T15" s="695">
        <v>239.99979999999999</v>
      </c>
      <c r="U15" s="695">
        <v>1.72E-3</v>
      </c>
      <c r="V15" s="695">
        <v>17.8</v>
      </c>
      <c r="W15" s="695">
        <v>25.005759999999999</v>
      </c>
      <c r="X15" s="695">
        <v>3941.9998000000001</v>
      </c>
      <c r="Y15" s="695">
        <v>7.1999999999999998E-3</v>
      </c>
      <c r="Z15" s="695">
        <v>239.99979999999999</v>
      </c>
      <c r="AA15" s="697">
        <f t="shared" si="4"/>
        <v>75.486079999999987</v>
      </c>
      <c r="AB15" s="697">
        <f t="shared" si="4"/>
        <v>31324.652900000005</v>
      </c>
      <c r="AC15" s="569"/>
      <c r="AD15" s="569"/>
      <c r="AE15" s="582"/>
      <c r="AF15" s="582"/>
      <c r="AG15" s="569"/>
      <c r="AH15" s="569"/>
      <c r="AI15" s="569"/>
      <c r="AJ15" s="569"/>
      <c r="AK15" s="569"/>
      <c r="AL15" s="569"/>
      <c r="AM15" s="569"/>
      <c r="AN15" s="569"/>
      <c r="AO15" s="569"/>
      <c r="AP15" s="569"/>
      <c r="AQ15" s="569"/>
      <c r="AR15" s="569"/>
      <c r="AS15" s="569"/>
      <c r="AT15" s="569"/>
      <c r="AU15" s="569"/>
      <c r="AV15" s="569"/>
      <c r="AW15" s="569"/>
      <c r="AX15" s="569"/>
      <c r="AY15" s="569"/>
      <c r="AZ15" s="569"/>
      <c r="BA15" s="569"/>
      <c r="BB15" s="569"/>
      <c r="BC15" s="569"/>
      <c r="BD15" s="569"/>
      <c r="BE15" s="569"/>
      <c r="BF15" s="569"/>
      <c r="BG15" s="569"/>
      <c r="BH15" s="569"/>
      <c r="BI15" s="569"/>
      <c r="BJ15" s="569"/>
      <c r="BK15" s="569"/>
      <c r="BL15" s="569"/>
      <c r="BM15" s="569"/>
      <c r="BN15" s="569"/>
      <c r="BO15" s="569"/>
      <c r="BP15" s="569"/>
      <c r="BQ15" s="569"/>
    </row>
    <row r="16" spans="1:69" x14ac:dyDescent="0.25">
      <c r="A16" s="593">
        <v>1803</v>
      </c>
      <c r="B16" s="598" t="s">
        <v>28</v>
      </c>
      <c r="C16" s="695">
        <v>36.5</v>
      </c>
      <c r="D16" s="695">
        <v>170675</v>
      </c>
      <c r="E16" s="695">
        <v>2.81E-2</v>
      </c>
      <c r="F16" s="695">
        <v>205</v>
      </c>
      <c r="G16" s="695">
        <v>40.006209999999996</v>
      </c>
      <c r="H16" s="695">
        <v>187463.05600000001</v>
      </c>
      <c r="I16" s="693">
        <v>10</v>
      </c>
      <c r="J16" s="693">
        <v>45500</v>
      </c>
      <c r="K16" s="695">
        <v>20.324369999999998</v>
      </c>
      <c r="L16" s="695">
        <v>74941.334799999997</v>
      </c>
      <c r="M16" s="695">
        <v>58.504100000000001</v>
      </c>
      <c r="N16" s="695">
        <v>289037</v>
      </c>
      <c r="O16" s="695">
        <v>0</v>
      </c>
      <c r="P16" s="695">
        <v>0</v>
      </c>
      <c r="Q16" s="695">
        <v>1.5E-3</v>
      </c>
      <c r="R16" s="695">
        <v>1.875</v>
      </c>
      <c r="S16" s="695">
        <v>80.03</v>
      </c>
      <c r="T16" s="695">
        <v>284506.65000000002</v>
      </c>
      <c r="U16" s="695">
        <v>100.011</v>
      </c>
      <c r="V16" s="695">
        <v>346964.05</v>
      </c>
      <c r="W16" s="695">
        <v>212.0026</v>
      </c>
      <c r="X16" s="695">
        <v>749129.8</v>
      </c>
      <c r="Y16" s="695">
        <v>55.0002</v>
      </c>
      <c r="Z16" s="695">
        <v>275360</v>
      </c>
      <c r="AA16" s="697">
        <f t="shared" si="4"/>
        <v>612.40807999999993</v>
      </c>
      <c r="AB16" s="697">
        <f t="shared" si="4"/>
        <v>2423783.7658000002</v>
      </c>
      <c r="AC16" s="569"/>
      <c r="AD16" s="569"/>
      <c r="AE16" s="582"/>
      <c r="AF16" s="582"/>
    </row>
    <row r="17" spans="1:38" x14ac:dyDescent="0.25">
      <c r="A17" s="593">
        <v>1804</v>
      </c>
      <c r="B17" s="598" t="s">
        <v>29</v>
      </c>
      <c r="C17" s="695">
        <v>40.404499999999999</v>
      </c>
      <c r="D17" s="695">
        <v>177798.3161</v>
      </c>
      <c r="E17" s="695">
        <v>165.95565999999999</v>
      </c>
      <c r="F17" s="695">
        <v>966530.17489999987</v>
      </c>
      <c r="G17" s="695">
        <v>134.09757999999999</v>
      </c>
      <c r="H17" s="695">
        <v>612756.60769999993</v>
      </c>
      <c r="I17" s="693">
        <v>83.151049999999998</v>
      </c>
      <c r="J17" s="693">
        <v>364393.99410000001</v>
      </c>
      <c r="K17" s="695">
        <v>58.051000000000009</v>
      </c>
      <c r="L17" s="695">
        <v>323404.26929999999</v>
      </c>
      <c r="M17" s="695">
        <v>48.364183999999995</v>
      </c>
      <c r="N17" s="695">
        <v>247921.0673</v>
      </c>
      <c r="O17" s="695">
        <v>0.111384</v>
      </c>
      <c r="P17" s="695">
        <v>864.89220000000012</v>
      </c>
      <c r="Q17" s="695">
        <v>76.0184</v>
      </c>
      <c r="R17" s="695">
        <v>444182.42729999998</v>
      </c>
      <c r="S17" s="695">
        <v>128.19522000000001</v>
      </c>
      <c r="T17" s="695">
        <v>819219.39850000001</v>
      </c>
      <c r="U17" s="695">
        <v>50.614011999999995</v>
      </c>
      <c r="V17" s="695">
        <v>234849.86050000001</v>
      </c>
      <c r="W17" s="695">
        <v>46.759143999999992</v>
      </c>
      <c r="X17" s="695">
        <v>213068.40809999997</v>
      </c>
      <c r="Y17" s="695">
        <v>6.0119999999999993E-2</v>
      </c>
      <c r="Z17" s="695">
        <v>699.048</v>
      </c>
      <c r="AA17" s="697">
        <f t="shared" si="4"/>
        <v>831.78225399999997</v>
      </c>
      <c r="AB17" s="697">
        <f t="shared" si="4"/>
        <v>4405688.4640000006</v>
      </c>
      <c r="AC17" s="569"/>
      <c r="AD17" s="569"/>
      <c r="AE17" s="582"/>
      <c r="AF17" s="582"/>
    </row>
    <row r="18" spans="1:38" x14ac:dyDescent="0.25">
      <c r="A18" s="593">
        <v>1805</v>
      </c>
      <c r="B18" s="598" t="s">
        <v>30</v>
      </c>
      <c r="C18" s="695">
        <v>0.14571999999999999</v>
      </c>
      <c r="D18" s="695">
        <v>3986.3879999999999</v>
      </c>
      <c r="E18" s="695">
        <v>10.175936099999999</v>
      </c>
      <c r="F18" s="695">
        <v>17300.087500000001</v>
      </c>
      <c r="G18" s="695">
        <v>11.325939299999998</v>
      </c>
      <c r="H18" s="695">
        <v>40834.9139</v>
      </c>
      <c r="I18" s="693">
        <v>1.1289236999999999</v>
      </c>
      <c r="J18" s="693">
        <v>5170.6775999999991</v>
      </c>
      <c r="K18" s="695">
        <v>22.378</v>
      </c>
      <c r="L18" s="695">
        <v>50785.085599999999</v>
      </c>
      <c r="M18" s="695">
        <v>12.549390000000001</v>
      </c>
      <c r="N18" s="695">
        <v>22603.924400000004</v>
      </c>
      <c r="O18" s="695">
        <v>1.2119000000000002</v>
      </c>
      <c r="P18" s="695">
        <v>6250.516599999999</v>
      </c>
      <c r="Q18" s="695">
        <v>5.4664700000000002</v>
      </c>
      <c r="R18" s="695">
        <v>31103.157800000001</v>
      </c>
      <c r="S18" s="695">
        <v>27.361177000000001</v>
      </c>
      <c r="T18" s="695">
        <v>92423.763599999991</v>
      </c>
      <c r="U18" s="695">
        <v>12.629411599999999</v>
      </c>
      <c r="V18" s="695">
        <v>38609.696700000008</v>
      </c>
      <c r="W18" s="695">
        <v>6.2476222999999997</v>
      </c>
      <c r="X18" s="695">
        <v>29795.105000000007</v>
      </c>
      <c r="Y18" s="695">
        <v>46.036835399999994</v>
      </c>
      <c r="Z18" s="695">
        <v>167380.7977</v>
      </c>
      <c r="AA18" s="697">
        <f t="shared" si="4"/>
        <v>156.65732539999999</v>
      </c>
      <c r="AB18" s="697">
        <f t="shared" si="4"/>
        <v>506244.11440000002</v>
      </c>
      <c r="AC18" s="569"/>
      <c r="AD18" s="569"/>
      <c r="AE18" s="582"/>
      <c r="AF18" s="582"/>
    </row>
    <row r="19" spans="1:38" ht="26.25" x14ac:dyDescent="0.25">
      <c r="A19" s="599">
        <v>1806</v>
      </c>
      <c r="B19" s="600" t="s">
        <v>31</v>
      </c>
      <c r="C19" s="698">
        <v>325.56671779999994</v>
      </c>
      <c r="D19" s="698">
        <v>479351.04419999989</v>
      </c>
      <c r="E19" s="698">
        <v>64.478957100000017</v>
      </c>
      <c r="F19" s="698">
        <v>417442.73329999991</v>
      </c>
      <c r="G19" s="698">
        <v>82.947261100000034</v>
      </c>
      <c r="H19" s="698">
        <v>422705.92750000005</v>
      </c>
      <c r="I19" s="693">
        <v>96.221618800000002</v>
      </c>
      <c r="J19" s="693">
        <v>522498.66160000017</v>
      </c>
      <c r="K19" s="698">
        <v>85.170626400000017</v>
      </c>
      <c r="L19" s="698">
        <v>556190.59340000013</v>
      </c>
      <c r="M19" s="698">
        <v>56.735671100000005</v>
      </c>
      <c r="N19" s="698">
        <v>360295.4807999999</v>
      </c>
      <c r="O19" s="699">
        <v>26.979004900000007</v>
      </c>
      <c r="P19" s="699">
        <v>116835.14120000001</v>
      </c>
      <c r="Q19" s="695">
        <v>75.627194500000002</v>
      </c>
      <c r="R19" s="695">
        <v>494894.21399999975</v>
      </c>
      <c r="S19" s="695">
        <v>233.24258640000005</v>
      </c>
      <c r="T19" s="695">
        <v>1222748.6708000002</v>
      </c>
      <c r="U19" s="695">
        <v>169.46000380000001</v>
      </c>
      <c r="V19" s="695">
        <v>966166.1348</v>
      </c>
      <c r="W19" s="695">
        <v>133.76449959999999</v>
      </c>
      <c r="X19" s="695">
        <v>1053861.2206999999</v>
      </c>
      <c r="Y19" s="695">
        <v>185.0833265</v>
      </c>
      <c r="Z19" s="695">
        <v>1295467.9678999998</v>
      </c>
      <c r="AA19" s="697">
        <f t="shared" si="4"/>
        <v>1535.2774680000002</v>
      </c>
      <c r="AB19" s="697">
        <f t="shared" si="4"/>
        <v>7908457.7901999997</v>
      </c>
      <c r="AC19" s="601"/>
      <c r="AD19" s="601"/>
      <c r="AE19" s="582"/>
      <c r="AF19" s="582"/>
      <c r="AG19" s="601"/>
      <c r="AH19" s="601"/>
      <c r="AI19" s="602"/>
      <c r="AJ19" s="602"/>
    </row>
    <row r="20" spans="1:38" x14ac:dyDescent="0.25">
      <c r="A20" s="603"/>
      <c r="B20" s="604" t="s">
        <v>32</v>
      </c>
      <c r="C20" s="700"/>
      <c r="D20" s="700"/>
      <c r="E20" s="700"/>
      <c r="F20" s="700"/>
      <c r="G20" s="700"/>
      <c r="H20" s="700"/>
      <c r="I20" s="700"/>
      <c r="J20" s="700"/>
      <c r="K20" s="700"/>
      <c r="L20" s="700"/>
      <c r="M20" s="700"/>
      <c r="N20" s="700"/>
      <c r="O20" s="701"/>
      <c r="P20" s="701"/>
      <c r="Q20" s="701"/>
      <c r="R20" s="701"/>
      <c r="S20" s="701"/>
      <c r="T20" s="701"/>
      <c r="U20" s="701"/>
      <c r="V20" s="701"/>
      <c r="W20" s="701"/>
      <c r="X20" s="701"/>
      <c r="Y20" s="701"/>
      <c r="Z20" s="701"/>
      <c r="AA20" s="702"/>
      <c r="AB20" s="702"/>
      <c r="AC20" s="605"/>
      <c r="AE20" s="797"/>
      <c r="AF20" s="797"/>
    </row>
    <row r="21" spans="1:38" ht="39" thickBot="1" x14ac:dyDescent="0.3">
      <c r="A21" s="583" t="s">
        <v>303</v>
      </c>
      <c r="B21" s="606" t="s">
        <v>34</v>
      </c>
      <c r="C21" s="700">
        <f t="shared" ref="C21:AB21" si="5">SUM(C22:C28)</f>
        <v>159.79617959999996</v>
      </c>
      <c r="D21" s="700">
        <f t="shared" si="5"/>
        <v>711833.1712000001</v>
      </c>
      <c r="E21" s="700">
        <f t="shared" si="5"/>
        <v>94.079113500000005</v>
      </c>
      <c r="F21" s="700">
        <f t="shared" si="5"/>
        <v>694833.63260000001</v>
      </c>
      <c r="G21" s="700">
        <f t="shared" si="5"/>
        <v>144.80803700000001</v>
      </c>
      <c r="H21" s="700">
        <f t="shared" si="5"/>
        <v>1014739.3961999997</v>
      </c>
      <c r="I21" s="700">
        <f t="shared" si="5"/>
        <v>124.55950199999999</v>
      </c>
      <c r="J21" s="700">
        <f t="shared" si="5"/>
        <v>918904.875</v>
      </c>
      <c r="K21" s="700">
        <f t="shared" si="5"/>
        <v>607.31474600000013</v>
      </c>
      <c r="L21" s="700">
        <f t="shared" si="5"/>
        <v>3440131.9739999999</v>
      </c>
      <c r="M21" s="700">
        <f t="shared" si="5"/>
        <v>155.168848</v>
      </c>
      <c r="N21" s="700">
        <f t="shared" si="5"/>
        <v>1318586.0596</v>
      </c>
      <c r="O21" s="700">
        <f t="shared" si="5"/>
        <v>364.42433900000003</v>
      </c>
      <c r="P21" s="700">
        <f t="shared" si="5"/>
        <v>1919721.1407999997</v>
      </c>
      <c r="Q21" s="700">
        <f t="shared" si="5"/>
        <v>1620.895154</v>
      </c>
      <c r="R21" s="700">
        <f t="shared" si="5"/>
        <v>9014267.0232999995</v>
      </c>
      <c r="S21" s="700">
        <f t="shared" si="5"/>
        <v>934.52284999999983</v>
      </c>
      <c r="T21" s="700">
        <f t="shared" si="5"/>
        <v>5355822.0402999995</v>
      </c>
      <c r="U21" s="700">
        <f t="shared" si="5"/>
        <v>837.33782999999994</v>
      </c>
      <c r="V21" s="700">
        <f t="shared" si="5"/>
        <v>4761398.2669000011</v>
      </c>
      <c r="W21" s="700">
        <f t="shared" si="5"/>
        <v>661.35552599999994</v>
      </c>
      <c r="X21" s="700">
        <f t="shared" si="5"/>
        <v>4238252.1149000004</v>
      </c>
      <c r="Y21" s="700">
        <f t="shared" si="5"/>
        <v>442.37892399999976</v>
      </c>
      <c r="Z21" s="700">
        <f t="shared" si="5"/>
        <v>2579119.7766999998</v>
      </c>
      <c r="AA21" s="700">
        <f t="shared" si="5"/>
        <v>6146.6410490999988</v>
      </c>
      <c r="AB21" s="703">
        <f t="shared" si="5"/>
        <v>35967609.471499994</v>
      </c>
      <c r="AC21" s="607"/>
      <c r="AD21" s="607"/>
      <c r="AE21" s="587"/>
      <c r="AF21" s="582"/>
      <c r="AG21" s="582"/>
      <c r="AH21" s="582"/>
    </row>
    <row r="22" spans="1:38" x14ac:dyDescent="0.25">
      <c r="A22" s="585" t="s">
        <v>35</v>
      </c>
      <c r="B22" s="608" t="s">
        <v>36</v>
      </c>
      <c r="C22" s="695">
        <v>41.88</v>
      </c>
      <c r="D22" s="695">
        <v>268249.413</v>
      </c>
      <c r="E22" s="695">
        <v>58.20908</v>
      </c>
      <c r="F22" s="695">
        <v>367169.25839999999</v>
      </c>
      <c r="G22" s="695">
        <v>98.402000000000001</v>
      </c>
      <c r="H22" s="695">
        <v>605019.29999999993</v>
      </c>
      <c r="I22" s="693">
        <v>36.090720000000005</v>
      </c>
      <c r="J22" s="693">
        <v>231067.05049999998</v>
      </c>
      <c r="K22" s="695">
        <v>154.4444</v>
      </c>
      <c r="L22" s="695">
        <v>1026023.208</v>
      </c>
      <c r="M22" s="695">
        <v>89.67</v>
      </c>
      <c r="N22" s="695">
        <v>645136.77599999995</v>
      </c>
      <c r="O22" s="695">
        <v>64.86</v>
      </c>
      <c r="P22" s="695">
        <v>405422.31</v>
      </c>
      <c r="Q22" s="695">
        <v>20.2</v>
      </c>
      <c r="R22" s="695">
        <v>135950.48800000001</v>
      </c>
      <c r="S22" s="695">
        <v>49.89</v>
      </c>
      <c r="T22" s="695">
        <v>393435.59149999998</v>
      </c>
      <c r="U22" s="695">
        <v>1.83</v>
      </c>
      <c r="V22" s="695">
        <v>14098.08</v>
      </c>
      <c r="W22" s="695">
        <v>78.648150000000001</v>
      </c>
      <c r="X22" s="695">
        <v>530594.99699999997</v>
      </c>
      <c r="Y22" s="695">
        <v>38.01</v>
      </c>
      <c r="Z22" s="695">
        <v>224394.13500000001</v>
      </c>
      <c r="AA22" s="697">
        <f t="shared" ref="AA22:AB28" si="6">C22+E22+G22+I22+K22+M22+O22+Q22+S22+U22+W22+Y22</f>
        <v>732.13435000000004</v>
      </c>
      <c r="AB22" s="697">
        <f t="shared" si="6"/>
        <v>4846560.6074000001</v>
      </c>
      <c r="AC22" s="609"/>
      <c r="AD22" s="582"/>
      <c r="AE22" s="587"/>
      <c r="AF22" s="582"/>
    </row>
    <row r="23" spans="1:38" x14ac:dyDescent="0.25">
      <c r="A23" s="593" t="s">
        <v>37</v>
      </c>
      <c r="B23" s="598" t="s">
        <v>38</v>
      </c>
      <c r="C23" s="695">
        <v>0.56999999999999995</v>
      </c>
      <c r="D23" s="695">
        <v>2568.9722999999999</v>
      </c>
      <c r="E23" s="695">
        <v>0</v>
      </c>
      <c r="F23" s="695">
        <v>0</v>
      </c>
      <c r="G23" s="695">
        <v>2.4E-2</v>
      </c>
      <c r="H23" s="695">
        <v>45</v>
      </c>
      <c r="I23" s="693">
        <v>0.248</v>
      </c>
      <c r="J23" s="693">
        <v>2813.4</v>
      </c>
      <c r="K23" s="695">
        <v>8.0000000000000002E-3</v>
      </c>
      <c r="L23" s="695">
        <v>15</v>
      </c>
      <c r="M23" s="695">
        <v>0</v>
      </c>
      <c r="N23" s="695">
        <v>0</v>
      </c>
      <c r="O23" s="695">
        <v>0</v>
      </c>
      <c r="P23" s="695">
        <v>0</v>
      </c>
      <c r="Q23" s="695">
        <v>0</v>
      </c>
      <c r="R23" s="695">
        <v>0</v>
      </c>
      <c r="S23" s="695">
        <v>0</v>
      </c>
      <c r="T23" s="695">
        <v>0</v>
      </c>
      <c r="U23" s="695">
        <v>0</v>
      </c>
      <c r="V23" s="695">
        <v>0</v>
      </c>
      <c r="W23" s="695">
        <v>0</v>
      </c>
      <c r="X23" s="695">
        <v>0</v>
      </c>
      <c r="Y23" s="695">
        <v>0</v>
      </c>
      <c r="Z23" s="695">
        <v>0</v>
      </c>
      <c r="AA23" s="697">
        <f t="shared" si="6"/>
        <v>0.85</v>
      </c>
      <c r="AB23" s="697">
        <f t="shared" si="6"/>
        <v>5442.3723</v>
      </c>
      <c r="AC23" s="582"/>
      <c r="AD23" s="582"/>
      <c r="AE23" s="587"/>
      <c r="AF23" s="582"/>
    </row>
    <row r="24" spans="1:38" x14ac:dyDescent="0.25">
      <c r="A24" s="593" t="s">
        <v>317</v>
      </c>
      <c r="B24" s="598" t="s">
        <v>40</v>
      </c>
      <c r="C24" s="693">
        <v>107.50551999999999</v>
      </c>
      <c r="D24" s="693">
        <v>370227.99939999997</v>
      </c>
      <c r="E24" s="693">
        <v>11.708420000000002</v>
      </c>
      <c r="F24" s="693">
        <v>112677.70449999999</v>
      </c>
      <c r="G24" s="693">
        <v>6.7246099999999993</v>
      </c>
      <c r="H24" s="693">
        <v>64038.289700000001</v>
      </c>
      <c r="I24" s="693">
        <v>22.368119999999994</v>
      </c>
      <c r="J24" s="693">
        <v>109445.24310000004</v>
      </c>
      <c r="K24" s="693">
        <v>423.84154000000001</v>
      </c>
      <c r="L24" s="693">
        <v>2152995.1997999996</v>
      </c>
      <c r="M24" s="704">
        <v>1.7995040000000002</v>
      </c>
      <c r="N24" s="704">
        <v>19023.652899999997</v>
      </c>
      <c r="O24" s="704">
        <v>255.10964000000001</v>
      </c>
      <c r="P24" s="704">
        <v>1107459.7193</v>
      </c>
      <c r="Q24" s="704">
        <v>1556.7554599999999</v>
      </c>
      <c r="R24" s="704">
        <v>8482114.2539000008</v>
      </c>
      <c r="S24" s="704">
        <v>830.67417999999975</v>
      </c>
      <c r="T24" s="704">
        <v>4549470.1013000002</v>
      </c>
      <c r="U24" s="704">
        <v>800.20915999999988</v>
      </c>
      <c r="V24" s="704">
        <v>4408157.9247000003</v>
      </c>
      <c r="W24" s="704">
        <v>509.81277599999999</v>
      </c>
      <c r="X24" s="704">
        <v>2910394.6740000001</v>
      </c>
      <c r="Y24" s="704">
        <v>358.91906999999975</v>
      </c>
      <c r="Z24" s="704">
        <v>1922654.2047999997</v>
      </c>
      <c r="AA24" s="697">
        <f t="shared" si="6"/>
        <v>4885.4279999999999</v>
      </c>
      <c r="AB24" s="697">
        <f t="shared" si="6"/>
        <v>26208658.967399999</v>
      </c>
      <c r="AC24" s="582"/>
      <c r="AD24" s="582"/>
      <c r="AE24" s="587"/>
      <c r="AF24" s="582"/>
    </row>
    <row r="25" spans="1:38" x14ac:dyDescent="0.25">
      <c r="A25" s="593" t="s">
        <v>41</v>
      </c>
      <c r="B25" s="598" t="s">
        <v>42</v>
      </c>
      <c r="C25" s="693">
        <v>9.3576296000000028</v>
      </c>
      <c r="D25" s="693">
        <v>68038.865600000019</v>
      </c>
      <c r="E25" s="693">
        <v>23.288543500000003</v>
      </c>
      <c r="F25" s="693">
        <v>210627.87100000001</v>
      </c>
      <c r="G25" s="693">
        <v>37.667957000000001</v>
      </c>
      <c r="H25" s="693">
        <v>333189.89689999993</v>
      </c>
      <c r="I25" s="693">
        <v>62.351271999999994</v>
      </c>
      <c r="J25" s="693">
        <v>559331.12919999997</v>
      </c>
      <c r="K25" s="693">
        <v>27.774570000000011</v>
      </c>
      <c r="L25" s="693">
        <v>252005.14240000007</v>
      </c>
      <c r="M25" s="704">
        <v>57.043293999999996</v>
      </c>
      <c r="N25" s="704">
        <v>552637.69350000005</v>
      </c>
      <c r="O25" s="704">
        <v>43.790228999999997</v>
      </c>
      <c r="P25" s="704">
        <v>401089.82169999985</v>
      </c>
      <c r="Q25" s="704">
        <v>43.016013999999998</v>
      </c>
      <c r="R25" s="704">
        <v>389538.4486</v>
      </c>
      <c r="S25" s="704">
        <v>47.819570000000006</v>
      </c>
      <c r="T25" s="704">
        <v>378127.21840000007</v>
      </c>
      <c r="U25" s="704">
        <v>35.014360000000003</v>
      </c>
      <c r="V25" s="704">
        <v>336824.26370000001</v>
      </c>
      <c r="W25" s="704">
        <v>71.018500000000003</v>
      </c>
      <c r="X25" s="704">
        <v>789089.07319999998</v>
      </c>
      <c r="Y25" s="704">
        <v>43.665853999999996</v>
      </c>
      <c r="Z25" s="704">
        <v>423610.07049999986</v>
      </c>
      <c r="AA25" s="697">
        <f t="shared" si="6"/>
        <v>501.80779310000003</v>
      </c>
      <c r="AB25" s="697">
        <f t="shared" si="6"/>
        <v>4694109.4946999997</v>
      </c>
      <c r="AC25" s="582"/>
      <c r="AD25" s="582"/>
      <c r="AE25" s="587"/>
      <c r="AF25" s="582"/>
    </row>
    <row r="26" spans="1:38" x14ac:dyDescent="0.25">
      <c r="A26" s="593" t="s">
        <v>43</v>
      </c>
      <c r="B26" s="598" t="s">
        <v>44</v>
      </c>
      <c r="C26" s="695">
        <v>2.0410000000000001E-2</v>
      </c>
      <c r="D26" s="695">
        <v>278.02080000000001</v>
      </c>
      <c r="E26" s="695">
        <v>0.10786</v>
      </c>
      <c r="F26" s="695">
        <v>1277.8051</v>
      </c>
      <c r="G26" s="695">
        <v>0.24246999999999999</v>
      </c>
      <c r="H26" s="695">
        <v>2562.8322000000003</v>
      </c>
      <c r="I26" s="693">
        <v>0.17339000000000002</v>
      </c>
      <c r="J26" s="693">
        <v>2726.7280000000005</v>
      </c>
      <c r="K26" s="695">
        <v>0.21612999999999999</v>
      </c>
      <c r="L26" s="695">
        <v>2773.9023999999999</v>
      </c>
      <c r="M26" s="695">
        <v>8.5050000000000014E-2</v>
      </c>
      <c r="N26" s="695">
        <v>1257.2091</v>
      </c>
      <c r="O26" s="695">
        <v>0.21081</v>
      </c>
      <c r="P26" s="695">
        <v>2960.5983999999999</v>
      </c>
      <c r="Q26" s="695">
        <v>0.24268000000000001</v>
      </c>
      <c r="R26" s="695">
        <v>3574.3106000000002</v>
      </c>
      <c r="S26" s="695">
        <v>5.0099999999999999E-2</v>
      </c>
      <c r="T26" s="695">
        <v>385.28750000000002</v>
      </c>
      <c r="U26" s="695">
        <v>9.6310000000000007E-2</v>
      </c>
      <c r="V26" s="695">
        <v>1512.7745</v>
      </c>
      <c r="W26" s="695">
        <v>0.11410000000000001</v>
      </c>
      <c r="X26" s="695">
        <v>1652.5164</v>
      </c>
      <c r="Y26" s="695">
        <v>0</v>
      </c>
      <c r="Z26" s="695">
        <v>0</v>
      </c>
      <c r="AA26" s="697">
        <f t="shared" si="6"/>
        <v>1.55931</v>
      </c>
      <c r="AB26" s="697">
        <f t="shared" si="6"/>
        <v>20961.985000000001</v>
      </c>
      <c r="AC26" s="582"/>
      <c r="AD26" s="582"/>
      <c r="AE26" s="587"/>
      <c r="AF26" s="582"/>
    </row>
    <row r="27" spans="1:38" ht="26.25" x14ac:dyDescent="0.25">
      <c r="A27" s="593" t="s">
        <v>45</v>
      </c>
      <c r="B27" s="590" t="s">
        <v>46</v>
      </c>
      <c r="C27" s="693">
        <v>0.46262000000000003</v>
      </c>
      <c r="D27" s="693">
        <v>2469.9000999999998</v>
      </c>
      <c r="E27" s="693">
        <v>0.76521000000000006</v>
      </c>
      <c r="F27" s="693">
        <v>3080.9935999999998</v>
      </c>
      <c r="G27" s="693">
        <v>1.7470000000000001</v>
      </c>
      <c r="H27" s="693">
        <v>9884.0773999999983</v>
      </c>
      <c r="I27" s="693">
        <v>3.3279999999999998</v>
      </c>
      <c r="J27" s="693">
        <v>13521.324200000001</v>
      </c>
      <c r="K27" s="693">
        <v>1.030106</v>
      </c>
      <c r="L27" s="693">
        <v>6319.5213999999987</v>
      </c>
      <c r="M27" s="704">
        <v>6.5709999999999997</v>
      </c>
      <c r="N27" s="704">
        <v>100530.72809999999</v>
      </c>
      <c r="O27" s="704">
        <v>0.45365999999999995</v>
      </c>
      <c r="P27" s="704">
        <v>2788.6913999999997</v>
      </c>
      <c r="Q27" s="704">
        <v>0.68100000000000005</v>
      </c>
      <c r="R27" s="704">
        <v>3089.5221999999999</v>
      </c>
      <c r="S27" s="704">
        <v>6.0890000000000004</v>
      </c>
      <c r="T27" s="704">
        <v>34403.8416</v>
      </c>
      <c r="U27" s="704">
        <v>0.188</v>
      </c>
      <c r="V27" s="704">
        <v>805.22399999999993</v>
      </c>
      <c r="W27" s="704">
        <v>1.762</v>
      </c>
      <c r="X27" s="704">
        <v>6520.8542999999991</v>
      </c>
      <c r="Y27" s="704">
        <v>1.784</v>
      </c>
      <c r="Z27" s="704">
        <v>8461.3664000000008</v>
      </c>
      <c r="AA27" s="697">
        <f>C27+E27+G27+I27+K27+M27+O27+Q27+S27+U27+W27+Y27</f>
        <v>24.861595999999995</v>
      </c>
      <c r="AB27" s="697">
        <f t="shared" si="6"/>
        <v>191876.04469999997</v>
      </c>
      <c r="AC27" s="582"/>
      <c r="AD27" s="582"/>
      <c r="AE27" s="587"/>
      <c r="AF27" s="582"/>
    </row>
    <row r="28" spans="1:38" x14ac:dyDescent="0.25">
      <c r="A28" s="593" t="s">
        <v>287</v>
      </c>
      <c r="B28" s="590" t="s">
        <v>288</v>
      </c>
      <c r="C28" s="693">
        <v>0</v>
      </c>
      <c r="D28" s="693">
        <v>0</v>
      </c>
      <c r="E28" s="693">
        <v>0</v>
      </c>
      <c r="F28" s="693">
        <v>0</v>
      </c>
      <c r="G28" s="693">
        <v>0</v>
      </c>
      <c r="H28" s="693">
        <v>0</v>
      </c>
      <c r="I28" s="693">
        <v>0</v>
      </c>
      <c r="J28" s="693">
        <v>0</v>
      </c>
      <c r="K28" s="693">
        <v>0</v>
      </c>
      <c r="L28" s="693">
        <v>0</v>
      </c>
      <c r="M28" s="704">
        <v>0</v>
      </c>
      <c r="N28" s="704">
        <v>0</v>
      </c>
      <c r="O28" s="704">
        <v>0</v>
      </c>
      <c r="P28" s="704">
        <v>0</v>
      </c>
      <c r="Q28" s="704">
        <v>0</v>
      </c>
      <c r="R28" s="704">
        <v>0</v>
      </c>
      <c r="S28" s="704">
        <v>0</v>
      </c>
      <c r="T28" s="704">
        <v>0</v>
      </c>
      <c r="U28" s="704">
        <v>0</v>
      </c>
      <c r="V28" s="704">
        <v>0</v>
      </c>
      <c r="W28" s="704">
        <v>0</v>
      </c>
      <c r="X28" s="704">
        <v>0</v>
      </c>
      <c r="Y28" s="704">
        <v>0</v>
      </c>
      <c r="Z28" s="704">
        <v>0</v>
      </c>
      <c r="AA28" s="697">
        <f>C28+E28+G28+I28+K28+M28+O28+Q28+S28+U28+W28+Y28</f>
        <v>0</v>
      </c>
      <c r="AB28" s="697">
        <f t="shared" si="6"/>
        <v>0</v>
      </c>
      <c r="AE28" s="587"/>
      <c r="AF28" s="582"/>
    </row>
    <row r="29" spans="1:38" x14ac:dyDescent="0.25">
      <c r="A29" s="593" t="s">
        <v>47</v>
      </c>
      <c r="B29" s="598" t="s">
        <v>48</v>
      </c>
      <c r="C29" s="695">
        <v>36.750949999999989</v>
      </c>
      <c r="D29" s="695">
        <v>70308.786800000031</v>
      </c>
      <c r="E29" s="695">
        <v>76.81600610000001</v>
      </c>
      <c r="F29" s="695">
        <v>123543.11570000001</v>
      </c>
      <c r="G29" s="695">
        <v>45.408900000000003</v>
      </c>
      <c r="H29" s="695">
        <v>151005.3781</v>
      </c>
      <c r="I29" s="693">
        <v>16.574681799999997</v>
      </c>
      <c r="J29" s="693">
        <v>52229.421699999992</v>
      </c>
      <c r="K29" s="695">
        <v>41.952739000000001</v>
      </c>
      <c r="L29" s="695">
        <v>217252.1704</v>
      </c>
      <c r="M29" s="695">
        <v>38.121494499999997</v>
      </c>
      <c r="N29" s="695">
        <v>119424.2991</v>
      </c>
      <c r="O29" s="695">
        <v>30.282886000000005</v>
      </c>
      <c r="P29" s="695">
        <v>140406.8173</v>
      </c>
      <c r="Q29" s="695">
        <v>38.522930400000014</v>
      </c>
      <c r="R29" s="695">
        <v>222052.95290000003</v>
      </c>
      <c r="S29" s="695">
        <v>44.920696000000007</v>
      </c>
      <c r="T29" s="695">
        <v>142603.44109999997</v>
      </c>
      <c r="U29" s="695">
        <v>51.064569999999989</v>
      </c>
      <c r="V29" s="695">
        <v>173630.92310000001</v>
      </c>
      <c r="W29" s="695">
        <v>65.215069699999987</v>
      </c>
      <c r="X29" s="695">
        <v>297966.27830000001</v>
      </c>
      <c r="Y29" s="695">
        <v>32.684169200000007</v>
      </c>
      <c r="Z29" s="695">
        <v>109398.49199999998</v>
      </c>
      <c r="AA29" s="697">
        <f>C29+E29+G29+I29+K29+M29+O29+Q29+S29+U29+W29+Y29</f>
        <v>518.31509270000004</v>
      </c>
      <c r="AB29" s="697">
        <f>D29+F29+H29+J29+L29+N29+P29+R29+T29+V29+X29+Z29</f>
        <v>1819822.0765000004</v>
      </c>
      <c r="AC29" s="587"/>
      <c r="AD29" s="587"/>
      <c r="AE29" s="587"/>
      <c r="AF29" s="582"/>
    </row>
    <row r="30" spans="1:38" ht="11.25" customHeight="1" x14ac:dyDescent="0.25">
      <c r="A30" s="593"/>
      <c r="B30" s="598"/>
      <c r="C30" s="695"/>
      <c r="D30" s="695"/>
      <c r="E30" s="695"/>
      <c r="F30" s="695"/>
      <c r="G30" s="695"/>
      <c r="H30" s="695"/>
      <c r="I30" s="693"/>
      <c r="J30" s="693"/>
      <c r="K30" s="695"/>
      <c r="L30" s="695"/>
      <c r="M30" s="695"/>
      <c r="N30" s="695"/>
      <c r="O30" s="695"/>
      <c r="P30" s="695"/>
      <c r="Q30" s="695"/>
      <c r="R30" s="695"/>
      <c r="S30" s="695"/>
      <c r="T30" s="695"/>
      <c r="U30" s="695"/>
      <c r="V30" s="695"/>
      <c r="W30" s="695"/>
      <c r="X30" s="695"/>
      <c r="Y30" s="695"/>
      <c r="Z30" s="695"/>
      <c r="AA30" s="702"/>
      <c r="AB30" s="702"/>
      <c r="AC30" s="587"/>
      <c r="AD30" s="587"/>
      <c r="AE30" s="587"/>
      <c r="AF30" s="582"/>
    </row>
    <row r="31" spans="1:38" s="613" customFormat="1" x14ac:dyDescent="0.25">
      <c r="A31" s="610"/>
      <c r="B31" s="611" t="s">
        <v>49</v>
      </c>
      <c r="C31" s="705">
        <f>SUM(C32:C35)</f>
        <v>65145.058706399999</v>
      </c>
      <c r="D31" s="705">
        <f t="shared" ref="D31:AB31" si="7">SUM(D32:D35)</f>
        <v>26969980.7903</v>
      </c>
      <c r="E31" s="705">
        <f t="shared" si="7"/>
        <v>65170.737071099989</v>
      </c>
      <c r="F31" s="705">
        <f t="shared" si="7"/>
        <v>26469710.442600004</v>
      </c>
      <c r="G31" s="705">
        <f t="shared" si="7"/>
        <v>34542.661756499998</v>
      </c>
      <c r="H31" s="705">
        <f t="shared" si="7"/>
        <v>13186333.223399999</v>
      </c>
      <c r="I31" s="705">
        <f t="shared" si="7"/>
        <v>72029.498485199991</v>
      </c>
      <c r="J31" s="705">
        <f t="shared" si="7"/>
        <v>31945774.395599999</v>
      </c>
      <c r="K31" s="705">
        <f t="shared" si="7"/>
        <v>4791.1434611999994</v>
      </c>
      <c r="L31" s="705">
        <f>SUM(L32:L35)</f>
        <v>1551631.9072000002</v>
      </c>
      <c r="M31" s="705">
        <f>SUM(M32:M35)</f>
        <v>16836.7369072</v>
      </c>
      <c r="N31" s="705">
        <f>SUM(N32:N35)</f>
        <v>3361395.0880999998</v>
      </c>
      <c r="O31" s="705">
        <f t="shared" si="7"/>
        <v>47386.107681499998</v>
      </c>
      <c r="P31" s="705">
        <f t="shared" si="7"/>
        <v>25162432.222300008</v>
      </c>
      <c r="Q31" s="705">
        <f t="shared" si="7"/>
        <v>37967.526358700001</v>
      </c>
      <c r="R31" s="705">
        <f t="shared" si="7"/>
        <v>22955372.486000001</v>
      </c>
      <c r="S31" s="705">
        <f>SUM(S32:S35)</f>
        <v>15446.5095072</v>
      </c>
      <c r="T31" s="705">
        <f t="shared" si="7"/>
        <v>5180127.2314999998</v>
      </c>
      <c r="U31" s="705">
        <f>SUM(U32:U35)</f>
        <v>19714.628096699998</v>
      </c>
      <c r="V31" s="705">
        <f t="shared" si="7"/>
        <v>13149118.3927</v>
      </c>
      <c r="W31" s="705">
        <f>SUM(W32:W35)</f>
        <v>798.29610910000019</v>
      </c>
      <c r="X31" s="705">
        <f>SUM(X32:X35)</f>
        <v>1271885.3030000001</v>
      </c>
      <c r="Y31" s="705">
        <f>SUM(Y32:Y35)</f>
        <v>7907.3784422999997</v>
      </c>
      <c r="Z31" s="705">
        <f>SUM(Z32:Z35)</f>
        <v>5094664.4437000006</v>
      </c>
      <c r="AA31" s="702">
        <f>SUM(AA32:AA35)</f>
        <v>387736.28258310008</v>
      </c>
      <c r="AB31" s="702">
        <f t="shared" si="7"/>
        <v>176298425.92640001</v>
      </c>
      <c r="AC31" s="587"/>
      <c r="AD31" s="587"/>
      <c r="AE31" s="587"/>
      <c r="AF31" s="582"/>
      <c r="AG31" s="612"/>
    </row>
    <row r="32" spans="1:38" s="613" customFormat="1" ht="26.25" x14ac:dyDescent="0.25">
      <c r="A32" s="614">
        <v>17.010000000000002</v>
      </c>
      <c r="B32" s="615" t="s">
        <v>50</v>
      </c>
      <c r="C32" s="706">
        <v>39100.485780000003</v>
      </c>
      <c r="D32" s="706">
        <v>22215454.485500004</v>
      </c>
      <c r="E32" s="706">
        <v>40795.933059999996</v>
      </c>
      <c r="F32" s="706">
        <v>22096795.453500003</v>
      </c>
      <c r="G32" s="706">
        <v>15750.378869999999</v>
      </c>
      <c r="H32" s="706">
        <v>9511798.3487999998</v>
      </c>
      <c r="I32" s="693">
        <v>51377.385539999996</v>
      </c>
      <c r="J32" s="693">
        <v>28049847.6701</v>
      </c>
      <c r="K32" s="706">
        <v>378.73112000000003</v>
      </c>
      <c r="L32" s="706">
        <v>310576.9875000001</v>
      </c>
      <c r="M32" s="706">
        <v>497.23377999999997</v>
      </c>
      <c r="N32" s="706">
        <v>411068.37479999999</v>
      </c>
      <c r="O32" s="706">
        <v>34998.28656</v>
      </c>
      <c r="P32" s="706">
        <v>22578617.403900005</v>
      </c>
      <c r="Q32" s="706">
        <v>30795.629719999997</v>
      </c>
      <c r="R32" s="706">
        <v>21209801.1208</v>
      </c>
      <c r="S32" s="706">
        <v>3372.8663400000005</v>
      </c>
      <c r="T32" s="706">
        <v>2441632.9593000002</v>
      </c>
      <c r="U32" s="706">
        <v>19617.155028099998</v>
      </c>
      <c r="V32" s="706">
        <v>12794027.4802</v>
      </c>
      <c r="W32" s="706">
        <v>617.84338450000007</v>
      </c>
      <c r="X32" s="706">
        <v>433504.91760000004</v>
      </c>
      <c r="Y32" s="706">
        <v>7703.8944963000004</v>
      </c>
      <c r="Z32" s="706">
        <v>4442384.4861000003</v>
      </c>
      <c r="AA32" s="697">
        <f t="shared" ref="AA32:AB36" si="8">C32+E32+G32+I32+K32+M32+O32+Q32+S32+U32+W32+Y32</f>
        <v>245005.82367890005</v>
      </c>
      <c r="AB32" s="697">
        <f t="shared" si="8"/>
        <v>146495509.68810001</v>
      </c>
      <c r="AC32" s="587"/>
      <c r="AD32" s="587"/>
      <c r="AE32" s="587"/>
      <c r="AF32" s="582"/>
      <c r="AG32" s="594"/>
      <c r="AH32" s="616"/>
      <c r="AI32" s="616"/>
      <c r="AJ32" s="616"/>
      <c r="AK32" s="616"/>
      <c r="AL32" s="616"/>
    </row>
    <row r="33" spans="1:34" s="613" customFormat="1" ht="26.25" x14ac:dyDescent="0.25">
      <c r="A33" s="614">
        <v>17.02</v>
      </c>
      <c r="B33" s="615" t="s">
        <v>51</v>
      </c>
      <c r="C33" s="706">
        <v>21.015790000000003</v>
      </c>
      <c r="D33" s="706">
        <v>24352.814599999998</v>
      </c>
      <c r="E33" s="706">
        <v>4.3673400000000004</v>
      </c>
      <c r="F33" s="706">
        <v>20146.738500000007</v>
      </c>
      <c r="G33" s="706">
        <v>6.2063000000000006</v>
      </c>
      <c r="H33" s="706">
        <v>19579.731700000011</v>
      </c>
      <c r="I33" s="693">
        <v>61.656209000000004</v>
      </c>
      <c r="J33" s="693">
        <v>53581.204400000002</v>
      </c>
      <c r="K33" s="706">
        <v>6.6142500000000002</v>
      </c>
      <c r="L33" s="706">
        <v>60196.8655</v>
      </c>
      <c r="M33" s="706">
        <v>3.8123900000000002</v>
      </c>
      <c r="N33" s="706">
        <v>9687.4699999999993</v>
      </c>
      <c r="O33" s="706">
        <v>14.7329556</v>
      </c>
      <c r="P33" s="706">
        <v>55335.508399999992</v>
      </c>
      <c r="Q33" s="706">
        <v>5.5397699999999999</v>
      </c>
      <c r="R33" s="706">
        <v>14175.836299999999</v>
      </c>
      <c r="S33" s="706">
        <v>3.6872272000000001</v>
      </c>
      <c r="T33" s="706">
        <v>11899.5715</v>
      </c>
      <c r="U33" s="706">
        <v>2.8010000000000002</v>
      </c>
      <c r="V33" s="706">
        <v>10460.0262</v>
      </c>
      <c r="W33" s="706">
        <v>16.1283548</v>
      </c>
      <c r="X33" s="706">
        <v>48105.309100000006</v>
      </c>
      <c r="Y33" s="706">
        <v>47.631976000000002</v>
      </c>
      <c r="Z33" s="706">
        <v>90327.790899999993</v>
      </c>
      <c r="AA33" s="697">
        <f t="shared" si="8"/>
        <v>194.19356260000001</v>
      </c>
      <c r="AB33" s="697">
        <f t="shared" si="8"/>
        <v>417848.86710000003</v>
      </c>
      <c r="AC33" s="587"/>
      <c r="AD33" s="587"/>
      <c r="AE33" s="587"/>
      <c r="AF33" s="582"/>
      <c r="AG33" s="569"/>
    </row>
    <row r="34" spans="1:34" s="613" customFormat="1" ht="26.25" x14ac:dyDescent="0.25">
      <c r="A34" s="614">
        <v>17.03</v>
      </c>
      <c r="B34" s="615" t="s">
        <v>52</v>
      </c>
      <c r="C34" s="706">
        <v>25862.130399999998</v>
      </c>
      <c r="D34" s="706">
        <v>4144388.2769999998</v>
      </c>
      <c r="E34" s="706">
        <v>24233.434140000001</v>
      </c>
      <c r="F34" s="706">
        <v>3794857.7329000002</v>
      </c>
      <c r="G34" s="706">
        <v>18633.067600000002</v>
      </c>
      <c r="H34" s="706">
        <v>2955747.0103000002</v>
      </c>
      <c r="I34" s="693">
        <v>20424.523000000001</v>
      </c>
      <c r="J34" s="693">
        <v>3268609.4767999998</v>
      </c>
      <c r="K34" s="706">
        <v>4295.8854499999998</v>
      </c>
      <c r="L34" s="706">
        <v>701677.08070000005</v>
      </c>
      <c r="M34" s="706">
        <v>16230.083209999999</v>
      </c>
      <c r="N34" s="706">
        <v>2599965.4544999995</v>
      </c>
      <c r="O34" s="706">
        <v>12271.641636299999</v>
      </c>
      <c r="P34" s="706">
        <v>1977358.3280000002</v>
      </c>
      <c r="Q34" s="706">
        <v>7000.1909999999998</v>
      </c>
      <c r="R34" s="706">
        <v>1050240.0288</v>
      </c>
      <c r="S34" s="706">
        <v>11981.317999999999</v>
      </c>
      <c r="T34" s="706">
        <v>2391274.5283999997</v>
      </c>
      <c r="U34" s="706">
        <v>2.2210000000000001</v>
      </c>
      <c r="V34" s="706">
        <v>5444.4319999999998</v>
      </c>
      <c r="W34" s="706">
        <v>1.8009999999999999</v>
      </c>
      <c r="X34" s="706">
        <v>4067.4524999999999</v>
      </c>
      <c r="Y34" s="706">
        <v>0.14099999999999999</v>
      </c>
      <c r="Z34" s="706">
        <v>179.98650000000001</v>
      </c>
      <c r="AA34" s="697">
        <f t="shared" si="8"/>
        <v>140936.43743630001</v>
      </c>
      <c r="AB34" s="697">
        <f t="shared" si="8"/>
        <v>22893809.788400002</v>
      </c>
      <c r="AC34" s="587"/>
      <c r="AD34" s="587"/>
      <c r="AE34" s="587"/>
      <c r="AF34" s="582"/>
      <c r="AG34" s="569"/>
    </row>
    <row r="35" spans="1:34" s="613" customFormat="1" ht="26.25" x14ac:dyDescent="0.25">
      <c r="A35" s="614" t="s">
        <v>53</v>
      </c>
      <c r="B35" s="615" t="s">
        <v>54</v>
      </c>
      <c r="C35" s="706">
        <v>161.42673640000004</v>
      </c>
      <c r="D35" s="706">
        <v>585785.21319999988</v>
      </c>
      <c r="E35" s="706">
        <v>137.00253110000003</v>
      </c>
      <c r="F35" s="706">
        <v>557910.51769999973</v>
      </c>
      <c r="G35" s="706">
        <v>153.00898650000005</v>
      </c>
      <c r="H35" s="706">
        <v>699208.13260000048</v>
      </c>
      <c r="I35" s="693">
        <v>165.93373620000003</v>
      </c>
      <c r="J35" s="693">
        <v>573736.04430000007</v>
      </c>
      <c r="K35" s="706">
        <v>109.9126412</v>
      </c>
      <c r="L35" s="706">
        <v>479180.97350000002</v>
      </c>
      <c r="M35" s="706">
        <v>105.60752719999998</v>
      </c>
      <c r="N35" s="706">
        <v>340673.7888000001</v>
      </c>
      <c r="O35" s="706">
        <v>101.44652960000002</v>
      </c>
      <c r="P35" s="706">
        <v>551120.98200000008</v>
      </c>
      <c r="Q35" s="706">
        <v>166.16586869999995</v>
      </c>
      <c r="R35" s="706">
        <v>681155.50010000018</v>
      </c>
      <c r="S35" s="706">
        <v>88.63794</v>
      </c>
      <c r="T35" s="706">
        <v>335320.17229999992</v>
      </c>
      <c r="U35" s="706">
        <v>92.451068599999985</v>
      </c>
      <c r="V35" s="706">
        <v>339186.45430000004</v>
      </c>
      <c r="W35" s="706">
        <v>162.52336980000004</v>
      </c>
      <c r="X35" s="706">
        <v>786207.62379999994</v>
      </c>
      <c r="Y35" s="706">
        <v>155.71097000000003</v>
      </c>
      <c r="Z35" s="706">
        <v>561772.18020000006</v>
      </c>
      <c r="AA35" s="697">
        <f t="shared" si="8"/>
        <v>1599.8279052999999</v>
      </c>
      <c r="AB35" s="697">
        <f t="shared" si="8"/>
        <v>6491257.5828000009</v>
      </c>
      <c r="AC35" s="582"/>
      <c r="AD35" s="582"/>
      <c r="AE35" s="587"/>
      <c r="AF35" s="582"/>
      <c r="AG35" s="569"/>
    </row>
    <row r="36" spans="1:34" s="613" customFormat="1" x14ac:dyDescent="0.25">
      <c r="A36" s="614" t="s">
        <v>57</v>
      </c>
      <c r="B36" s="615" t="s">
        <v>58</v>
      </c>
      <c r="C36" s="707">
        <v>4.32911</v>
      </c>
      <c r="D36" s="707">
        <v>4559.3811000000005</v>
      </c>
      <c r="E36" s="707">
        <v>14.445910000000001</v>
      </c>
      <c r="F36" s="707">
        <v>12308.030199999999</v>
      </c>
      <c r="G36" s="707">
        <v>15.80866</v>
      </c>
      <c r="H36" s="707">
        <v>17084.8076</v>
      </c>
      <c r="I36" s="693">
        <v>18.854970000000002</v>
      </c>
      <c r="J36" s="693">
        <v>18985.234000000004</v>
      </c>
      <c r="K36" s="707">
        <v>11.369810000000001</v>
      </c>
      <c r="L36" s="707">
        <v>12203.920800000002</v>
      </c>
      <c r="M36" s="708">
        <v>21.341840000000001</v>
      </c>
      <c r="N36" s="708">
        <v>24497.194499999994</v>
      </c>
      <c r="O36" s="706">
        <v>8.9877599999999997</v>
      </c>
      <c r="P36" s="706">
        <v>8442.2275000000009</v>
      </c>
      <c r="Q36" s="706">
        <v>8.6604207000000013</v>
      </c>
      <c r="R36" s="706">
        <v>9342.281500000001</v>
      </c>
      <c r="S36" s="706">
        <v>9.4371000000000009</v>
      </c>
      <c r="T36" s="706">
        <v>11637.988999999998</v>
      </c>
      <c r="U36" s="706">
        <v>8.5707999999999984</v>
      </c>
      <c r="V36" s="706">
        <v>9556.3599999999988</v>
      </c>
      <c r="W36" s="706">
        <v>10.625599999999999</v>
      </c>
      <c r="X36" s="706">
        <v>11584.822499999998</v>
      </c>
      <c r="Y36" s="706">
        <v>20.216800000000003</v>
      </c>
      <c r="Z36" s="706">
        <v>22294.30750000001</v>
      </c>
      <c r="AA36" s="697">
        <f t="shared" si="8"/>
        <v>152.6487807</v>
      </c>
      <c r="AB36" s="697">
        <f t="shared" si="8"/>
        <v>162496.55619999999</v>
      </c>
      <c r="AC36" s="582"/>
      <c r="AD36" s="582"/>
      <c r="AE36" s="587"/>
      <c r="AF36" s="582"/>
      <c r="AG36" s="569"/>
    </row>
    <row r="37" spans="1:34" x14ac:dyDescent="0.25">
      <c r="A37" s="593"/>
      <c r="B37" s="617" t="s">
        <v>59</v>
      </c>
      <c r="C37" s="709"/>
      <c r="D37" s="710"/>
      <c r="E37" s="710"/>
      <c r="F37" s="710"/>
      <c r="G37" s="710"/>
      <c r="H37" s="710"/>
      <c r="I37" s="693"/>
      <c r="J37" s="693"/>
      <c r="K37" s="710"/>
      <c r="L37" s="710"/>
      <c r="M37" s="711"/>
      <c r="N37" s="711"/>
      <c r="O37" s="711"/>
      <c r="P37" s="711"/>
      <c r="Q37" s="711"/>
      <c r="R37" s="711"/>
      <c r="S37" s="711"/>
      <c r="T37" s="711"/>
      <c r="U37" s="711"/>
      <c r="V37" s="711"/>
      <c r="W37" s="711"/>
      <c r="X37" s="711"/>
      <c r="Y37" s="711"/>
      <c r="Z37" s="711"/>
      <c r="AA37" s="697"/>
      <c r="AB37" s="697"/>
      <c r="AC37" s="569"/>
      <c r="AD37" s="569"/>
      <c r="AE37" s="587"/>
      <c r="AF37" s="582"/>
    </row>
    <row r="38" spans="1:34" x14ac:dyDescent="0.25">
      <c r="A38" s="591" t="s">
        <v>60</v>
      </c>
      <c r="B38" s="598" t="s">
        <v>61</v>
      </c>
      <c r="C38" s="704">
        <v>980.16612000000021</v>
      </c>
      <c r="D38" s="704">
        <v>840319.31469999941</v>
      </c>
      <c r="E38" s="704">
        <v>766.84089000000006</v>
      </c>
      <c r="F38" s="704">
        <v>629516.53489999974</v>
      </c>
      <c r="G38" s="704">
        <v>1034.8260130000001</v>
      </c>
      <c r="H38" s="704">
        <v>970748.34450000036</v>
      </c>
      <c r="I38" s="704">
        <v>994.53850999999997</v>
      </c>
      <c r="J38" s="704">
        <v>909102.81409999996</v>
      </c>
      <c r="K38" s="704">
        <v>771.47927000000004</v>
      </c>
      <c r="L38" s="704">
        <v>656477.75710000005</v>
      </c>
      <c r="M38" s="704">
        <v>827.5956000000001</v>
      </c>
      <c r="N38" s="704">
        <v>738661.4846000002</v>
      </c>
      <c r="O38" s="704">
        <v>752.40422999999998</v>
      </c>
      <c r="P38" s="704">
        <v>610922.59150000033</v>
      </c>
      <c r="Q38" s="704">
        <v>686.62207069999977</v>
      </c>
      <c r="R38" s="704">
        <v>563918.03019999992</v>
      </c>
      <c r="S38" s="704">
        <v>601.51103999999987</v>
      </c>
      <c r="T38" s="704">
        <v>644935.26830000011</v>
      </c>
      <c r="U38" s="704">
        <v>914.43511999999976</v>
      </c>
      <c r="V38" s="704">
        <v>1082974.081</v>
      </c>
      <c r="W38" s="704">
        <v>674.74610000000007</v>
      </c>
      <c r="X38" s="704">
        <v>806623.75329999998</v>
      </c>
      <c r="Y38" s="704">
        <v>737.53746000000001</v>
      </c>
      <c r="Z38" s="704">
        <v>930709.30780000018</v>
      </c>
      <c r="AA38" s="697">
        <f>C38+E38+G38+I38+K38+M38+O38+Q38+S38+U38+W38+Y38</f>
        <v>9742.7024236999987</v>
      </c>
      <c r="AB38" s="697">
        <f t="shared" ref="AA38:AB42" si="9">D38+F38+H38+J38+L38+N38+P38+R38+T38+V38+X38+Z38</f>
        <v>9384909.2820000015</v>
      </c>
      <c r="AC38" s="582"/>
      <c r="AD38" s="582"/>
      <c r="AE38" s="587"/>
      <c r="AF38" s="582"/>
    </row>
    <row r="39" spans="1:34" x14ac:dyDescent="0.25">
      <c r="A39" s="591" t="s">
        <v>62</v>
      </c>
      <c r="B39" s="598" t="s">
        <v>304</v>
      </c>
      <c r="C39" s="695">
        <v>1.9173199999999999</v>
      </c>
      <c r="D39" s="695">
        <v>2038.5626</v>
      </c>
      <c r="E39" s="695">
        <v>2.50345</v>
      </c>
      <c r="F39" s="695">
        <v>8228.2911000000004</v>
      </c>
      <c r="G39" s="695">
        <v>3.9284199999999996</v>
      </c>
      <c r="H39" s="695">
        <v>9262.1743000000006</v>
      </c>
      <c r="I39" s="693">
        <v>20.656179999999999</v>
      </c>
      <c r="J39" s="693">
        <v>18629.849000000002</v>
      </c>
      <c r="K39" s="695">
        <v>4.7978099999999992</v>
      </c>
      <c r="L39" s="695">
        <v>56551.010300000002</v>
      </c>
      <c r="M39" s="695">
        <v>5.3720299999999996</v>
      </c>
      <c r="N39" s="695">
        <v>9593.5426000000007</v>
      </c>
      <c r="O39" s="695">
        <v>2.3259400000000001</v>
      </c>
      <c r="P39" s="695">
        <v>2885.1170000000002</v>
      </c>
      <c r="Q39" s="695">
        <v>0.88906000000000007</v>
      </c>
      <c r="R39" s="695">
        <v>1388.46</v>
      </c>
      <c r="S39" s="695">
        <v>1.17394</v>
      </c>
      <c r="T39" s="695">
        <v>1725.2261000000001</v>
      </c>
      <c r="U39" s="695">
        <v>1.2252200000000002</v>
      </c>
      <c r="V39" s="695">
        <v>1992.6185000000003</v>
      </c>
      <c r="W39" s="695">
        <v>0.6121700000000001</v>
      </c>
      <c r="X39" s="695">
        <v>1086.7635</v>
      </c>
      <c r="Y39" s="695">
        <v>8.7980000000000003E-2</v>
      </c>
      <c r="Z39" s="695">
        <v>92.373199999999997</v>
      </c>
      <c r="AA39" s="697">
        <f t="shared" si="9"/>
        <v>45.489520000000006</v>
      </c>
      <c r="AB39" s="697">
        <f t="shared" si="9"/>
        <v>113473.98820000001</v>
      </c>
      <c r="AC39" s="569"/>
      <c r="AD39" s="569"/>
      <c r="AE39" s="587"/>
      <c r="AF39" s="582"/>
    </row>
    <row r="40" spans="1:34" x14ac:dyDescent="0.25">
      <c r="A40" s="591">
        <v>714.5</v>
      </c>
      <c r="B40" s="598" t="s">
        <v>65</v>
      </c>
      <c r="C40" s="695">
        <v>101.18993000000002</v>
      </c>
      <c r="D40" s="695">
        <v>90987.946599999981</v>
      </c>
      <c r="E40" s="695">
        <v>187.05269000000004</v>
      </c>
      <c r="F40" s="695">
        <v>170157.10649999999</v>
      </c>
      <c r="G40" s="695">
        <v>170.1018</v>
      </c>
      <c r="H40" s="695">
        <v>143334.47880000001</v>
      </c>
      <c r="I40" s="693">
        <v>189.02313000000001</v>
      </c>
      <c r="J40" s="693">
        <v>217158.44520000002</v>
      </c>
      <c r="K40" s="695">
        <v>301.83868000000007</v>
      </c>
      <c r="L40" s="695">
        <v>433098.87560000009</v>
      </c>
      <c r="M40" s="695">
        <v>153.42521999999997</v>
      </c>
      <c r="N40" s="695">
        <v>194985.99309999996</v>
      </c>
      <c r="O40" s="695">
        <v>274.06560000000002</v>
      </c>
      <c r="P40" s="695">
        <v>385714.76330000005</v>
      </c>
      <c r="Q40" s="695">
        <v>409.94472069999995</v>
      </c>
      <c r="R40" s="695">
        <v>692772.8354000001</v>
      </c>
      <c r="S40" s="695">
        <v>206.32551999999998</v>
      </c>
      <c r="T40" s="695">
        <v>281385.15900000004</v>
      </c>
      <c r="U40" s="695">
        <v>221.89855000000003</v>
      </c>
      <c r="V40" s="695">
        <v>275632.12459999986</v>
      </c>
      <c r="W40" s="695">
        <v>171.66966000000002</v>
      </c>
      <c r="X40" s="695">
        <v>223844.45459999994</v>
      </c>
      <c r="Y40" s="695">
        <v>123.72732999999999</v>
      </c>
      <c r="Z40" s="695">
        <v>148359.0888</v>
      </c>
      <c r="AA40" s="697">
        <f t="shared" si="9"/>
        <v>2510.2628307</v>
      </c>
      <c r="AB40" s="697">
        <f t="shared" si="9"/>
        <v>3257431.2714999998</v>
      </c>
      <c r="AE40" s="587"/>
      <c r="AF40" s="582"/>
    </row>
    <row r="41" spans="1:34" x14ac:dyDescent="0.25">
      <c r="A41" s="591" t="s">
        <v>305</v>
      </c>
      <c r="B41" s="598" t="s">
        <v>67</v>
      </c>
      <c r="C41" s="695">
        <v>21.39068</v>
      </c>
      <c r="D41" s="695">
        <v>24437.8799</v>
      </c>
      <c r="E41" s="695">
        <v>11.737530000000003</v>
      </c>
      <c r="F41" s="695">
        <v>8544.2055</v>
      </c>
      <c r="G41" s="695">
        <v>12.21017</v>
      </c>
      <c r="H41" s="695">
        <v>6836.4484999999986</v>
      </c>
      <c r="I41" s="693">
        <v>6.6203000000000003</v>
      </c>
      <c r="J41" s="693">
        <v>5297.6324000000004</v>
      </c>
      <c r="K41" s="695">
        <v>6.13863</v>
      </c>
      <c r="L41" s="695">
        <v>5773.2718000000004</v>
      </c>
      <c r="M41" s="695">
        <v>22.492120000000003</v>
      </c>
      <c r="N41" s="695">
        <v>15912.477600000002</v>
      </c>
      <c r="O41" s="695">
        <v>75.217179999999999</v>
      </c>
      <c r="P41" s="695">
        <v>79702.248999999996</v>
      </c>
      <c r="Q41" s="695">
        <v>67.966940700000009</v>
      </c>
      <c r="R41" s="695">
        <v>89368.886700000017</v>
      </c>
      <c r="S41" s="695">
        <v>12.2165</v>
      </c>
      <c r="T41" s="695">
        <v>8165.1158999999998</v>
      </c>
      <c r="U41" s="695">
        <v>24.470200000000002</v>
      </c>
      <c r="V41" s="695">
        <v>40705.102500000001</v>
      </c>
      <c r="W41" s="695">
        <v>25.162279999999999</v>
      </c>
      <c r="X41" s="695">
        <v>35696.249199999998</v>
      </c>
      <c r="Y41" s="695">
        <v>2.84</v>
      </c>
      <c r="Z41" s="695">
        <v>2512.6819999999998</v>
      </c>
      <c r="AA41" s="697">
        <f t="shared" si="9"/>
        <v>288.4625307</v>
      </c>
      <c r="AB41" s="697">
        <f t="shared" si="9"/>
        <v>322952.201</v>
      </c>
      <c r="AC41" s="582"/>
      <c r="AD41" s="582"/>
      <c r="AE41" s="587"/>
      <c r="AF41" s="582"/>
    </row>
    <row r="42" spans="1:34" x14ac:dyDescent="0.25">
      <c r="A42" s="591" t="s">
        <v>68</v>
      </c>
      <c r="B42" s="598" t="s">
        <v>69</v>
      </c>
      <c r="C42" s="695">
        <v>0.99687000000000003</v>
      </c>
      <c r="D42" s="695">
        <v>710.79540000000009</v>
      </c>
      <c r="E42" s="695">
        <v>0.27500000000000002</v>
      </c>
      <c r="F42" s="695">
        <v>279.887</v>
      </c>
      <c r="G42" s="695">
        <v>0.26</v>
      </c>
      <c r="H42" s="695">
        <v>426.5</v>
      </c>
      <c r="I42" s="693">
        <v>0.02</v>
      </c>
      <c r="J42" s="693">
        <v>23</v>
      </c>
      <c r="K42" s="695">
        <v>0</v>
      </c>
      <c r="L42" s="695">
        <v>0</v>
      </c>
      <c r="M42" s="695">
        <v>0.22</v>
      </c>
      <c r="N42" s="695">
        <v>140</v>
      </c>
      <c r="O42" s="695">
        <v>0</v>
      </c>
      <c r="P42" s="695">
        <v>0</v>
      </c>
      <c r="Q42" s="695">
        <v>24.948</v>
      </c>
      <c r="R42" s="695">
        <v>19798.732800000002</v>
      </c>
      <c r="S42" s="695">
        <v>0.26901999999999998</v>
      </c>
      <c r="T42" s="695">
        <v>111.036</v>
      </c>
      <c r="U42" s="695">
        <v>0.105</v>
      </c>
      <c r="V42" s="695">
        <v>1335</v>
      </c>
      <c r="W42" s="695">
        <v>0</v>
      </c>
      <c r="X42" s="695">
        <v>0</v>
      </c>
      <c r="Y42" s="695">
        <v>2.569</v>
      </c>
      <c r="Z42" s="695">
        <v>1138.7658000000001</v>
      </c>
      <c r="AA42" s="697">
        <f t="shared" si="9"/>
        <v>29.662890000000001</v>
      </c>
      <c r="AB42" s="697">
        <f t="shared" si="9"/>
        <v>23963.717000000004</v>
      </c>
      <c r="AC42" s="569"/>
      <c r="AD42" s="569"/>
      <c r="AE42" s="587"/>
      <c r="AF42" s="582"/>
    </row>
    <row r="43" spans="1:34" x14ac:dyDescent="0.25">
      <c r="A43" s="593"/>
      <c r="B43" s="618" t="s">
        <v>70</v>
      </c>
      <c r="C43" s="709"/>
      <c r="D43" s="710"/>
      <c r="E43" s="710"/>
      <c r="F43" s="710"/>
      <c r="G43" s="710"/>
      <c r="H43" s="710"/>
      <c r="I43" s="693"/>
      <c r="J43" s="693"/>
      <c r="K43" s="710"/>
      <c r="L43" s="710"/>
      <c r="M43" s="711"/>
      <c r="N43" s="711"/>
      <c r="O43" s="711"/>
      <c r="P43" s="711"/>
      <c r="Q43" s="711"/>
      <c r="R43" s="711"/>
      <c r="S43" s="711"/>
      <c r="T43" s="711"/>
      <c r="U43" s="711"/>
      <c r="V43" s="711"/>
      <c r="W43" s="711"/>
      <c r="X43" s="711"/>
      <c r="Y43" s="711"/>
      <c r="Z43" s="711"/>
      <c r="AA43" s="702"/>
      <c r="AB43" s="702"/>
      <c r="AC43" s="569"/>
      <c r="AD43" s="569"/>
      <c r="AE43" s="587"/>
      <c r="AF43" s="582"/>
    </row>
    <row r="44" spans="1:34" x14ac:dyDescent="0.25">
      <c r="A44" s="593"/>
      <c r="B44" s="619" t="s">
        <v>71</v>
      </c>
      <c r="C44" s="696">
        <f>SUM(C45:C48)</f>
        <v>73.333220699999998</v>
      </c>
      <c r="D44" s="696">
        <f t="shared" ref="D44:V44" si="10">SUM(D45:D48)</f>
        <v>31308.4663</v>
      </c>
      <c r="E44" s="696">
        <f t="shared" si="10"/>
        <v>50.668398799999991</v>
      </c>
      <c r="F44" s="696">
        <f t="shared" si="10"/>
        <v>28679.087600000003</v>
      </c>
      <c r="G44" s="696">
        <f t="shared" si="10"/>
        <v>76.847145900000015</v>
      </c>
      <c r="H44" s="696">
        <f t="shared" si="10"/>
        <v>64836.896800000002</v>
      </c>
      <c r="I44" s="696">
        <f t="shared" si="10"/>
        <v>51.109820299999996</v>
      </c>
      <c r="J44" s="696">
        <f t="shared" si="10"/>
        <v>31158.498899999999</v>
      </c>
      <c r="K44" s="696">
        <f t="shared" si="10"/>
        <v>54.700995900000002</v>
      </c>
      <c r="L44" s="696">
        <f t="shared" si="10"/>
        <v>42203.150300000001</v>
      </c>
      <c r="M44" s="696">
        <f t="shared" si="10"/>
        <v>8.8138181000000007</v>
      </c>
      <c r="N44" s="696">
        <f t="shared" si="10"/>
        <v>4729.4408999999996</v>
      </c>
      <c r="O44" s="696">
        <f>SUM(O45:O48)</f>
        <v>13.097</v>
      </c>
      <c r="P44" s="696">
        <f t="shared" si="10"/>
        <v>14907.3002</v>
      </c>
      <c r="Q44" s="696">
        <f>SUM(Q45:Q48)</f>
        <v>3.2676400000000001</v>
      </c>
      <c r="R44" s="696">
        <f t="shared" si="10"/>
        <v>4650.7834000000003</v>
      </c>
      <c r="S44" s="696">
        <f t="shared" si="10"/>
        <v>64.143321399999991</v>
      </c>
      <c r="T44" s="696">
        <f t="shared" si="10"/>
        <v>58555.190700000006</v>
      </c>
      <c r="U44" s="696">
        <f t="shared" si="10"/>
        <v>105.14546490000001</v>
      </c>
      <c r="V44" s="696">
        <f t="shared" si="10"/>
        <v>91234.87950000001</v>
      </c>
      <c r="W44" s="696">
        <f>SUM(W45:W48)</f>
        <v>122.8485453</v>
      </c>
      <c r="X44" s="696">
        <f t="shared" ref="X44:Y44" si="11">SUM(X45:X48)</f>
        <v>94707.137600000002</v>
      </c>
      <c r="Y44" s="696">
        <f t="shared" si="11"/>
        <v>44.853636299999998</v>
      </c>
      <c r="Z44" s="696">
        <f t="shared" ref="Z44:AB44" si="12">SUM(Z45:Z48)</f>
        <v>32949.959000000003</v>
      </c>
      <c r="AA44" s="696">
        <f t="shared" si="12"/>
        <v>668.82900760000007</v>
      </c>
      <c r="AB44" s="696">
        <f t="shared" si="12"/>
        <v>499920.79119999998</v>
      </c>
      <c r="AC44" s="587"/>
      <c r="AD44" s="587"/>
      <c r="AE44" s="587"/>
      <c r="AF44" s="582"/>
      <c r="AG44" s="582"/>
      <c r="AH44" s="582"/>
    </row>
    <row r="45" spans="1:34" x14ac:dyDescent="0.25">
      <c r="A45" s="593" t="s">
        <v>72</v>
      </c>
      <c r="B45" s="598" t="s">
        <v>73</v>
      </c>
      <c r="C45" s="695">
        <v>0</v>
      </c>
      <c r="D45" s="695">
        <v>0</v>
      </c>
      <c r="E45" s="695">
        <v>0</v>
      </c>
      <c r="F45" s="695">
        <v>0</v>
      </c>
      <c r="G45" s="695">
        <v>0</v>
      </c>
      <c r="H45" s="695">
        <v>0</v>
      </c>
      <c r="I45" s="695">
        <v>0</v>
      </c>
      <c r="J45" s="695">
        <v>0</v>
      </c>
      <c r="K45" s="695">
        <v>0</v>
      </c>
      <c r="L45" s="695">
        <v>0</v>
      </c>
      <c r="M45" s="695">
        <v>0</v>
      </c>
      <c r="N45" s="695">
        <v>0</v>
      </c>
      <c r="O45" s="695">
        <v>0</v>
      </c>
      <c r="P45" s="695">
        <v>0</v>
      </c>
      <c r="Q45" s="695">
        <v>0</v>
      </c>
      <c r="R45" s="695">
        <v>0</v>
      </c>
      <c r="S45" s="695">
        <v>0</v>
      </c>
      <c r="T45" s="695">
        <v>0</v>
      </c>
      <c r="U45" s="695">
        <v>0</v>
      </c>
      <c r="V45" s="695">
        <v>0</v>
      </c>
      <c r="W45" s="695">
        <v>0</v>
      </c>
      <c r="X45" s="695">
        <v>0</v>
      </c>
      <c r="Y45" s="695">
        <v>0</v>
      </c>
      <c r="Z45" s="695">
        <v>0</v>
      </c>
      <c r="AA45" s="697">
        <f>C45+E45+G45+I45+K45+M45+O45+Q45+S45+U45+W45+Y45</f>
        <v>0</v>
      </c>
      <c r="AB45" s="697">
        <f>D45+F45+H45+J45+L45+N45+P45+R45+T45+V45+X45+Z45</f>
        <v>0</v>
      </c>
      <c r="AC45" s="587"/>
      <c r="AD45" s="587"/>
      <c r="AE45" s="587"/>
      <c r="AF45" s="582"/>
    </row>
    <row r="46" spans="1:34" x14ac:dyDescent="0.25">
      <c r="A46" s="593" t="s">
        <v>74</v>
      </c>
      <c r="B46" s="598" t="s">
        <v>75</v>
      </c>
      <c r="C46" s="695">
        <v>21.12989</v>
      </c>
      <c r="D46" s="695">
        <v>23971.739000000001</v>
      </c>
      <c r="E46" s="695">
        <v>0</v>
      </c>
      <c r="F46" s="695">
        <v>0</v>
      </c>
      <c r="G46" s="695">
        <v>19.812200000000001</v>
      </c>
      <c r="H46" s="695">
        <v>22315.392500000002</v>
      </c>
      <c r="I46" s="693">
        <v>16.570354999999999</v>
      </c>
      <c r="J46" s="693">
        <v>2112.8124000000003</v>
      </c>
      <c r="K46" s="695">
        <v>0.13364799999999999</v>
      </c>
      <c r="L46" s="695">
        <v>189.98099999999999</v>
      </c>
      <c r="M46" s="695">
        <v>1.125</v>
      </c>
      <c r="N46" s="695">
        <v>625</v>
      </c>
      <c r="O46" s="695">
        <v>5.7000000000000002E-2</v>
      </c>
      <c r="P46" s="695">
        <v>81.066199999999995</v>
      </c>
      <c r="Q46" s="695">
        <v>0.24</v>
      </c>
      <c r="R46" s="695">
        <v>180</v>
      </c>
      <c r="S46" s="695">
        <v>0.92</v>
      </c>
      <c r="T46" s="695">
        <v>1029.98</v>
      </c>
      <c r="U46" s="695">
        <v>8.2316330000000004</v>
      </c>
      <c r="V46" s="695">
        <v>9829.1369000000013</v>
      </c>
      <c r="W46" s="695">
        <v>0.50700000000000001</v>
      </c>
      <c r="X46" s="695">
        <v>294.91640000000001</v>
      </c>
      <c r="Y46" s="695">
        <v>0.70499999999999996</v>
      </c>
      <c r="Z46" s="695">
        <v>835.3</v>
      </c>
      <c r="AA46" s="697">
        <f t="shared" ref="AA46:AB51" si="13">C46+E46+G46+I46+K46+M46+O46+Q46+S46+U46+W46+Y46</f>
        <v>69.431726000000012</v>
      </c>
      <c r="AB46" s="697">
        <f t="shared" si="13"/>
        <v>61465.324400000012</v>
      </c>
      <c r="AC46" s="582"/>
      <c r="AD46" s="582"/>
      <c r="AE46" s="587"/>
      <c r="AF46" s="582"/>
    </row>
    <row r="47" spans="1:34" ht="26.25" x14ac:dyDescent="0.25">
      <c r="A47" s="593" t="s">
        <v>76</v>
      </c>
      <c r="B47" s="590" t="s">
        <v>77</v>
      </c>
      <c r="C47" s="695">
        <v>2.2033400000000003</v>
      </c>
      <c r="D47" s="695">
        <v>1111.7311999999999</v>
      </c>
      <c r="E47" s="695">
        <v>7.0309999999999997</v>
      </c>
      <c r="F47" s="695">
        <v>7057.8409999999994</v>
      </c>
      <c r="G47" s="695">
        <v>10.763309999999999</v>
      </c>
      <c r="H47" s="695">
        <v>19548.681099999998</v>
      </c>
      <c r="I47" s="693">
        <v>16.838999999999999</v>
      </c>
      <c r="J47" s="693">
        <v>17987.167999999998</v>
      </c>
      <c r="K47" s="695">
        <v>22.976900000000001</v>
      </c>
      <c r="L47" s="695">
        <v>24563.483</v>
      </c>
      <c r="M47" s="695">
        <v>1.052</v>
      </c>
      <c r="N47" s="695">
        <v>2096</v>
      </c>
      <c r="O47" s="695">
        <v>13.04</v>
      </c>
      <c r="P47" s="695">
        <v>14826.234</v>
      </c>
      <c r="Q47" s="695">
        <v>2.9696400000000005</v>
      </c>
      <c r="R47" s="695">
        <v>3807.7849999999999</v>
      </c>
      <c r="S47" s="695">
        <v>4.6051399999999996</v>
      </c>
      <c r="T47" s="695">
        <v>5110.6909999999998</v>
      </c>
      <c r="U47" s="695">
        <v>47.618377899999999</v>
      </c>
      <c r="V47" s="695">
        <v>39389.945299999999</v>
      </c>
      <c r="W47" s="695">
        <v>13.311999999999999</v>
      </c>
      <c r="X47" s="695">
        <v>26661.016800000001</v>
      </c>
      <c r="Y47" s="695">
        <v>1.5349999999999999</v>
      </c>
      <c r="Z47" s="695">
        <v>2242.5</v>
      </c>
      <c r="AA47" s="697">
        <f t="shared" si="13"/>
        <v>143.94570790000003</v>
      </c>
      <c r="AB47" s="697">
        <f>D47+F47+H47+J47+L47+N47+P47+R47+T47+V47+X47+Z47</f>
        <v>164403.07640000002</v>
      </c>
      <c r="AC47" s="582"/>
      <c r="AD47" s="582"/>
      <c r="AE47" s="587"/>
      <c r="AF47" s="582"/>
    </row>
    <row r="48" spans="1:34" x14ac:dyDescent="0.25">
      <c r="A48" s="593" t="s">
        <v>78</v>
      </c>
      <c r="B48" s="598" t="s">
        <v>79</v>
      </c>
      <c r="C48" s="695">
        <v>49.999990700000005</v>
      </c>
      <c r="D48" s="695">
        <v>6224.9961000000003</v>
      </c>
      <c r="E48" s="695">
        <v>43.637398799999993</v>
      </c>
      <c r="F48" s="695">
        <v>21621.246600000002</v>
      </c>
      <c r="G48" s="695">
        <v>46.271635900000007</v>
      </c>
      <c r="H48" s="695">
        <v>22972.823200000003</v>
      </c>
      <c r="I48" s="693">
        <v>17.700465300000001</v>
      </c>
      <c r="J48" s="693">
        <v>11058.5185</v>
      </c>
      <c r="K48" s="695">
        <v>31.590447900000001</v>
      </c>
      <c r="L48" s="695">
        <v>17449.686300000001</v>
      </c>
      <c r="M48" s="695">
        <v>6.6368181000000002</v>
      </c>
      <c r="N48" s="695">
        <v>2008.4408999999998</v>
      </c>
      <c r="O48" s="695">
        <v>0</v>
      </c>
      <c r="P48" s="695">
        <v>0</v>
      </c>
      <c r="Q48" s="695">
        <v>5.8000000000000003E-2</v>
      </c>
      <c r="R48" s="695">
        <v>662.99839999999995</v>
      </c>
      <c r="S48" s="695">
        <v>58.618181399999997</v>
      </c>
      <c r="T48" s="695">
        <v>52414.519700000004</v>
      </c>
      <c r="U48" s="695">
        <v>49.295454000000007</v>
      </c>
      <c r="V48" s="695">
        <v>42015.797299999998</v>
      </c>
      <c r="W48" s="695">
        <v>109.0295453</v>
      </c>
      <c r="X48" s="695">
        <v>67751.204400000002</v>
      </c>
      <c r="Y48" s="695">
        <v>42.613636299999996</v>
      </c>
      <c r="Z48" s="695">
        <v>29872.159</v>
      </c>
      <c r="AA48" s="697">
        <f t="shared" si="13"/>
        <v>455.45157369999998</v>
      </c>
      <c r="AB48" s="697">
        <f>D48+F48+H48+J48+L48+N48+P48+R48+T48+V48+X48+Z48</f>
        <v>274052.39039999997</v>
      </c>
      <c r="AC48" s="582"/>
      <c r="AD48" s="582"/>
      <c r="AE48" s="587"/>
      <c r="AF48" s="582"/>
    </row>
    <row r="49" spans="1:69" x14ac:dyDescent="0.25">
      <c r="A49" s="593" t="s">
        <v>80</v>
      </c>
      <c r="B49" s="598" t="s">
        <v>81</v>
      </c>
      <c r="C49" s="695">
        <v>2.1999999999999999E-2</v>
      </c>
      <c r="D49" s="695">
        <v>14.999599999999999</v>
      </c>
      <c r="E49" s="695">
        <v>1.0999999999999999E-2</v>
      </c>
      <c r="F49" s="695">
        <v>7</v>
      </c>
      <c r="G49" s="695">
        <v>0.13844999999999999</v>
      </c>
      <c r="H49" s="695">
        <v>119.99550000000001</v>
      </c>
      <c r="I49" s="693">
        <v>0.01</v>
      </c>
      <c r="J49" s="693">
        <v>2</v>
      </c>
      <c r="K49" s="695">
        <v>45.723999999999997</v>
      </c>
      <c r="L49" s="695">
        <v>58201.296000000002</v>
      </c>
      <c r="M49" s="695">
        <v>0.17399999999999999</v>
      </c>
      <c r="N49" s="695">
        <v>135.32</v>
      </c>
      <c r="O49" s="695">
        <v>6.8289999999999997</v>
      </c>
      <c r="P49" s="695">
        <v>8414.5380000000005</v>
      </c>
      <c r="Q49" s="695">
        <v>40.913729999999994</v>
      </c>
      <c r="R49" s="695">
        <v>52263.2212</v>
      </c>
      <c r="S49" s="695">
        <v>22.70185</v>
      </c>
      <c r="T49" s="695">
        <v>28032.534799999998</v>
      </c>
      <c r="U49" s="695">
        <v>104.36073</v>
      </c>
      <c r="V49" s="695">
        <v>64047.061499999996</v>
      </c>
      <c r="W49" s="695">
        <v>252.55906779999998</v>
      </c>
      <c r="X49" s="695">
        <v>150407.62049999999</v>
      </c>
      <c r="Y49" s="695">
        <v>53.077800000000003</v>
      </c>
      <c r="Z49" s="695">
        <v>65301.772899999996</v>
      </c>
      <c r="AA49" s="697">
        <f t="shared" si="13"/>
        <v>526.52162779999992</v>
      </c>
      <c r="AB49" s="697">
        <f>D49+F49+H49+J49+L49+N49+P49+R49+T49+V49+X49+Z49</f>
        <v>426947.36</v>
      </c>
      <c r="AC49" s="569"/>
      <c r="AD49" s="569"/>
      <c r="AE49" s="587"/>
      <c r="AF49" s="582"/>
    </row>
    <row r="50" spans="1:69" x14ac:dyDescent="0.25">
      <c r="A50" s="593" t="s">
        <v>82</v>
      </c>
      <c r="B50" s="598" t="s">
        <v>83</v>
      </c>
      <c r="C50" s="695">
        <v>41.75</v>
      </c>
      <c r="D50" s="695">
        <v>23380</v>
      </c>
      <c r="E50" s="695">
        <v>0</v>
      </c>
      <c r="F50" s="695">
        <v>0</v>
      </c>
      <c r="G50" s="695">
        <v>0</v>
      </c>
      <c r="H50" s="695">
        <v>0</v>
      </c>
      <c r="I50" s="693">
        <v>7.7923166000000004</v>
      </c>
      <c r="J50" s="693">
        <v>11875.36</v>
      </c>
      <c r="K50" s="695">
        <v>0.01</v>
      </c>
      <c r="L50" s="695">
        <v>12</v>
      </c>
      <c r="M50" s="695">
        <v>14.8375</v>
      </c>
      <c r="N50" s="695">
        <v>25006.5</v>
      </c>
      <c r="O50" s="695">
        <v>5.0000000000000001E-3</v>
      </c>
      <c r="P50" s="695">
        <v>10</v>
      </c>
      <c r="Q50" s="695">
        <v>2.8000000000000001E-2</v>
      </c>
      <c r="R50" s="695">
        <v>27.9998</v>
      </c>
      <c r="S50" s="695">
        <v>0</v>
      </c>
      <c r="T50" s="695">
        <v>0</v>
      </c>
      <c r="U50" s="695">
        <v>2.25</v>
      </c>
      <c r="V50" s="695">
        <v>4277.4750000000004</v>
      </c>
      <c r="W50" s="695">
        <v>6.0000000000000001E-3</v>
      </c>
      <c r="X50" s="695">
        <v>8</v>
      </c>
      <c r="Y50" s="695">
        <v>2.8000000000000001E-2</v>
      </c>
      <c r="Z50" s="695">
        <v>28</v>
      </c>
      <c r="AA50" s="697">
        <f t="shared" si="13"/>
        <v>66.70681660000001</v>
      </c>
      <c r="AB50" s="697">
        <f>D50+F50+H50+J50+L50+N50+P50+R50+T50+V50+X50+Z50</f>
        <v>64625.334799999997</v>
      </c>
      <c r="AC50" s="582"/>
      <c r="AD50" s="582"/>
      <c r="AE50" s="587"/>
      <c r="AF50" s="582"/>
    </row>
    <row r="51" spans="1:69" x14ac:dyDescent="0.25">
      <c r="A51" s="599" t="s">
        <v>84</v>
      </c>
      <c r="B51" s="620" t="s">
        <v>85</v>
      </c>
      <c r="C51" s="695">
        <v>1.14398</v>
      </c>
      <c r="D51" s="695">
        <v>543.46579999999994</v>
      </c>
      <c r="E51" s="695">
        <v>9.7998600000000007</v>
      </c>
      <c r="F51" s="695">
        <v>5530.9044999999996</v>
      </c>
      <c r="G51" s="695">
        <v>50.803199999999997</v>
      </c>
      <c r="H51" s="695">
        <v>53759.946199999998</v>
      </c>
      <c r="I51" s="693">
        <v>0</v>
      </c>
      <c r="J51" s="693">
        <v>0</v>
      </c>
      <c r="K51" s="698">
        <v>0</v>
      </c>
      <c r="L51" s="698">
        <v>0</v>
      </c>
      <c r="M51" s="699">
        <v>0.45450000000000002</v>
      </c>
      <c r="N51" s="699">
        <v>199.98</v>
      </c>
      <c r="O51" s="695">
        <v>7.9415500000000003</v>
      </c>
      <c r="P51" s="695">
        <v>4409.9426999999996</v>
      </c>
      <c r="Q51" s="695">
        <v>4.5379199999999997</v>
      </c>
      <c r="R51" s="695">
        <v>2613.0913</v>
      </c>
      <c r="S51" s="695">
        <v>46.720434000000004</v>
      </c>
      <c r="T51" s="695">
        <v>49607.325400000002</v>
      </c>
      <c r="U51" s="695">
        <v>30.617740000000001</v>
      </c>
      <c r="V51" s="695">
        <v>30674.9169</v>
      </c>
      <c r="W51" s="695">
        <v>0.22500000000000001</v>
      </c>
      <c r="X51" s="695">
        <v>75</v>
      </c>
      <c r="Y51" s="695">
        <v>0</v>
      </c>
      <c r="Z51" s="695">
        <v>0</v>
      </c>
      <c r="AA51" s="697">
        <f t="shared" si="13"/>
        <v>152.24418399999999</v>
      </c>
      <c r="AB51" s="697">
        <f>D51+F51+H51+J51+L51+N51+P51+R51+T51+V51+X51+Z51</f>
        <v>147414.57280000002</v>
      </c>
      <c r="AC51" s="582"/>
      <c r="AD51" s="582"/>
      <c r="AE51" s="587"/>
      <c r="AF51" s="582"/>
    </row>
    <row r="52" spans="1:69" x14ac:dyDescent="0.25">
      <c r="A52" s="591"/>
      <c r="B52" s="592" t="s">
        <v>86</v>
      </c>
      <c r="C52" s="709"/>
      <c r="D52" s="710"/>
      <c r="E52" s="710"/>
      <c r="F52" s="710"/>
      <c r="G52" s="710"/>
      <c r="H52" s="710"/>
      <c r="I52" s="710"/>
      <c r="J52" s="711"/>
      <c r="K52" s="710"/>
      <c r="L52" s="710"/>
      <c r="M52" s="711"/>
      <c r="N52" s="711"/>
      <c r="O52" s="711"/>
      <c r="P52" s="711"/>
      <c r="Q52" s="711"/>
      <c r="R52" s="711"/>
      <c r="S52" s="711"/>
      <c r="T52" s="711"/>
      <c r="U52" s="711"/>
      <c r="V52" s="711"/>
      <c r="W52" s="711"/>
      <c r="X52" s="711"/>
      <c r="Y52" s="711"/>
      <c r="Z52" s="711"/>
      <c r="AA52" s="697"/>
      <c r="AB52" s="697"/>
      <c r="AC52" s="569"/>
      <c r="AD52" s="569"/>
      <c r="AE52" s="587"/>
      <c r="AF52" s="582"/>
    </row>
    <row r="53" spans="1:69" s="613" customFormat="1" x14ac:dyDescent="0.25">
      <c r="A53" s="621">
        <v>710.21</v>
      </c>
      <c r="B53" s="622" t="s">
        <v>88</v>
      </c>
      <c r="C53" s="706">
        <v>0</v>
      </c>
      <c r="D53" s="706">
        <v>0</v>
      </c>
      <c r="E53" s="706">
        <v>0</v>
      </c>
      <c r="F53" s="706">
        <v>0</v>
      </c>
      <c r="G53" s="706">
        <v>0</v>
      </c>
      <c r="H53" s="706">
        <v>0</v>
      </c>
      <c r="I53" s="693">
        <v>0</v>
      </c>
      <c r="J53" s="693">
        <v>0</v>
      </c>
      <c r="K53" s="693">
        <v>1.6831500000000001</v>
      </c>
      <c r="L53" s="693">
        <v>2767.4751999999999</v>
      </c>
      <c r="M53" s="704">
        <v>0</v>
      </c>
      <c r="N53" s="704">
        <v>0</v>
      </c>
      <c r="O53" s="704">
        <v>0</v>
      </c>
      <c r="P53" s="704">
        <v>0</v>
      </c>
      <c r="Q53" s="704">
        <v>0</v>
      </c>
      <c r="R53" s="704">
        <v>0</v>
      </c>
      <c r="S53" s="704">
        <v>0</v>
      </c>
      <c r="T53" s="704">
        <v>0</v>
      </c>
      <c r="U53" s="704">
        <v>0</v>
      </c>
      <c r="V53" s="704">
        <v>0</v>
      </c>
      <c r="W53" s="704">
        <v>0</v>
      </c>
      <c r="X53" s="704">
        <v>0</v>
      </c>
      <c r="Y53" s="704">
        <v>0</v>
      </c>
      <c r="Z53" s="704">
        <v>0</v>
      </c>
      <c r="AA53" s="697">
        <f t="shared" ref="AA53:AB56" si="14">C53+E53+G53+I53+K53+M53+O53+Q53+S53+U53+W53+Y53</f>
        <v>1.6831500000000001</v>
      </c>
      <c r="AB53" s="697">
        <f t="shared" si="14"/>
        <v>2767.4751999999999</v>
      </c>
      <c r="AC53" s="569"/>
      <c r="AD53" s="569"/>
      <c r="AE53" s="587"/>
      <c r="AF53" s="582"/>
      <c r="AG53" s="569"/>
    </row>
    <row r="54" spans="1:69" s="613" customFormat="1" x14ac:dyDescent="0.25">
      <c r="A54" s="623" t="s">
        <v>241</v>
      </c>
      <c r="B54" s="622" t="s">
        <v>90</v>
      </c>
      <c r="C54" s="706">
        <v>133.78760000000003</v>
      </c>
      <c r="D54" s="706">
        <v>113853.74330000003</v>
      </c>
      <c r="E54" s="706">
        <v>128.83581999999998</v>
      </c>
      <c r="F54" s="706">
        <v>109520.45369999995</v>
      </c>
      <c r="G54" s="706">
        <v>156.31112000000013</v>
      </c>
      <c r="H54" s="706">
        <v>109075.32919999999</v>
      </c>
      <c r="I54" s="693">
        <v>156.12167000000014</v>
      </c>
      <c r="J54" s="693">
        <v>124310.81099999994</v>
      </c>
      <c r="K54" s="706">
        <v>108.11850000000004</v>
      </c>
      <c r="L54" s="706">
        <v>86289.487899999935</v>
      </c>
      <c r="M54" s="706">
        <v>90.199550000000002</v>
      </c>
      <c r="N54" s="706">
        <v>66542.790600000022</v>
      </c>
      <c r="O54" s="706">
        <v>91.190262900000008</v>
      </c>
      <c r="P54" s="706">
        <v>64432.985000000059</v>
      </c>
      <c r="Q54" s="706">
        <v>73.968919999999997</v>
      </c>
      <c r="R54" s="706">
        <v>54638.013599999969</v>
      </c>
      <c r="S54" s="706">
        <v>71.144505500000022</v>
      </c>
      <c r="T54" s="706">
        <v>57335.65129999999</v>
      </c>
      <c r="U54" s="706">
        <v>102.72391999999992</v>
      </c>
      <c r="V54" s="706">
        <v>89865.4632000001</v>
      </c>
      <c r="W54" s="706">
        <v>111.74185899999996</v>
      </c>
      <c r="X54" s="706">
        <v>84281.535699999993</v>
      </c>
      <c r="Y54" s="706">
        <v>180.62075150000004</v>
      </c>
      <c r="Z54" s="706">
        <v>143512.92219999997</v>
      </c>
      <c r="AA54" s="697">
        <f t="shared" si="14"/>
        <v>1404.7644789000005</v>
      </c>
      <c r="AB54" s="697">
        <f t="shared" si="14"/>
        <v>1103659.1867</v>
      </c>
      <c r="AC54" s="569"/>
      <c r="AD54" s="569"/>
      <c r="AE54" s="587"/>
      <c r="AF54" s="582"/>
      <c r="AG54" s="569"/>
    </row>
    <row r="55" spans="1:69" s="613" customFormat="1" x14ac:dyDescent="0.25">
      <c r="A55" s="624" t="s">
        <v>259</v>
      </c>
      <c r="B55" s="622" t="s">
        <v>92</v>
      </c>
      <c r="C55" s="706">
        <v>0</v>
      </c>
      <c r="D55" s="706">
        <v>0</v>
      </c>
      <c r="E55" s="706">
        <v>9.5000000000000001E-2</v>
      </c>
      <c r="F55" s="706">
        <v>19.997499999999999</v>
      </c>
      <c r="G55" s="706">
        <v>0</v>
      </c>
      <c r="H55" s="706">
        <v>0</v>
      </c>
      <c r="I55" s="693">
        <v>0</v>
      </c>
      <c r="J55" s="693">
        <v>0</v>
      </c>
      <c r="K55" s="706">
        <v>7.7180000000000012E-2</v>
      </c>
      <c r="L55" s="706">
        <v>9006.1186000000016</v>
      </c>
      <c r="M55" s="706">
        <v>0</v>
      </c>
      <c r="N55" s="706">
        <v>0</v>
      </c>
      <c r="O55" s="706">
        <v>0</v>
      </c>
      <c r="P55" s="706">
        <v>0</v>
      </c>
      <c r="Q55" s="706">
        <v>0</v>
      </c>
      <c r="R55" s="706">
        <v>0</v>
      </c>
      <c r="S55" s="706">
        <v>0</v>
      </c>
      <c r="T55" s="706">
        <v>0</v>
      </c>
      <c r="U55" s="706">
        <v>0</v>
      </c>
      <c r="V55" s="706">
        <v>0</v>
      </c>
      <c r="W55" s="706">
        <v>0</v>
      </c>
      <c r="X55" s="706">
        <v>0</v>
      </c>
      <c r="Y55" s="706">
        <v>0.5</v>
      </c>
      <c r="Z55" s="706">
        <v>175</v>
      </c>
      <c r="AA55" s="697">
        <f t="shared" si="14"/>
        <v>0.67218</v>
      </c>
      <c r="AB55" s="697">
        <f t="shared" si="14"/>
        <v>9201.1161000000011</v>
      </c>
      <c r="AC55" s="569"/>
      <c r="AD55" s="569"/>
      <c r="AE55" s="587"/>
      <c r="AF55" s="582"/>
      <c r="AG55" s="569"/>
    </row>
    <row r="56" spans="1:69" x14ac:dyDescent="0.25">
      <c r="A56" s="625" t="s">
        <v>318</v>
      </c>
      <c r="B56" s="592" t="s">
        <v>94</v>
      </c>
      <c r="C56" s="695">
        <v>9.2439999999999998</v>
      </c>
      <c r="D56" s="695">
        <v>21714.211299999999</v>
      </c>
      <c r="E56" s="695">
        <v>0.34144999999999998</v>
      </c>
      <c r="F56" s="710">
        <v>138.34899999999999</v>
      </c>
      <c r="G56" s="699">
        <v>0.86499999999999999</v>
      </c>
      <c r="H56" s="695">
        <v>2606.384</v>
      </c>
      <c r="I56" s="693">
        <v>2.2679999999999998</v>
      </c>
      <c r="J56" s="693">
        <v>3401.7732000000001</v>
      </c>
      <c r="K56" s="695">
        <v>0</v>
      </c>
      <c r="L56" s="695">
        <v>0</v>
      </c>
      <c r="M56" s="695">
        <v>0</v>
      </c>
      <c r="N56" s="695">
        <v>0</v>
      </c>
      <c r="O56" s="695">
        <v>9.2272726000000009</v>
      </c>
      <c r="P56" s="695">
        <v>20096.240100000003</v>
      </c>
      <c r="Q56" s="695">
        <v>70.021363100000002</v>
      </c>
      <c r="R56" s="695">
        <v>87280.449300000007</v>
      </c>
      <c r="S56" s="695">
        <v>59.181817899999992</v>
      </c>
      <c r="T56" s="695">
        <v>66938.963099999994</v>
      </c>
      <c r="U56" s="695">
        <v>0.27</v>
      </c>
      <c r="V56" s="695">
        <v>595.56600000000003</v>
      </c>
      <c r="W56" s="695">
        <v>16.27</v>
      </c>
      <c r="X56" s="695">
        <v>43850.237500000003</v>
      </c>
      <c r="Y56" s="695">
        <v>56.136363099999997</v>
      </c>
      <c r="Z56" s="695">
        <v>87098.146900000007</v>
      </c>
      <c r="AA56" s="697">
        <f t="shared" si="14"/>
        <v>223.82526670000004</v>
      </c>
      <c r="AB56" s="697">
        <f t="shared" si="14"/>
        <v>333720.32039999997</v>
      </c>
      <c r="AC56" s="569"/>
      <c r="AD56" s="569"/>
      <c r="AE56" s="587"/>
      <c r="AF56" s="582"/>
    </row>
    <row r="57" spans="1:69" ht="12" customHeight="1" x14ac:dyDescent="0.25">
      <c r="A57" s="625"/>
      <c r="B57" s="592"/>
      <c r="C57" s="709"/>
      <c r="D57" s="710"/>
      <c r="E57" s="710"/>
      <c r="F57" s="710"/>
      <c r="G57" s="710"/>
      <c r="H57" s="710"/>
      <c r="I57" s="710"/>
      <c r="J57" s="710"/>
      <c r="K57" s="710"/>
      <c r="L57" s="710"/>
      <c r="M57" s="710"/>
      <c r="N57" s="710"/>
      <c r="O57" s="710"/>
      <c r="P57" s="710"/>
      <c r="Q57" s="710"/>
      <c r="R57" s="710"/>
      <c r="S57" s="710"/>
      <c r="T57" s="710"/>
      <c r="U57" s="710"/>
      <c r="V57" s="710"/>
      <c r="W57" s="710"/>
      <c r="X57" s="710"/>
      <c r="Y57" s="710"/>
      <c r="Z57" s="710"/>
      <c r="AA57" s="710"/>
      <c r="AB57" s="712"/>
      <c r="AC57" s="569"/>
      <c r="AD57" s="569"/>
      <c r="AE57" s="587"/>
      <c r="AF57" s="582"/>
    </row>
    <row r="58" spans="1:69" x14ac:dyDescent="0.25">
      <c r="A58" s="593" t="s">
        <v>95</v>
      </c>
      <c r="B58" s="598" t="s">
        <v>96</v>
      </c>
      <c r="C58" s="695">
        <v>0.01</v>
      </c>
      <c r="D58" s="695">
        <v>16</v>
      </c>
      <c r="E58" s="695">
        <v>0.03</v>
      </c>
      <c r="F58" s="695">
        <v>54</v>
      </c>
      <c r="G58" s="695">
        <v>0.02</v>
      </c>
      <c r="H58" s="695">
        <v>119</v>
      </c>
      <c r="I58" s="693">
        <v>0</v>
      </c>
      <c r="J58" s="693">
        <v>0</v>
      </c>
      <c r="K58" s="695">
        <v>2.1739999999999999E-2</v>
      </c>
      <c r="L58" s="695">
        <v>58.200200000000002</v>
      </c>
      <c r="M58" s="695">
        <v>0</v>
      </c>
      <c r="N58" s="695">
        <v>0</v>
      </c>
      <c r="O58" s="695">
        <v>5.4359999999999999E-2</v>
      </c>
      <c r="P58" s="695">
        <v>108.14919999999999</v>
      </c>
      <c r="Q58" s="695">
        <v>0.24</v>
      </c>
      <c r="R58" s="695">
        <v>365.08800000000002</v>
      </c>
      <c r="S58" s="695">
        <v>0</v>
      </c>
      <c r="T58" s="695">
        <v>0</v>
      </c>
      <c r="U58" s="695">
        <v>0.36075000000000002</v>
      </c>
      <c r="V58" s="695">
        <v>570.30970000000002</v>
      </c>
      <c r="W58" s="695">
        <v>0</v>
      </c>
      <c r="X58" s="695">
        <v>0</v>
      </c>
      <c r="Y58" s="695">
        <v>0</v>
      </c>
      <c r="Z58" s="695">
        <v>0</v>
      </c>
      <c r="AA58" s="697">
        <f>C58+E58+G58+I58+K58+M58+O58+Q58+S58+U58+W58+Y58</f>
        <v>0.73685</v>
      </c>
      <c r="AB58" s="697">
        <f>D58+F58+H58+J58+L58+N58+P58+R58+T58+V58+X58+Z58</f>
        <v>1290.7471</v>
      </c>
      <c r="AC58" s="569"/>
      <c r="AD58" s="569"/>
      <c r="AE58" s="587"/>
      <c r="AF58" s="582"/>
    </row>
    <row r="59" spans="1:69" ht="26.25" x14ac:dyDescent="0.25">
      <c r="A59" s="626" t="s">
        <v>97</v>
      </c>
      <c r="B59" s="600" t="s">
        <v>98</v>
      </c>
      <c r="C59" s="698">
        <v>0</v>
      </c>
      <c r="D59" s="698">
        <v>0</v>
      </c>
      <c r="E59" s="698">
        <v>0</v>
      </c>
      <c r="F59" s="698">
        <v>0</v>
      </c>
      <c r="G59" s="698">
        <v>0</v>
      </c>
      <c r="H59" s="698">
        <v>0</v>
      </c>
      <c r="I59" s="698">
        <v>0</v>
      </c>
      <c r="J59" s="698">
        <v>0</v>
      </c>
      <c r="K59" s="698">
        <v>0</v>
      </c>
      <c r="L59" s="698">
        <v>0</v>
      </c>
      <c r="M59" s="695">
        <v>0</v>
      </c>
      <c r="N59" s="695">
        <v>0</v>
      </c>
      <c r="O59" s="695">
        <v>0</v>
      </c>
      <c r="P59" s="695">
        <v>0</v>
      </c>
      <c r="Q59" s="695">
        <v>0</v>
      </c>
      <c r="R59" s="695">
        <v>0</v>
      </c>
      <c r="S59" s="695">
        <v>0</v>
      </c>
      <c r="T59" s="695">
        <v>0</v>
      </c>
      <c r="U59" s="695">
        <v>0</v>
      </c>
      <c r="V59" s="695">
        <v>0</v>
      </c>
      <c r="W59" s="695">
        <v>0</v>
      </c>
      <c r="X59" s="695">
        <v>0</v>
      </c>
      <c r="Y59" s="695">
        <v>0</v>
      </c>
      <c r="Z59" s="695">
        <v>0</v>
      </c>
      <c r="AA59" s="697">
        <f>C59+E59+G59+I59+K59+M59+O59+Q59+S59+U59+W59+Y59</f>
        <v>0</v>
      </c>
      <c r="AB59" s="697">
        <f>D59+F59+H59+J59+L59+N59+P59+R59+T59+V59+X59+Z59</f>
        <v>0</v>
      </c>
      <c r="AC59" s="569"/>
      <c r="AD59" s="569"/>
      <c r="AE59" s="587"/>
      <c r="AF59" s="582"/>
    </row>
    <row r="60" spans="1:69" x14ac:dyDescent="0.25">
      <c r="A60" s="627"/>
      <c r="B60" s="628" t="s">
        <v>99</v>
      </c>
      <c r="C60" s="709"/>
      <c r="D60" s="710"/>
      <c r="E60" s="710"/>
      <c r="F60" s="710"/>
      <c r="G60" s="710"/>
      <c r="H60" s="710"/>
      <c r="I60" s="693"/>
      <c r="J60" s="693"/>
      <c r="K60" s="710"/>
      <c r="L60" s="710"/>
      <c r="M60" s="711"/>
      <c r="N60" s="711"/>
      <c r="O60" s="711"/>
      <c r="P60" s="711"/>
      <c r="Q60" s="711"/>
      <c r="R60" s="711"/>
      <c r="S60" s="711"/>
      <c r="T60" s="711"/>
      <c r="U60" s="711"/>
      <c r="V60" s="711"/>
      <c r="W60" s="711"/>
      <c r="X60" s="711"/>
      <c r="Y60" s="711"/>
      <c r="Z60" s="711"/>
      <c r="AA60" s="702"/>
      <c r="AB60" s="702"/>
      <c r="AC60" s="569"/>
      <c r="AD60" s="569"/>
      <c r="AE60" s="587"/>
      <c r="AF60" s="582"/>
    </row>
    <row r="61" spans="1:69" x14ac:dyDescent="0.25">
      <c r="A61" s="591" t="s">
        <v>100</v>
      </c>
      <c r="B61" s="629" t="s">
        <v>101</v>
      </c>
      <c r="C61" s="695">
        <v>77.939499999999967</v>
      </c>
      <c r="D61" s="695">
        <v>44313.296000000009</v>
      </c>
      <c r="E61" s="695">
        <v>45.069220000000001</v>
      </c>
      <c r="F61" s="695">
        <v>18292.213200000002</v>
      </c>
      <c r="G61" s="695">
        <v>116.50443999999999</v>
      </c>
      <c r="H61" s="695">
        <v>52287.234199999999</v>
      </c>
      <c r="I61" s="693">
        <v>41.546010000000003</v>
      </c>
      <c r="J61" s="693">
        <v>15976.1612</v>
      </c>
      <c r="K61" s="695">
        <v>36.584780000000002</v>
      </c>
      <c r="L61" s="695">
        <v>12781.151099999997</v>
      </c>
      <c r="M61" s="695">
        <v>66.365949999999998</v>
      </c>
      <c r="N61" s="695">
        <v>33651.829999999994</v>
      </c>
      <c r="O61" s="695">
        <v>311.93948999999998</v>
      </c>
      <c r="P61" s="695">
        <v>214267.31789999994</v>
      </c>
      <c r="Q61" s="695">
        <v>15.78533</v>
      </c>
      <c r="R61" s="695">
        <v>9288.5874000000003</v>
      </c>
      <c r="S61" s="695">
        <v>35.60736</v>
      </c>
      <c r="T61" s="695">
        <v>26482.876800000002</v>
      </c>
      <c r="U61" s="695">
        <v>58.008009999999992</v>
      </c>
      <c r="V61" s="695">
        <v>47416.651300000012</v>
      </c>
      <c r="W61" s="695">
        <v>112.27812000000002</v>
      </c>
      <c r="X61" s="695">
        <v>73329.958800000008</v>
      </c>
      <c r="Y61" s="695">
        <v>25.748639999999998</v>
      </c>
      <c r="Z61" s="695">
        <v>16208.087099999999</v>
      </c>
      <c r="AA61" s="697">
        <f>C61+E61+G61+I61+K61+M61+O61+Q61+S61+U61+W61+Y61</f>
        <v>943.3768500000001</v>
      </c>
      <c r="AB61" s="697">
        <f t="shared" ref="AA61:AB62" si="15">D61+F61+H61+J61+L61+N61+P61+R61+T61+V61+X61+Z61</f>
        <v>564295.36499999999</v>
      </c>
      <c r="AC61" s="582"/>
      <c r="AD61" s="582"/>
      <c r="AE61" s="587"/>
      <c r="AF61" s="582"/>
    </row>
    <row r="62" spans="1:69" s="597" customFormat="1" x14ac:dyDescent="0.25">
      <c r="A62" s="630" t="s">
        <v>102</v>
      </c>
      <c r="B62" s="631" t="s">
        <v>103</v>
      </c>
      <c r="C62" s="698">
        <v>156.02897999999999</v>
      </c>
      <c r="D62" s="698">
        <v>132324.66690000004</v>
      </c>
      <c r="E62" s="698">
        <v>148.84668000000005</v>
      </c>
      <c r="F62" s="698">
        <v>103640.44519999996</v>
      </c>
      <c r="G62" s="698">
        <v>173.72652000000005</v>
      </c>
      <c r="H62" s="698">
        <v>146752.59169999996</v>
      </c>
      <c r="I62" s="693">
        <v>200.60197000000005</v>
      </c>
      <c r="J62" s="693">
        <v>174635.69079999998</v>
      </c>
      <c r="K62" s="698">
        <v>154.99262999999993</v>
      </c>
      <c r="L62" s="698">
        <v>145466.48999999996</v>
      </c>
      <c r="M62" s="698">
        <v>158.48869999999999</v>
      </c>
      <c r="N62" s="698">
        <v>116450.712</v>
      </c>
      <c r="O62" s="699">
        <v>143.1177800000001</v>
      </c>
      <c r="P62" s="699">
        <v>117352.6174</v>
      </c>
      <c r="Q62" s="695">
        <v>97.36400070000002</v>
      </c>
      <c r="R62" s="695">
        <v>85023.107000000004</v>
      </c>
      <c r="S62" s="695">
        <v>107.62973189999995</v>
      </c>
      <c r="T62" s="695">
        <v>130423.3336000001</v>
      </c>
      <c r="U62" s="695">
        <v>127.34353000000003</v>
      </c>
      <c r="V62" s="695">
        <v>126261.09709999991</v>
      </c>
      <c r="W62" s="695">
        <v>143.16641000000004</v>
      </c>
      <c r="X62" s="695">
        <v>107761.16420000004</v>
      </c>
      <c r="Y62" s="695">
        <v>114.21326000000005</v>
      </c>
      <c r="Z62" s="695">
        <v>82841.047100000054</v>
      </c>
      <c r="AA62" s="697">
        <f t="shared" si="15"/>
        <v>1725.5201926000002</v>
      </c>
      <c r="AB62" s="697">
        <f t="shared" si="15"/>
        <v>1468932.963</v>
      </c>
      <c r="AC62" s="582"/>
      <c r="AD62" s="582"/>
      <c r="AE62" s="587"/>
      <c r="AF62" s="582"/>
      <c r="AG62" s="569"/>
      <c r="AH62" s="569"/>
      <c r="AI62" s="569"/>
      <c r="AJ62" s="569"/>
      <c r="AK62" s="569"/>
      <c r="AL62" s="569"/>
      <c r="AM62" s="569"/>
      <c r="AN62" s="569"/>
      <c r="AO62" s="569"/>
      <c r="AP62" s="569"/>
      <c r="AQ62" s="569"/>
      <c r="AR62" s="569"/>
      <c r="AS62" s="569"/>
      <c r="AT62" s="569"/>
      <c r="AU62" s="569"/>
      <c r="AV62" s="569"/>
      <c r="AW62" s="569"/>
      <c r="AX62" s="569"/>
      <c r="AY62" s="569"/>
      <c r="AZ62" s="569"/>
      <c r="BA62" s="569"/>
      <c r="BB62" s="569"/>
      <c r="BC62" s="569"/>
      <c r="BD62" s="569"/>
      <c r="BE62" s="569"/>
      <c r="BF62" s="569"/>
      <c r="BG62" s="569"/>
      <c r="BH62" s="569"/>
      <c r="BI62" s="569"/>
      <c r="BJ62" s="569"/>
      <c r="BK62" s="569"/>
      <c r="BL62" s="569"/>
      <c r="BM62" s="569"/>
      <c r="BN62" s="569"/>
      <c r="BO62" s="569"/>
      <c r="BP62" s="569"/>
      <c r="BQ62" s="569"/>
    </row>
    <row r="63" spans="1:69" s="597" customFormat="1" x14ac:dyDescent="0.25">
      <c r="A63" s="630"/>
      <c r="B63" s="632" t="s">
        <v>306</v>
      </c>
      <c r="C63" s="713">
        <v>1364.2624800000006</v>
      </c>
      <c r="D63" s="713">
        <v>2106282.6140999985</v>
      </c>
      <c r="E63" s="713">
        <v>1135.0396599999997</v>
      </c>
      <c r="F63" s="713">
        <v>1534958.8115999997</v>
      </c>
      <c r="G63" s="713">
        <v>1246.0176699999995</v>
      </c>
      <c r="H63" s="713">
        <v>1750177.9375000002</v>
      </c>
      <c r="I63" s="713">
        <v>1329.52575</v>
      </c>
      <c r="J63" s="713">
        <v>2136115.5730000017</v>
      </c>
      <c r="K63" s="713">
        <v>968.54603000000031</v>
      </c>
      <c r="L63" s="713">
        <v>1383877.4218000006</v>
      </c>
      <c r="M63" s="713">
        <v>1264.1808159999994</v>
      </c>
      <c r="N63" s="713">
        <v>1469208.4826999998</v>
      </c>
      <c r="O63" s="714">
        <v>1575.1829196999995</v>
      </c>
      <c r="P63" s="714">
        <v>1835233.2741000007</v>
      </c>
      <c r="Q63" s="714">
        <v>1302.9555021000012</v>
      </c>
      <c r="R63" s="714">
        <v>1535656.3564999984</v>
      </c>
      <c r="S63" s="714">
        <v>1101.2769920999995</v>
      </c>
      <c r="T63" s="714">
        <v>1232021.6427000007</v>
      </c>
      <c r="U63" s="714">
        <v>1179.3007899999986</v>
      </c>
      <c r="V63" s="714">
        <v>1528404.317499999</v>
      </c>
      <c r="W63" s="714">
        <v>1625.9239800000028</v>
      </c>
      <c r="X63" s="714">
        <v>2111094.5783999963</v>
      </c>
      <c r="Y63" s="714">
        <v>1547.3623850000022</v>
      </c>
      <c r="Z63" s="714">
        <v>2001120.2607000014</v>
      </c>
      <c r="AA63" s="702">
        <f t="shared" ref="AA63:AB65" si="16">C63+E63+G63+I63+K63+M63+O63+Q63+S63+U63+W63+Y63</f>
        <v>15639.574974900004</v>
      </c>
      <c r="AB63" s="702">
        <f t="shared" si="16"/>
        <v>20624151.270599999</v>
      </c>
      <c r="AC63" s="161"/>
      <c r="AD63" s="594"/>
      <c r="AE63" s="587"/>
      <c r="AF63" s="582"/>
      <c r="AG63" s="569"/>
      <c r="AH63" s="569"/>
      <c r="AI63" s="569"/>
      <c r="AJ63" s="569"/>
      <c r="AK63" s="569"/>
      <c r="AL63" s="569"/>
      <c r="AM63" s="569"/>
      <c r="AN63" s="569"/>
      <c r="AO63" s="569"/>
      <c r="AP63" s="569"/>
      <c r="AQ63" s="569"/>
      <c r="AR63" s="569"/>
      <c r="AS63" s="569"/>
      <c r="AT63" s="569"/>
      <c r="AU63" s="569"/>
      <c r="AV63" s="569"/>
      <c r="AW63" s="569"/>
      <c r="AX63" s="569"/>
      <c r="AY63" s="569"/>
      <c r="AZ63" s="569"/>
      <c r="BA63" s="569"/>
      <c r="BB63" s="569"/>
      <c r="BC63" s="569"/>
      <c r="BD63" s="569"/>
      <c r="BE63" s="569"/>
      <c r="BF63" s="569"/>
      <c r="BG63" s="569"/>
      <c r="BH63" s="569"/>
      <c r="BI63" s="569"/>
      <c r="BJ63" s="569"/>
      <c r="BK63" s="569"/>
      <c r="BL63" s="569"/>
      <c r="BM63" s="569"/>
      <c r="BN63" s="569"/>
      <c r="BO63" s="569"/>
      <c r="BP63" s="569"/>
      <c r="BQ63" s="569"/>
    </row>
    <row r="64" spans="1:69" s="597" customFormat="1" x14ac:dyDescent="0.25">
      <c r="A64" s="630" t="s">
        <v>105</v>
      </c>
      <c r="B64" s="671" t="s">
        <v>106</v>
      </c>
      <c r="C64" s="709">
        <v>906.60136000000023</v>
      </c>
      <c r="D64" s="709">
        <v>1292090.0619999992</v>
      </c>
      <c r="E64" s="709">
        <v>694.40696999999977</v>
      </c>
      <c r="F64" s="709">
        <v>854484.69850000029</v>
      </c>
      <c r="G64" s="709">
        <v>805.78728999999987</v>
      </c>
      <c r="H64" s="709">
        <v>965406.82359999954</v>
      </c>
      <c r="I64" s="709">
        <v>764.3975899999997</v>
      </c>
      <c r="J64" s="709">
        <v>960418.10170000046</v>
      </c>
      <c r="K64" s="709">
        <v>558.26044999999976</v>
      </c>
      <c r="L64" s="709">
        <v>720481.78430000006</v>
      </c>
      <c r="M64" s="709">
        <v>792.8485859999995</v>
      </c>
      <c r="N64" s="709">
        <v>795333.56650000007</v>
      </c>
      <c r="O64" s="709">
        <v>1217.1684800000003</v>
      </c>
      <c r="P64" s="709">
        <v>1284148.2481000004</v>
      </c>
      <c r="Q64" s="709">
        <v>973.04441209999982</v>
      </c>
      <c r="R64" s="709">
        <v>1084938.8217000002</v>
      </c>
      <c r="S64" s="709">
        <v>895.99842209999974</v>
      </c>
      <c r="T64" s="709">
        <v>901754.62520000082</v>
      </c>
      <c r="U64" s="709">
        <v>993.76973000000055</v>
      </c>
      <c r="V64" s="709">
        <v>1235741.1257000002</v>
      </c>
      <c r="W64" s="709">
        <v>1367.2027300000009</v>
      </c>
      <c r="X64" s="709">
        <v>1673024.8950999971</v>
      </c>
      <c r="Y64" s="709">
        <v>1214.1925350000001</v>
      </c>
      <c r="Z64" s="709">
        <v>1423853.9189000011</v>
      </c>
      <c r="AA64" s="694">
        <f t="shared" si="16"/>
        <v>11183.6785552</v>
      </c>
      <c r="AB64" s="694">
        <f t="shared" si="16"/>
        <v>13191676.671300001</v>
      </c>
      <c r="AC64" s="161"/>
      <c r="AD64" s="594"/>
      <c r="AE64" s="587"/>
      <c r="AF64" s="582"/>
      <c r="AG64" s="569"/>
      <c r="AH64" s="569"/>
      <c r="AI64" s="569"/>
      <c r="AJ64" s="569"/>
      <c r="AK64" s="569"/>
      <c r="AL64" s="569"/>
      <c r="AM64" s="569"/>
      <c r="AN64" s="569"/>
      <c r="AO64" s="569"/>
      <c r="AP64" s="569"/>
      <c r="AQ64" s="569"/>
      <c r="AR64" s="569"/>
      <c r="AS64" s="569"/>
      <c r="AT64" s="569"/>
      <c r="AU64" s="569"/>
      <c r="AV64" s="569"/>
      <c r="AW64" s="569"/>
      <c r="AX64" s="569"/>
      <c r="AY64" s="569"/>
      <c r="AZ64" s="569"/>
      <c r="BA64" s="569"/>
      <c r="BB64" s="569"/>
      <c r="BC64" s="569"/>
      <c r="BD64" s="569"/>
      <c r="BE64" s="569"/>
      <c r="BF64" s="569"/>
      <c r="BG64" s="569"/>
      <c r="BH64" s="569"/>
      <c r="BI64" s="569"/>
      <c r="BJ64" s="569"/>
      <c r="BK64" s="569"/>
      <c r="BL64" s="569"/>
      <c r="BM64" s="569"/>
      <c r="BN64" s="569"/>
      <c r="BO64" s="569"/>
      <c r="BP64" s="569"/>
      <c r="BQ64" s="569"/>
    </row>
    <row r="65" spans="1:69" s="597" customFormat="1" x14ac:dyDescent="0.25">
      <c r="A65" s="630" t="s">
        <v>107</v>
      </c>
      <c r="B65" s="631" t="s">
        <v>108</v>
      </c>
      <c r="C65" s="698">
        <v>457.66112000000015</v>
      </c>
      <c r="D65" s="698">
        <v>814192.55209999986</v>
      </c>
      <c r="E65" s="698">
        <v>440.6326900000002</v>
      </c>
      <c r="F65" s="698">
        <v>680474.11309999984</v>
      </c>
      <c r="G65" s="698">
        <v>440.23037999999997</v>
      </c>
      <c r="H65" s="698">
        <v>784771.11389999965</v>
      </c>
      <c r="I65" s="698">
        <v>565.12816000000032</v>
      </c>
      <c r="J65" s="698">
        <v>1175697.4713000008</v>
      </c>
      <c r="K65" s="698">
        <v>410.2855800000001</v>
      </c>
      <c r="L65" s="698">
        <v>663395.6374999996</v>
      </c>
      <c r="M65" s="698">
        <v>471.33223000000015</v>
      </c>
      <c r="N65" s="698">
        <v>673874.91619999998</v>
      </c>
      <c r="O65" s="695">
        <v>358.01443969999997</v>
      </c>
      <c r="P65" s="695">
        <v>551085.02599999995</v>
      </c>
      <c r="Q65" s="695">
        <v>329.91109</v>
      </c>
      <c r="R65" s="695">
        <v>450717.53480000014</v>
      </c>
      <c r="S65" s="695">
        <v>205.27857000000006</v>
      </c>
      <c r="T65" s="695">
        <v>330267.01750000002</v>
      </c>
      <c r="U65" s="695">
        <v>185.53105999999988</v>
      </c>
      <c r="V65" s="695">
        <v>292663.19179999974</v>
      </c>
      <c r="W65" s="695">
        <v>258.72125000000005</v>
      </c>
      <c r="X65" s="695">
        <v>438069.6832999998</v>
      </c>
      <c r="Y65" s="695">
        <v>333.16985000000005</v>
      </c>
      <c r="Z65" s="695">
        <v>577266.34179999994</v>
      </c>
      <c r="AA65" s="694">
        <f t="shared" si="16"/>
        <v>4455.8964197000005</v>
      </c>
      <c r="AB65" s="694">
        <f t="shared" si="16"/>
        <v>7432474.5992999999</v>
      </c>
      <c r="AC65" s="161"/>
      <c r="AD65" s="594"/>
      <c r="AE65" s="587"/>
      <c r="AF65" s="582"/>
      <c r="AG65" s="569"/>
      <c r="AH65" s="569"/>
      <c r="AI65" s="569"/>
      <c r="AJ65" s="569"/>
      <c r="AK65" s="569"/>
      <c r="AL65" s="569"/>
      <c r="AM65" s="569"/>
      <c r="AN65" s="569"/>
      <c r="AO65" s="569"/>
      <c r="AP65" s="569"/>
      <c r="AQ65" s="569"/>
      <c r="AR65" s="569"/>
      <c r="AS65" s="569"/>
      <c r="AT65" s="569"/>
      <c r="AU65" s="569"/>
      <c r="AV65" s="569"/>
      <c r="AW65" s="569"/>
      <c r="AX65" s="569"/>
      <c r="AY65" s="569"/>
      <c r="AZ65" s="569"/>
      <c r="BA65" s="569"/>
      <c r="BB65" s="569"/>
      <c r="BC65" s="569"/>
      <c r="BD65" s="569"/>
      <c r="BE65" s="569"/>
      <c r="BF65" s="569"/>
      <c r="BG65" s="569"/>
      <c r="BH65" s="569"/>
      <c r="BI65" s="569"/>
      <c r="BJ65" s="569"/>
      <c r="BK65" s="569"/>
      <c r="BL65" s="569"/>
      <c r="BM65" s="569"/>
      <c r="BN65" s="569"/>
      <c r="BO65" s="569"/>
      <c r="BP65" s="569"/>
      <c r="BQ65" s="569"/>
    </row>
    <row r="66" spans="1:69" x14ac:dyDescent="0.25">
      <c r="A66" s="591"/>
      <c r="B66" s="633" t="s">
        <v>109</v>
      </c>
      <c r="C66" s="715">
        <f t="shared" ref="C66:Q66" si="17">SUM(C67:C69)</f>
        <v>1464.2823800000001</v>
      </c>
      <c r="D66" s="715">
        <f>SUM(D67:D69)</f>
        <v>2616672.8535000002</v>
      </c>
      <c r="E66" s="715">
        <f t="shared" si="17"/>
        <v>1062.9860899999999</v>
      </c>
      <c r="F66" s="715">
        <f>SUM(F67:F69)</f>
        <v>1902160.6343</v>
      </c>
      <c r="G66" s="715">
        <f t="shared" si="17"/>
        <v>1072.8748900000001</v>
      </c>
      <c r="H66" s="715">
        <f>SUM(H67:H69)</f>
        <v>1933238.3933999997</v>
      </c>
      <c r="I66" s="715">
        <f t="shared" si="17"/>
        <v>1013.3629800000002</v>
      </c>
      <c r="J66" s="715">
        <f>SUM(J67:J69)</f>
        <v>1972495.9504000002</v>
      </c>
      <c r="K66" s="715">
        <f t="shared" si="17"/>
        <v>1439.61762</v>
      </c>
      <c r="L66" s="715">
        <f>SUM(L67:L69)</f>
        <v>2700200.4273000001</v>
      </c>
      <c r="M66" s="715">
        <f t="shared" si="17"/>
        <v>1229.9590699999997</v>
      </c>
      <c r="N66" s="715">
        <f>SUM(N67:N69)</f>
        <v>2382607.0886000004</v>
      </c>
      <c r="O66" s="696">
        <f t="shared" si="17"/>
        <v>957.71356999999966</v>
      </c>
      <c r="P66" s="696">
        <f>SUM(P67:P69)</f>
        <v>1907597.3486999997</v>
      </c>
      <c r="Q66" s="696">
        <f t="shared" si="17"/>
        <v>868.83967140000016</v>
      </c>
      <c r="R66" s="696">
        <f>SUM(R67:R69)</f>
        <v>1427869.3632000003</v>
      </c>
      <c r="S66" s="696">
        <f t="shared" ref="S66:W66" si="18">SUM(S67:S69)</f>
        <v>820.20158000000004</v>
      </c>
      <c r="T66" s="696">
        <f>SUM(T67:T69)</f>
        <v>1558376.1742000007</v>
      </c>
      <c r="U66" s="696">
        <f t="shared" si="18"/>
        <v>1213.0927700000002</v>
      </c>
      <c r="V66" s="696">
        <f>SUM(V67:V69)</f>
        <v>2328325.8704999993</v>
      </c>
      <c r="W66" s="696">
        <f t="shared" si="18"/>
        <v>1175.6217399999998</v>
      </c>
      <c r="X66" s="696">
        <f>SUM(X67:X69)</f>
        <v>2222028.3121999996</v>
      </c>
      <c r="Y66" s="696">
        <f>SUM(Y67:Y69)</f>
        <v>1200.9109100000003</v>
      </c>
      <c r="Z66" s="696">
        <f>SUM(Z67:Z69)</f>
        <v>2400059.0613000006</v>
      </c>
      <c r="AA66" s="702">
        <f t="shared" ref="AA66:AB86" si="19">C66+E66+G66+I66+K66+M66+O66+Q66+S66+U66+W66+Y66</f>
        <v>13519.463271400004</v>
      </c>
      <c r="AB66" s="702">
        <f>D66+F66+H66+J66+L66+N66+P66+R66+T66+V66+X66+Z66</f>
        <v>25351631.477600001</v>
      </c>
      <c r="AC66" s="634"/>
      <c r="AD66" s="634"/>
      <c r="AE66" s="587"/>
      <c r="AF66" s="582"/>
    </row>
    <row r="67" spans="1:69" s="597" customFormat="1" x14ac:dyDescent="0.25">
      <c r="A67" s="635" t="s">
        <v>110</v>
      </c>
      <c r="B67" s="598" t="s">
        <v>111</v>
      </c>
      <c r="C67" s="695">
        <v>858.63098000000002</v>
      </c>
      <c r="D67" s="695">
        <v>1891947.0000000005</v>
      </c>
      <c r="E67" s="695">
        <v>803.15412999999978</v>
      </c>
      <c r="F67" s="695">
        <v>1613116.9998999999</v>
      </c>
      <c r="G67" s="695">
        <v>805.95013000000006</v>
      </c>
      <c r="H67" s="695">
        <v>1629017.2919999997</v>
      </c>
      <c r="I67" s="693">
        <v>766.51753000000031</v>
      </c>
      <c r="J67" s="693">
        <v>1666233.8496000003</v>
      </c>
      <c r="K67" s="695">
        <v>1004.1732700000001</v>
      </c>
      <c r="L67" s="695">
        <v>2179894.7683999999</v>
      </c>
      <c r="M67" s="695">
        <v>981.36782999999969</v>
      </c>
      <c r="N67" s="695">
        <v>2088072.6123000004</v>
      </c>
      <c r="O67" s="695">
        <v>871.9162299999997</v>
      </c>
      <c r="P67" s="695">
        <v>1789897.8454999998</v>
      </c>
      <c r="Q67" s="695">
        <v>805.1713314000001</v>
      </c>
      <c r="R67" s="695">
        <v>1337069.5341000003</v>
      </c>
      <c r="S67" s="695">
        <v>757.97233000000006</v>
      </c>
      <c r="T67" s="695">
        <v>1476660.9392000006</v>
      </c>
      <c r="U67" s="695">
        <v>972.5678200000001</v>
      </c>
      <c r="V67" s="695">
        <v>2066627.9783999992</v>
      </c>
      <c r="W67" s="695">
        <v>1000.03535</v>
      </c>
      <c r="X67" s="695">
        <v>2012928.6854999994</v>
      </c>
      <c r="Y67" s="695">
        <v>1051.9881000000003</v>
      </c>
      <c r="Z67" s="695">
        <v>2202220.4857000005</v>
      </c>
      <c r="AA67" s="697">
        <f t="shared" si="19"/>
        <v>10679.445031400001</v>
      </c>
      <c r="AB67" s="697">
        <f t="shared" si="19"/>
        <v>21953687.990600001</v>
      </c>
      <c r="AC67" s="582"/>
      <c r="AD67" s="582"/>
      <c r="AE67" s="587"/>
      <c r="AF67" s="582"/>
      <c r="AG67" s="569"/>
      <c r="AH67" s="569"/>
      <c r="AI67" s="569"/>
      <c r="AJ67" s="569"/>
      <c r="AK67" s="569"/>
      <c r="AL67" s="569"/>
      <c r="AM67" s="569"/>
      <c r="AN67" s="569"/>
      <c r="AO67" s="569"/>
      <c r="AP67" s="569"/>
      <c r="AQ67" s="569"/>
      <c r="AR67" s="569"/>
      <c r="AS67" s="569"/>
      <c r="AT67" s="569"/>
      <c r="AU67" s="569"/>
      <c r="AV67" s="569"/>
      <c r="AW67" s="569"/>
      <c r="AX67" s="569"/>
      <c r="AY67" s="569"/>
      <c r="AZ67" s="569"/>
      <c r="BA67" s="569"/>
      <c r="BB67" s="569"/>
      <c r="BC67" s="569"/>
      <c r="BD67" s="569"/>
      <c r="BE67" s="569"/>
      <c r="BF67" s="569"/>
      <c r="BG67" s="569"/>
      <c r="BH67" s="569"/>
      <c r="BI67" s="569"/>
      <c r="BJ67" s="569"/>
      <c r="BK67" s="569"/>
      <c r="BL67" s="569"/>
      <c r="BM67" s="569"/>
      <c r="BN67" s="569"/>
      <c r="BO67" s="569"/>
      <c r="BP67" s="569"/>
      <c r="BQ67" s="569"/>
    </row>
    <row r="68" spans="1:69" s="597" customFormat="1" x14ac:dyDescent="0.25">
      <c r="A68" s="635"/>
      <c r="B68" s="598" t="s">
        <v>112</v>
      </c>
      <c r="C68" s="695">
        <v>518.78755999999998</v>
      </c>
      <c r="D68" s="695">
        <v>629165.06379999977</v>
      </c>
      <c r="E68" s="695">
        <v>199.215</v>
      </c>
      <c r="F68" s="695">
        <v>223793.03110000002</v>
      </c>
      <c r="G68" s="695">
        <v>209.08297999999999</v>
      </c>
      <c r="H68" s="695">
        <v>241176.03950000004</v>
      </c>
      <c r="I68" s="693">
        <v>206.03279999999998</v>
      </c>
      <c r="J68" s="693">
        <v>255313.34270000001</v>
      </c>
      <c r="K68" s="695">
        <v>425.40100000000001</v>
      </c>
      <c r="L68" s="695">
        <v>442941.09760000015</v>
      </c>
      <c r="M68" s="695">
        <v>222.995</v>
      </c>
      <c r="N68" s="695">
        <v>261281.42760000002</v>
      </c>
      <c r="O68" s="695">
        <v>42.923000000000002</v>
      </c>
      <c r="P68" s="695">
        <v>66154.969600000011</v>
      </c>
      <c r="Q68" s="695">
        <v>8.7349999999999994</v>
      </c>
      <c r="R68" s="695">
        <v>21162.723399999999</v>
      </c>
      <c r="S68" s="695">
        <v>17.986000000000001</v>
      </c>
      <c r="T68" s="695">
        <v>24313.4316</v>
      </c>
      <c r="U68" s="695">
        <v>180.39</v>
      </c>
      <c r="V68" s="695">
        <v>176163.66000000006</v>
      </c>
      <c r="W68" s="695">
        <v>125.98</v>
      </c>
      <c r="X68" s="695">
        <v>123683.88000000003</v>
      </c>
      <c r="Y68" s="695">
        <v>118.92100000000001</v>
      </c>
      <c r="Z68" s="695">
        <v>136330.302</v>
      </c>
      <c r="AA68" s="697">
        <f t="shared" si="19"/>
        <v>2276.4493400000001</v>
      </c>
      <c r="AB68" s="697">
        <f t="shared" si="19"/>
        <v>2601478.9689000002</v>
      </c>
      <c r="AC68" s="582"/>
      <c r="AD68" s="582"/>
      <c r="AE68" s="587"/>
      <c r="AF68" s="582"/>
      <c r="AG68" s="569"/>
      <c r="AH68" s="569"/>
      <c r="AI68" s="569"/>
      <c r="AJ68" s="569"/>
      <c r="AK68" s="569"/>
      <c r="AL68" s="569"/>
      <c r="AM68" s="569"/>
      <c r="AN68" s="569"/>
      <c r="AO68" s="569"/>
      <c r="AP68" s="569"/>
      <c r="AQ68" s="569"/>
      <c r="AR68" s="569"/>
      <c r="AS68" s="569"/>
      <c r="AT68" s="569"/>
      <c r="AU68" s="569"/>
      <c r="AV68" s="569"/>
      <c r="AW68" s="569"/>
      <c r="AX68" s="569"/>
      <c r="AY68" s="569"/>
      <c r="AZ68" s="569"/>
      <c r="BA68" s="569"/>
      <c r="BB68" s="569"/>
      <c r="BC68" s="569"/>
      <c r="BD68" s="569"/>
      <c r="BE68" s="569"/>
      <c r="BF68" s="569"/>
      <c r="BG68" s="569"/>
      <c r="BH68" s="569"/>
      <c r="BI68" s="569"/>
      <c r="BJ68" s="569"/>
      <c r="BK68" s="569"/>
      <c r="BL68" s="569"/>
      <c r="BM68" s="569"/>
      <c r="BN68" s="569"/>
      <c r="BO68" s="569"/>
      <c r="BP68" s="569"/>
      <c r="BQ68" s="569"/>
    </row>
    <row r="69" spans="1:69" s="597" customFormat="1" x14ac:dyDescent="0.25">
      <c r="A69" s="635"/>
      <c r="B69" s="598" t="s">
        <v>113</v>
      </c>
      <c r="C69" s="695">
        <v>86.863839999999996</v>
      </c>
      <c r="D69" s="695">
        <v>95560.789699999994</v>
      </c>
      <c r="E69" s="695">
        <v>60.616960000000006</v>
      </c>
      <c r="F69" s="695">
        <v>65250.603300000002</v>
      </c>
      <c r="G69" s="695">
        <v>57.84178</v>
      </c>
      <c r="H69" s="695">
        <v>63045.061900000008</v>
      </c>
      <c r="I69" s="693">
        <v>40.812650000000005</v>
      </c>
      <c r="J69" s="693">
        <v>50948.758100000006</v>
      </c>
      <c r="K69" s="695">
        <v>10.04335</v>
      </c>
      <c r="L69" s="695">
        <v>77364.561300000001</v>
      </c>
      <c r="M69" s="695">
        <v>25.596240000000002</v>
      </c>
      <c r="N69" s="695">
        <v>33253.048699999999</v>
      </c>
      <c r="O69" s="695">
        <v>42.874339999999997</v>
      </c>
      <c r="P69" s="695">
        <v>51544.533599999995</v>
      </c>
      <c r="Q69" s="695">
        <v>54.933340000000001</v>
      </c>
      <c r="R69" s="695">
        <v>69637.105700000015</v>
      </c>
      <c r="S69" s="695">
        <v>44.24325000000001</v>
      </c>
      <c r="T69" s="695">
        <v>57401.803400000004</v>
      </c>
      <c r="U69" s="695">
        <v>60.134950000000003</v>
      </c>
      <c r="V69" s="695">
        <v>85534.232099999979</v>
      </c>
      <c r="W69" s="695">
        <v>49.606390000000012</v>
      </c>
      <c r="X69" s="695">
        <v>85415.746700000003</v>
      </c>
      <c r="Y69" s="695">
        <v>30.001810000000003</v>
      </c>
      <c r="Z69" s="695">
        <v>61508.2736</v>
      </c>
      <c r="AA69" s="697">
        <f>C69+E69+G69+I69+K69+M69+O69+Q69+S69+U69+W69+Y69</f>
        <v>563.56889999999999</v>
      </c>
      <c r="AB69" s="697">
        <f>D69+F69+H69+J69+L69+N69+P69+R69+T69+V69+X69+Z69</f>
        <v>796464.51809999999</v>
      </c>
      <c r="AC69" s="569"/>
      <c r="AD69" s="569"/>
      <c r="AE69" s="587"/>
      <c r="AF69" s="582"/>
      <c r="AG69" s="569"/>
      <c r="AH69" s="569"/>
      <c r="AI69" s="569"/>
      <c r="AJ69" s="569"/>
      <c r="AK69" s="569"/>
      <c r="AL69" s="569"/>
      <c r="AM69" s="569"/>
      <c r="AN69" s="569"/>
      <c r="AO69" s="569"/>
      <c r="AP69" s="569"/>
      <c r="AQ69" s="569"/>
      <c r="AR69" s="569"/>
      <c r="AS69" s="569"/>
      <c r="AT69" s="569"/>
      <c r="AU69" s="569"/>
      <c r="AV69" s="569"/>
      <c r="AW69" s="569"/>
      <c r="AX69" s="569"/>
      <c r="AY69" s="569"/>
      <c r="AZ69" s="569"/>
      <c r="BA69" s="569"/>
      <c r="BB69" s="569"/>
      <c r="BC69" s="569"/>
      <c r="BD69" s="569"/>
      <c r="BE69" s="569"/>
      <c r="BF69" s="569"/>
      <c r="BG69" s="569"/>
      <c r="BH69" s="569"/>
      <c r="BI69" s="569"/>
      <c r="BJ69" s="569"/>
      <c r="BK69" s="569"/>
      <c r="BL69" s="569"/>
      <c r="BM69" s="569"/>
      <c r="BN69" s="569"/>
      <c r="BO69" s="569"/>
      <c r="BP69" s="569"/>
      <c r="BQ69" s="569"/>
    </row>
    <row r="70" spans="1:69" s="597" customFormat="1" x14ac:dyDescent="0.25">
      <c r="A70" s="635" t="s">
        <v>114</v>
      </c>
      <c r="B70" s="598" t="s">
        <v>115</v>
      </c>
      <c r="C70" s="695">
        <v>1129.1507999999997</v>
      </c>
      <c r="D70" s="695">
        <v>866568.5379</v>
      </c>
      <c r="E70" s="695">
        <v>717.08220000000006</v>
      </c>
      <c r="F70" s="695">
        <v>548785.46269999992</v>
      </c>
      <c r="G70" s="695">
        <v>1042.5367199999998</v>
      </c>
      <c r="H70" s="695">
        <v>865143.06179999979</v>
      </c>
      <c r="I70" s="693">
        <v>915.02664999999979</v>
      </c>
      <c r="J70" s="693">
        <v>652604.48800000013</v>
      </c>
      <c r="K70" s="695">
        <v>770.68013999999982</v>
      </c>
      <c r="L70" s="695">
        <v>582592.22510000016</v>
      </c>
      <c r="M70" s="695">
        <v>829.68449999999996</v>
      </c>
      <c r="N70" s="695">
        <v>660551.72800000024</v>
      </c>
      <c r="O70" s="695">
        <v>688.62551000000008</v>
      </c>
      <c r="P70" s="695">
        <v>531322.38330000034</v>
      </c>
      <c r="Q70" s="695">
        <v>667.42326000000003</v>
      </c>
      <c r="R70" s="695">
        <v>423595.18810000009</v>
      </c>
      <c r="S70" s="695">
        <v>519.55604000000005</v>
      </c>
      <c r="T70" s="695">
        <v>339583.8567</v>
      </c>
      <c r="U70" s="695">
        <v>833.20690999999954</v>
      </c>
      <c r="V70" s="695">
        <v>717716.79089999956</v>
      </c>
      <c r="W70" s="695">
        <v>786.53569000000005</v>
      </c>
      <c r="X70" s="695">
        <v>624461.1888</v>
      </c>
      <c r="Y70" s="695">
        <v>696.35936000000004</v>
      </c>
      <c r="Z70" s="695">
        <v>587124.64549999998</v>
      </c>
      <c r="AA70" s="697">
        <f t="shared" si="19"/>
        <v>9595.8677800000005</v>
      </c>
      <c r="AB70" s="697">
        <f t="shared" si="19"/>
        <v>7400049.5567999994</v>
      </c>
      <c r="AC70" s="636"/>
      <c r="AD70" s="636"/>
      <c r="AE70" s="587"/>
      <c r="AF70" s="582"/>
      <c r="AG70" s="569"/>
      <c r="AH70" s="569"/>
      <c r="AI70" s="569"/>
      <c r="AJ70" s="569"/>
      <c r="AK70" s="569"/>
      <c r="AL70" s="569"/>
      <c r="AM70" s="569"/>
      <c r="AN70" s="569"/>
      <c r="AO70" s="569"/>
      <c r="AP70" s="569"/>
      <c r="AQ70" s="569"/>
      <c r="AR70" s="569"/>
      <c r="AS70" s="569"/>
      <c r="AT70" s="569"/>
      <c r="AU70" s="569"/>
      <c r="AV70" s="569"/>
      <c r="AW70" s="569"/>
      <c r="AX70" s="569"/>
      <c r="AY70" s="569"/>
      <c r="AZ70" s="569"/>
      <c r="BA70" s="569"/>
      <c r="BB70" s="569"/>
      <c r="BC70" s="569"/>
      <c r="BD70" s="569"/>
      <c r="BE70" s="569"/>
      <c r="BF70" s="569"/>
      <c r="BG70" s="569"/>
      <c r="BH70" s="569"/>
      <c r="BI70" s="569"/>
      <c r="BJ70" s="569"/>
      <c r="BK70" s="569"/>
      <c r="BL70" s="569"/>
      <c r="BM70" s="569"/>
      <c r="BN70" s="569"/>
      <c r="BO70" s="569"/>
      <c r="BP70" s="569"/>
      <c r="BQ70" s="569"/>
    </row>
    <row r="71" spans="1:69" s="597" customFormat="1" x14ac:dyDescent="0.25">
      <c r="A71" s="635" t="s">
        <v>116</v>
      </c>
      <c r="B71" s="598" t="s">
        <v>117</v>
      </c>
      <c r="C71" s="716">
        <v>0.41799999999999998</v>
      </c>
      <c r="D71" s="716">
        <v>536.09059999999999</v>
      </c>
      <c r="E71" s="716">
        <v>0.34</v>
      </c>
      <c r="F71" s="716">
        <v>760.37200000000007</v>
      </c>
      <c r="G71" s="716">
        <v>0.3</v>
      </c>
      <c r="H71" s="716">
        <v>750</v>
      </c>
      <c r="I71" s="693">
        <v>0.75</v>
      </c>
      <c r="J71" s="693">
        <v>3949.9949999999999</v>
      </c>
      <c r="K71" s="716">
        <v>0.33182</v>
      </c>
      <c r="L71" s="716">
        <v>12374.992700000001</v>
      </c>
      <c r="M71" s="717">
        <v>0.15</v>
      </c>
      <c r="N71" s="717">
        <v>375</v>
      </c>
      <c r="O71" s="717">
        <v>87.525999999999996</v>
      </c>
      <c r="P71" s="717">
        <v>152176.1024</v>
      </c>
      <c r="Q71" s="717">
        <v>0.15</v>
      </c>
      <c r="R71" s="717">
        <v>375</v>
      </c>
      <c r="S71" s="717">
        <v>1.6E-2</v>
      </c>
      <c r="T71" s="717">
        <v>16.1248</v>
      </c>
      <c r="U71" s="717">
        <v>0.33200000000000002</v>
      </c>
      <c r="V71" s="717">
        <v>527.87360000000001</v>
      </c>
      <c r="W71" s="717">
        <v>6.4000000000000001E-2</v>
      </c>
      <c r="X71" s="717">
        <v>64.499200000000002</v>
      </c>
      <c r="Y71" s="717">
        <v>8.5999999999999993E-2</v>
      </c>
      <c r="Z71" s="717">
        <v>86.124799999999993</v>
      </c>
      <c r="AA71" s="697">
        <f t="shared" si="19"/>
        <v>90.463819999999998</v>
      </c>
      <c r="AB71" s="697">
        <f t="shared" si="19"/>
        <v>171992.17509999996</v>
      </c>
      <c r="AC71" s="148"/>
      <c r="AD71" s="148"/>
      <c r="AE71" s="587"/>
      <c r="AF71" s="582"/>
      <c r="AG71" s="569"/>
      <c r="AH71" s="569"/>
      <c r="AI71" s="569"/>
      <c r="AJ71" s="569"/>
      <c r="AK71" s="569"/>
      <c r="AL71" s="569"/>
      <c r="AM71" s="569"/>
      <c r="AN71" s="569"/>
      <c r="AO71" s="569"/>
      <c r="AP71" s="569"/>
      <c r="AQ71" s="569"/>
      <c r="AR71" s="569"/>
      <c r="AS71" s="569"/>
      <c r="AT71" s="569"/>
      <c r="AU71" s="569"/>
      <c r="AV71" s="569"/>
      <c r="AW71" s="569"/>
      <c r="AX71" s="569"/>
      <c r="AY71" s="569"/>
      <c r="AZ71" s="569"/>
      <c r="BA71" s="569"/>
      <c r="BB71" s="569"/>
      <c r="BC71" s="569"/>
      <c r="BD71" s="569"/>
      <c r="BE71" s="569"/>
      <c r="BF71" s="569"/>
      <c r="BG71" s="569"/>
      <c r="BH71" s="569"/>
      <c r="BI71" s="569"/>
      <c r="BJ71" s="569"/>
      <c r="BK71" s="569"/>
      <c r="BL71" s="569"/>
      <c r="BM71" s="569"/>
      <c r="BN71" s="569"/>
      <c r="BO71" s="569"/>
      <c r="BP71" s="569"/>
      <c r="BQ71" s="569"/>
    </row>
    <row r="72" spans="1:69" s="597" customFormat="1" x14ac:dyDescent="0.25">
      <c r="A72" s="635" t="s">
        <v>244</v>
      </c>
      <c r="B72" s="598" t="s">
        <v>245</v>
      </c>
      <c r="C72" s="695">
        <v>0.23</v>
      </c>
      <c r="D72" s="695">
        <v>210.5</v>
      </c>
      <c r="E72" s="695">
        <v>0.13500000000000001</v>
      </c>
      <c r="F72" s="695">
        <v>120.75</v>
      </c>
      <c r="G72" s="695">
        <v>0</v>
      </c>
      <c r="H72" s="695">
        <v>0</v>
      </c>
      <c r="I72" s="693">
        <v>0.45455000000000001</v>
      </c>
      <c r="J72" s="693">
        <v>31.954899999999999</v>
      </c>
      <c r="K72" s="695">
        <v>0</v>
      </c>
      <c r="L72" s="695">
        <v>0</v>
      </c>
      <c r="M72" s="695">
        <v>0</v>
      </c>
      <c r="N72" s="695">
        <v>0</v>
      </c>
      <c r="O72" s="695">
        <v>0</v>
      </c>
      <c r="P72" s="695">
        <v>0</v>
      </c>
      <c r="Q72" s="695">
        <v>0</v>
      </c>
      <c r="R72" s="695">
        <v>0</v>
      </c>
      <c r="S72" s="695">
        <v>0</v>
      </c>
      <c r="T72" s="695">
        <v>0</v>
      </c>
      <c r="U72" s="695">
        <v>0</v>
      </c>
      <c r="V72" s="695">
        <v>0</v>
      </c>
      <c r="W72" s="695">
        <v>0.27273000000000003</v>
      </c>
      <c r="X72" s="695">
        <v>40.036799999999999</v>
      </c>
      <c r="Y72" s="695">
        <v>0.23</v>
      </c>
      <c r="Z72" s="695">
        <v>74.75</v>
      </c>
      <c r="AA72" s="697">
        <f t="shared" si="19"/>
        <v>1.3222800000000001</v>
      </c>
      <c r="AB72" s="697">
        <f t="shared" si="19"/>
        <v>477.99170000000004</v>
      </c>
      <c r="AC72" s="582"/>
      <c r="AD72" s="582"/>
      <c r="AE72" s="587"/>
      <c r="AF72" s="582"/>
      <c r="AG72" s="569"/>
      <c r="AH72" s="569"/>
      <c r="AI72" s="569"/>
      <c r="AJ72" s="569"/>
      <c r="AK72" s="569"/>
      <c r="AL72" s="569"/>
      <c r="AM72" s="569"/>
      <c r="AN72" s="569"/>
      <c r="AO72" s="569"/>
      <c r="AP72" s="569"/>
      <c r="AQ72" s="569"/>
      <c r="AR72" s="569"/>
      <c r="AS72" s="569"/>
      <c r="AT72" s="569"/>
      <c r="AU72" s="569"/>
      <c r="AV72" s="569"/>
      <c r="AW72" s="569"/>
      <c r="AX72" s="569"/>
      <c r="AY72" s="569"/>
      <c r="AZ72" s="569"/>
      <c r="BA72" s="569"/>
      <c r="BB72" s="569"/>
      <c r="BC72" s="569"/>
      <c r="BD72" s="569"/>
      <c r="BE72" s="569"/>
      <c r="BF72" s="569"/>
      <c r="BG72" s="569"/>
      <c r="BH72" s="569"/>
      <c r="BI72" s="569"/>
      <c r="BJ72" s="569"/>
      <c r="BK72" s="569"/>
      <c r="BL72" s="569"/>
      <c r="BM72" s="569"/>
      <c r="BN72" s="569"/>
      <c r="BO72" s="569"/>
      <c r="BP72" s="569"/>
      <c r="BQ72" s="569"/>
    </row>
    <row r="73" spans="1:69" s="597" customFormat="1" x14ac:dyDescent="0.25">
      <c r="A73" s="635" t="s">
        <v>307</v>
      </c>
      <c r="B73" s="598" t="s">
        <v>308</v>
      </c>
      <c r="C73" s="695">
        <v>0.11899999999999999</v>
      </c>
      <c r="D73" s="695">
        <v>338.9</v>
      </c>
      <c r="E73" s="695">
        <v>0.1</v>
      </c>
      <c r="F73" s="695">
        <v>116.8</v>
      </c>
      <c r="G73" s="695">
        <v>0.14099999999999999</v>
      </c>
      <c r="H73" s="695">
        <v>559.6</v>
      </c>
      <c r="I73" s="693">
        <v>4.2999999999999997E-2</v>
      </c>
      <c r="J73" s="693">
        <v>127.35000000000001</v>
      </c>
      <c r="K73" s="695">
        <v>3.2000000000000001E-2</v>
      </c>
      <c r="L73" s="695">
        <v>8</v>
      </c>
      <c r="M73" s="695">
        <v>4.8000000000000001E-2</v>
      </c>
      <c r="N73" s="695">
        <v>43</v>
      </c>
      <c r="O73" s="695">
        <v>4.8000000000000001E-2</v>
      </c>
      <c r="P73" s="695">
        <v>12</v>
      </c>
      <c r="Q73" s="695">
        <v>0.69385000000000008</v>
      </c>
      <c r="R73" s="695">
        <v>1810.2669000000001</v>
      </c>
      <c r="S73" s="695">
        <v>0.13243000000000002</v>
      </c>
      <c r="T73" s="695">
        <v>166.9725</v>
      </c>
      <c r="U73" s="695">
        <v>6.6000000000000003E-2</v>
      </c>
      <c r="V73" s="695">
        <v>29</v>
      </c>
      <c r="W73" s="695">
        <v>9.6000000000000002E-2</v>
      </c>
      <c r="X73" s="695">
        <v>24</v>
      </c>
      <c r="Y73" s="695">
        <v>0.185</v>
      </c>
      <c r="Z73" s="695">
        <v>84.5</v>
      </c>
      <c r="AA73" s="697">
        <f>C73+E73+G73+I73+K73+M73+O73+Q73+S73+U73+W73+Y73</f>
        <v>1.7042800000000002</v>
      </c>
      <c r="AB73" s="697">
        <f t="shared" si="19"/>
        <v>3320.3894</v>
      </c>
      <c r="AC73" s="582"/>
      <c r="AD73" s="582"/>
      <c r="AE73" s="587"/>
      <c r="AF73" s="582"/>
      <c r="AG73" s="569"/>
      <c r="AH73" s="569"/>
      <c r="AI73" s="569"/>
      <c r="AJ73" s="569"/>
      <c r="AK73" s="569"/>
      <c r="AL73" s="569"/>
      <c r="AM73" s="569"/>
      <c r="AN73" s="569"/>
      <c r="AO73" s="569"/>
      <c r="AP73" s="569"/>
      <c r="AQ73" s="569"/>
      <c r="AR73" s="569"/>
      <c r="AS73" s="569"/>
      <c r="AT73" s="569"/>
      <c r="AU73" s="569"/>
      <c r="AV73" s="569"/>
      <c r="AW73" s="569"/>
      <c r="AX73" s="569"/>
      <c r="AY73" s="569"/>
      <c r="AZ73" s="569"/>
      <c r="BA73" s="569"/>
      <c r="BB73" s="569"/>
      <c r="BC73" s="569"/>
      <c r="BD73" s="569"/>
      <c r="BE73" s="569"/>
      <c r="BF73" s="569"/>
      <c r="BG73" s="569"/>
      <c r="BH73" s="569"/>
      <c r="BI73" s="569"/>
      <c r="BJ73" s="569"/>
      <c r="BK73" s="569"/>
      <c r="BL73" s="569"/>
      <c r="BM73" s="569"/>
      <c r="BN73" s="569"/>
      <c r="BO73" s="569"/>
      <c r="BP73" s="569"/>
      <c r="BQ73" s="569"/>
    </row>
    <row r="74" spans="1:69" s="597" customFormat="1" x14ac:dyDescent="0.25">
      <c r="A74" s="635" t="s">
        <v>120</v>
      </c>
      <c r="B74" s="598" t="s">
        <v>121</v>
      </c>
      <c r="C74" s="695">
        <v>16.449069999999999</v>
      </c>
      <c r="D74" s="695">
        <v>14756.209100000002</v>
      </c>
      <c r="E74" s="695">
        <v>25.969030000000004</v>
      </c>
      <c r="F74" s="695">
        <v>20582.053</v>
      </c>
      <c r="G74" s="695">
        <v>39.116959999999992</v>
      </c>
      <c r="H74" s="695">
        <v>38437.399499999992</v>
      </c>
      <c r="I74" s="693">
        <v>21.897389999999998</v>
      </c>
      <c r="J74" s="693">
        <v>15788.2269</v>
      </c>
      <c r="K74" s="695">
        <v>30.81955</v>
      </c>
      <c r="L74" s="695">
        <v>41546.725200000001</v>
      </c>
      <c r="M74" s="695">
        <v>10.944510000000001</v>
      </c>
      <c r="N74" s="695">
        <v>17361.108099999998</v>
      </c>
      <c r="O74" s="695">
        <v>51.846269999999997</v>
      </c>
      <c r="P74" s="695">
        <v>25654.596199999996</v>
      </c>
      <c r="Q74" s="695">
        <v>20.834900699999999</v>
      </c>
      <c r="R74" s="695">
        <v>21671.390799999997</v>
      </c>
      <c r="S74" s="695">
        <v>7.5233800000000004</v>
      </c>
      <c r="T74" s="695">
        <v>4357.3581999999997</v>
      </c>
      <c r="U74" s="695">
        <v>15.048450000000001</v>
      </c>
      <c r="V74" s="695">
        <v>18966.785099999997</v>
      </c>
      <c r="W74" s="695">
        <v>10.613419999999998</v>
      </c>
      <c r="X74" s="695">
        <v>13669.646900000002</v>
      </c>
      <c r="Y74" s="695">
        <v>9.9897999999999989</v>
      </c>
      <c r="Z74" s="695">
        <v>16758.576100000002</v>
      </c>
      <c r="AA74" s="697">
        <f t="shared" si="19"/>
        <v>261.05273069999998</v>
      </c>
      <c r="AB74" s="697">
        <f t="shared" si="19"/>
        <v>249550.07509999999</v>
      </c>
      <c r="AC74" s="569"/>
      <c r="AD74" s="569"/>
      <c r="AE74" s="587"/>
      <c r="AF74" s="582"/>
      <c r="AG74" s="569"/>
      <c r="AH74" s="569"/>
      <c r="AI74" s="569"/>
      <c r="AJ74" s="569"/>
      <c r="AK74" s="569"/>
      <c r="AL74" s="569"/>
      <c r="AM74" s="569"/>
      <c r="AN74" s="569"/>
      <c r="AO74" s="569"/>
      <c r="AP74" s="569"/>
      <c r="AQ74" s="569"/>
      <c r="AR74" s="569"/>
      <c r="AS74" s="569"/>
      <c r="AT74" s="569"/>
      <c r="AU74" s="569"/>
      <c r="AV74" s="569"/>
      <c r="AW74" s="569"/>
      <c r="AX74" s="569"/>
      <c r="AY74" s="569"/>
      <c r="AZ74" s="569"/>
      <c r="BA74" s="569"/>
      <c r="BB74" s="569"/>
      <c r="BC74" s="569"/>
      <c r="BD74" s="569"/>
      <c r="BE74" s="569"/>
      <c r="BF74" s="569"/>
      <c r="BG74" s="569"/>
      <c r="BH74" s="569"/>
      <c r="BI74" s="569"/>
      <c r="BJ74" s="569"/>
      <c r="BK74" s="569"/>
      <c r="BL74" s="569"/>
      <c r="BM74" s="569"/>
      <c r="BN74" s="569"/>
      <c r="BO74" s="569"/>
      <c r="BP74" s="569"/>
      <c r="BQ74" s="569"/>
    </row>
    <row r="75" spans="1:69" s="597" customFormat="1" x14ac:dyDescent="0.25">
      <c r="A75" s="635" t="s">
        <v>122</v>
      </c>
      <c r="B75" s="598" t="s">
        <v>123</v>
      </c>
      <c r="C75" s="695">
        <v>97.879310000000004</v>
      </c>
      <c r="D75" s="695">
        <v>115202.36570000001</v>
      </c>
      <c r="E75" s="695">
        <v>108.60861000000001</v>
      </c>
      <c r="F75" s="695">
        <v>104952.48460000001</v>
      </c>
      <c r="G75" s="695">
        <v>87.09068000000002</v>
      </c>
      <c r="H75" s="695">
        <v>111541.46480000002</v>
      </c>
      <c r="I75" s="693">
        <v>90.371070000000003</v>
      </c>
      <c r="J75" s="693">
        <v>99820.742499999993</v>
      </c>
      <c r="K75" s="695">
        <v>81.695070000000001</v>
      </c>
      <c r="L75" s="695">
        <v>99077.586399999956</v>
      </c>
      <c r="M75" s="695">
        <v>61.836770000000001</v>
      </c>
      <c r="N75" s="695">
        <v>67029.281499999997</v>
      </c>
      <c r="O75" s="695">
        <v>80.676189999999991</v>
      </c>
      <c r="P75" s="695">
        <v>85804.368099999992</v>
      </c>
      <c r="Q75" s="695">
        <v>52.872330000000005</v>
      </c>
      <c r="R75" s="695">
        <v>56355.832000000017</v>
      </c>
      <c r="S75" s="695">
        <v>64.171700000000001</v>
      </c>
      <c r="T75" s="695">
        <v>72653.7739</v>
      </c>
      <c r="U75" s="695">
        <v>98.359310000000008</v>
      </c>
      <c r="V75" s="695">
        <v>116308.40659999997</v>
      </c>
      <c r="W75" s="695">
        <v>61.76305</v>
      </c>
      <c r="X75" s="695">
        <v>64297.202600000004</v>
      </c>
      <c r="Y75" s="695">
        <v>73.804709999999986</v>
      </c>
      <c r="Z75" s="695">
        <v>89807.02399999999</v>
      </c>
      <c r="AA75" s="697">
        <f t="shared" si="19"/>
        <v>959.12880000000018</v>
      </c>
      <c r="AB75" s="697">
        <f t="shared" si="19"/>
        <v>1082850.5327000001</v>
      </c>
      <c r="AC75" s="582"/>
      <c r="AD75" s="582"/>
      <c r="AE75" s="587"/>
      <c r="AF75" s="582"/>
      <c r="AG75" s="569"/>
      <c r="AH75" s="569"/>
      <c r="AI75" s="569"/>
      <c r="AJ75" s="569"/>
      <c r="AK75" s="569"/>
      <c r="AL75" s="569"/>
      <c r="AM75" s="569"/>
      <c r="AN75" s="569"/>
      <c r="AO75" s="569"/>
      <c r="AP75" s="569"/>
      <c r="AQ75" s="569"/>
      <c r="AR75" s="569"/>
      <c r="AS75" s="569"/>
      <c r="AT75" s="569"/>
      <c r="AU75" s="569"/>
      <c r="AV75" s="569"/>
      <c r="AW75" s="569"/>
      <c r="AX75" s="569"/>
      <c r="AY75" s="569"/>
      <c r="AZ75" s="569"/>
      <c r="BA75" s="569"/>
      <c r="BB75" s="569"/>
      <c r="BC75" s="569"/>
      <c r="BD75" s="569"/>
      <c r="BE75" s="569"/>
      <c r="BF75" s="569"/>
      <c r="BG75" s="569"/>
      <c r="BH75" s="569"/>
      <c r="BI75" s="569"/>
      <c r="BJ75" s="569"/>
      <c r="BK75" s="569"/>
      <c r="BL75" s="569"/>
      <c r="BM75" s="569"/>
      <c r="BN75" s="569"/>
      <c r="BO75" s="569"/>
      <c r="BP75" s="569"/>
      <c r="BQ75" s="569"/>
    </row>
    <row r="76" spans="1:69" s="597" customFormat="1" x14ac:dyDescent="0.25">
      <c r="A76" s="635" t="s">
        <v>122</v>
      </c>
      <c r="B76" s="598" t="s">
        <v>124</v>
      </c>
      <c r="C76" s="695">
        <v>8.9806600000000003</v>
      </c>
      <c r="D76" s="695">
        <v>5756.7326999999996</v>
      </c>
      <c r="E76" s="695">
        <v>3.984</v>
      </c>
      <c r="F76" s="695">
        <v>1589.9226000000001</v>
      </c>
      <c r="G76" s="695">
        <v>21.675999999999998</v>
      </c>
      <c r="H76" s="695">
        <v>14735.091799999998</v>
      </c>
      <c r="I76" s="693">
        <v>16.48143</v>
      </c>
      <c r="J76" s="693">
        <v>16175.3256</v>
      </c>
      <c r="K76" s="695">
        <v>20.524000000000001</v>
      </c>
      <c r="L76" s="695">
        <v>19071.052900000002</v>
      </c>
      <c r="M76" s="695">
        <v>18.03538</v>
      </c>
      <c r="N76" s="695">
        <v>16686.078399999999</v>
      </c>
      <c r="O76" s="695">
        <v>21.77187</v>
      </c>
      <c r="P76" s="695">
        <v>21732.1885</v>
      </c>
      <c r="Q76" s="695">
        <v>25.135199999999998</v>
      </c>
      <c r="R76" s="695">
        <v>23127.707200000001</v>
      </c>
      <c r="S76" s="695">
        <v>20.634</v>
      </c>
      <c r="T76" s="695">
        <v>18499.202999999998</v>
      </c>
      <c r="U76" s="695">
        <v>24.42351</v>
      </c>
      <c r="V76" s="695">
        <v>23640.418000000001</v>
      </c>
      <c r="W76" s="695">
        <v>10.920459999999999</v>
      </c>
      <c r="X76" s="695">
        <v>9394.2232999999997</v>
      </c>
      <c r="Y76" s="695">
        <v>13.794</v>
      </c>
      <c r="Z76" s="695">
        <v>12412.846599999999</v>
      </c>
      <c r="AA76" s="697">
        <f t="shared" si="19"/>
        <v>206.36050999999998</v>
      </c>
      <c r="AB76" s="697">
        <f t="shared" si="19"/>
        <v>182820.79060000001</v>
      </c>
      <c r="AC76" s="569"/>
      <c r="AD76" s="569"/>
      <c r="AE76" s="587"/>
      <c r="AF76" s="582"/>
      <c r="AG76" s="569"/>
      <c r="AH76" s="569"/>
      <c r="AI76" s="569"/>
      <c r="AJ76" s="569"/>
      <c r="AK76" s="569"/>
      <c r="AL76" s="569"/>
      <c r="AM76" s="569"/>
      <c r="AN76" s="569"/>
      <c r="AO76" s="569"/>
      <c r="AP76" s="569"/>
      <c r="AQ76" s="569"/>
      <c r="AR76" s="569"/>
      <c r="AS76" s="569"/>
      <c r="AT76" s="569"/>
      <c r="AU76" s="569"/>
      <c r="AV76" s="569"/>
      <c r="AW76" s="569"/>
      <c r="AX76" s="569"/>
      <c r="AY76" s="569"/>
      <c r="AZ76" s="569"/>
      <c r="BA76" s="569"/>
      <c r="BB76" s="569"/>
      <c r="BC76" s="569"/>
      <c r="BD76" s="569"/>
      <c r="BE76" s="569"/>
      <c r="BF76" s="569"/>
      <c r="BG76" s="569"/>
      <c r="BH76" s="569"/>
      <c r="BI76" s="569"/>
      <c r="BJ76" s="569"/>
      <c r="BK76" s="569"/>
      <c r="BL76" s="569"/>
      <c r="BM76" s="569"/>
      <c r="BN76" s="569"/>
      <c r="BO76" s="569"/>
      <c r="BP76" s="569"/>
      <c r="BQ76" s="569"/>
    </row>
    <row r="77" spans="1:69" s="597" customFormat="1" x14ac:dyDescent="0.25">
      <c r="A77" s="635" t="s">
        <v>125</v>
      </c>
      <c r="B77" s="598" t="s">
        <v>126</v>
      </c>
      <c r="C77" s="695">
        <v>2.8420000000000001</v>
      </c>
      <c r="D77" s="695">
        <v>1224.8854000000001</v>
      </c>
      <c r="E77" s="695">
        <v>1.05846</v>
      </c>
      <c r="F77" s="695">
        <v>1011.4674</v>
      </c>
      <c r="G77" s="695">
        <v>0.67618000000000011</v>
      </c>
      <c r="H77" s="695">
        <v>549.63840000000005</v>
      </c>
      <c r="I77" s="693">
        <v>0.1</v>
      </c>
      <c r="J77" s="693">
        <v>366.3</v>
      </c>
      <c r="K77" s="695">
        <v>0.1</v>
      </c>
      <c r="L77" s="695">
        <v>220</v>
      </c>
      <c r="M77" s="695">
        <v>0.27273000000000003</v>
      </c>
      <c r="N77" s="695">
        <v>95.455500000000001</v>
      </c>
      <c r="O77" s="695">
        <v>0.27755000000000002</v>
      </c>
      <c r="P77" s="695">
        <v>98.587900000000005</v>
      </c>
      <c r="Q77" s="695">
        <v>0.15630000000000002</v>
      </c>
      <c r="R77" s="695">
        <v>177.9974</v>
      </c>
      <c r="S77" s="695">
        <v>0.73920000000000008</v>
      </c>
      <c r="T77" s="695">
        <v>176.84</v>
      </c>
      <c r="U77" s="695">
        <v>1.31423</v>
      </c>
      <c r="V77" s="695">
        <v>1688.1971000000001</v>
      </c>
      <c r="W77" s="695">
        <v>1.58565</v>
      </c>
      <c r="X77" s="695">
        <v>856.54459999999995</v>
      </c>
      <c r="Y77" s="695">
        <v>0.76131000000000004</v>
      </c>
      <c r="Z77" s="695">
        <v>457.69490000000002</v>
      </c>
      <c r="AA77" s="697">
        <f t="shared" si="19"/>
        <v>9.8836099999999991</v>
      </c>
      <c r="AB77" s="697">
        <f t="shared" si="19"/>
        <v>6923.6086000000014</v>
      </c>
      <c r="AC77" s="569"/>
      <c r="AD77" s="569"/>
      <c r="AE77" s="587"/>
      <c r="AF77" s="582"/>
      <c r="AG77" s="569"/>
      <c r="AH77" s="569"/>
      <c r="AI77" s="569"/>
      <c r="AJ77" s="569"/>
      <c r="AK77" s="569"/>
      <c r="AL77" s="569"/>
      <c r="AM77" s="569"/>
      <c r="AN77" s="569"/>
      <c r="AO77" s="569"/>
      <c r="AP77" s="569"/>
      <c r="AQ77" s="569"/>
      <c r="AR77" s="569"/>
      <c r="AS77" s="569"/>
      <c r="AT77" s="569"/>
      <c r="AU77" s="569"/>
      <c r="AV77" s="569"/>
      <c r="AW77" s="569"/>
      <c r="AX77" s="569"/>
      <c r="AY77" s="569"/>
      <c r="AZ77" s="569"/>
      <c r="BA77" s="569"/>
      <c r="BB77" s="569"/>
      <c r="BC77" s="569"/>
      <c r="BD77" s="569"/>
      <c r="BE77" s="569"/>
      <c r="BF77" s="569"/>
      <c r="BG77" s="569"/>
      <c r="BH77" s="569"/>
      <c r="BI77" s="569"/>
      <c r="BJ77" s="569"/>
      <c r="BK77" s="569"/>
      <c r="BL77" s="569"/>
      <c r="BM77" s="569"/>
      <c r="BN77" s="569"/>
      <c r="BO77" s="569"/>
      <c r="BP77" s="569"/>
      <c r="BQ77" s="569"/>
    </row>
    <row r="78" spans="1:69" s="597" customFormat="1" x14ac:dyDescent="0.25">
      <c r="A78" s="635" t="s">
        <v>127</v>
      </c>
      <c r="B78" s="598" t="s">
        <v>128</v>
      </c>
      <c r="C78" s="695">
        <v>2.9838299999999998</v>
      </c>
      <c r="D78" s="695">
        <v>1074.7114000000001</v>
      </c>
      <c r="E78" s="695">
        <v>6.754900000000001</v>
      </c>
      <c r="F78" s="695">
        <v>3506.1695</v>
      </c>
      <c r="G78" s="695">
        <v>8.0853099999999998</v>
      </c>
      <c r="H78" s="695">
        <v>4217.5075999999999</v>
      </c>
      <c r="I78" s="693">
        <v>1.3435400000000002</v>
      </c>
      <c r="J78" s="693">
        <v>488.68479999999994</v>
      </c>
      <c r="K78" s="695">
        <v>6.20716</v>
      </c>
      <c r="L78" s="695">
        <v>32063.708699999996</v>
      </c>
      <c r="M78" s="695">
        <v>2.7567300000000001</v>
      </c>
      <c r="N78" s="695">
        <v>1948.9541000000002</v>
      </c>
      <c r="O78" s="695">
        <v>2.5632700000000002</v>
      </c>
      <c r="P78" s="695">
        <v>1939.5235</v>
      </c>
      <c r="Q78" s="695">
        <v>6.4124707000000001</v>
      </c>
      <c r="R78" s="695">
        <v>3523.4094999999998</v>
      </c>
      <c r="S78" s="695">
        <v>1.5382500000000001</v>
      </c>
      <c r="T78" s="695">
        <v>730.72970000000009</v>
      </c>
      <c r="U78" s="695">
        <v>5.338610000000001</v>
      </c>
      <c r="V78" s="695">
        <v>5692.2426999999998</v>
      </c>
      <c r="W78" s="695">
        <v>2.3564000000000003</v>
      </c>
      <c r="X78" s="695">
        <v>1152.8737000000001</v>
      </c>
      <c r="Y78" s="695">
        <v>3.323</v>
      </c>
      <c r="Z78" s="695">
        <v>2520.1849999999995</v>
      </c>
      <c r="AA78" s="697">
        <f t="shared" si="19"/>
        <v>49.663470700000005</v>
      </c>
      <c r="AB78" s="697">
        <f t="shared" si="19"/>
        <v>58858.700200000007</v>
      </c>
      <c r="AC78" s="569"/>
      <c r="AD78" s="569"/>
      <c r="AE78" s="587"/>
      <c r="AF78" s="582"/>
      <c r="AG78" s="569"/>
      <c r="AH78" s="569"/>
      <c r="AI78" s="569"/>
      <c r="AJ78" s="569"/>
      <c r="AK78" s="569"/>
      <c r="AL78" s="569"/>
      <c r="AM78" s="569"/>
      <c r="AN78" s="569"/>
      <c r="AO78" s="569"/>
      <c r="AP78" s="569"/>
      <c r="AQ78" s="569"/>
      <c r="AR78" s="569"/>
      <c r="AS78" s="569"/>
      <c r="AT78" s="569"/>
      <c r="AU78" s="569"/>
      <c r="AV78" s="569"/>
      <c r="AW78" s="569"/>
      <c r="AX78" s="569"/>
      <c r="AY78" s="569"/>
      <c r="AZ78" s="569"/>
      <c r="BA78" s="569"/>
      <c r="BB78" s="569"/>
      <c r="BC78" s="569"/>
      <c r="BD78" s="569"/>
      <c r="BE78" s="569"/>
      <c r="BF78" s="569"/>
      <c r="BG78" s="569"/>
      <c r="BH78" s="569"/>
      <c r="BI78" s="569"/>
      <c r="BJ78" s="569"/>
      <c r="BK78" s="569"/>
      <c r="BL78" s="569"/>
      <c r="BM78" s="569"/>
      <c r="BN78" s="569"/>
      <c r="BO78" s="569"/>
      <c r="BP78" s="569"/>
      <c r="BQ78" s="569"/>
    </row>
    <row r="79" spans="1:69" s="597" customFormat="1" x14ac:dyDescent="0.25">
      <c r="A79" s="595" t="s">
        <v>260</v>
      </c>
      <c r="B79" s="598" t="s">
        <v>130</v>
      </c>
      <c r="C79" s="695">
        <v>0.22716000000000003</v>
      </c>
      <c r="D79" s="695">
        <v>156.0292</v>
      </c>
      <c r="E79" s="695">
        <v>0.62726000000000004</v>
      </c>
      <c r="F79" s="695">
        <v>365.88659999999999</v>
      </c>
      <c r="G79" s="695">
        <v>0.74480999999999997</v>
      </c>
      <c r="H79" s="695">
        <v>795.13470000000007</v>
      </c>
      <c r="I79" s="693">
        <v>0.25147000000000003</v>
      </c>
      <c r="J79" s="693">
        <v>133.79089999999999</v>
      </c>
      <c r="K79" s="695">
        <v>8.031270000000001</v>
      </c>
      <c r="L79" s="695">
        <v>79659.83189999999</v>
      </c>
      <c r="M79" s="695">
        <v>2.2213000000000003</v>
      </c>
      <c r="N79" s="695">
        <v>2491.5469000000003</v>
      </c>
      <c r="O79" s="695">
        <v>27.210999999999999</v>
      </c>
      <c r="P79" s="695">
        <v>17656.997299999999</v>
      </c>
      <c r="Q79" s="695">
        <v>1.5736807000000002</v>
      </c>
      <c r="R79" s="695">
        <v>1868.0428999999999</v>
      </c>
      <c r="S79" s="695">
        <v>0.84312000000000009</v>
      </c>
      <c r="T79" s="695">
        <v>1309.3795999999998</v>
      </c>
      <c r="U79" s="695">
        <v>0.14568</v>
      </c>
      <c r="V79" s="695">
        <v>62.204000000000001</v>
      </c>
      <c r="W79" s="695">
        <v>4.8729999999999996E-2</v>
      </c>
      <c r="X79" s="695">
        <v>7.7968000000000002</v>
      </c>
      <c r="Y79" s="695">
        <v>1.4999999999999999E-2</v>
      </c>
      <c r="Z79" s="695">
        <v>11.7</v>
      </c>
      <c r="AA79" s="697">
        <f t="shared" si="19"/>
        <v>41.940480699999995</v>
      </c>
      <c r="AB79" s="697">
        <f t="shared" si="19"/>
        <v>104518.34079999999</v>
      </c>
      <c r="AC79" s="582"/>
      <c r="AD79" s="582"/>
      <c r="AE79" s="587"/>
      <c r="AF79" s="582"/>
      <c r="AG79" s="569"/>
      <c r="AH79" s="569"/>
      <c r="AI79" s="569"/>
      <c r="AJ79" s="569"/>
      <c r="AK79" s="569"/>
      <c r="AL79" s="569"/>
      <c r="AM79" s="569"/>
      <c r="AN79" s="569"/>
      <c r="AO79" s="569"/>
      <c r="AP79" s="569"/>
      <c r="AQ79" s="569"/>
      <c r="AR79" s="569"/>
      <c r="AS79" s="569"/>
      <c r="AT79" s="569"/>
      <c r="AU79" s="569"/>
      <c r="AV79" s="569"/>
      <c r="AW79" s="569"/>
      <c r="AX79" s="569"/>
      <c r="AY79" s="569"/>
      <c r="AZ79" s="569"/>
      <c r="BA79" s="569"/>
      <c r="BB79" s="569"/>
      <c r="BC79" s="569"/>
      <c r="BD79" s="569"/>
      <c r="BE79" s="569"/>
      <c r="BF79" s="569"/>
      <c r="BG79" s="569"/>
      <c r="BH79" s="569"/>
      <c r="BI79" s="569"/>
      <c r="BJ79" s="569"/>
      <c r="BK79" s="569"/>
      <c r="BL79" s="569"/>
      <c r="BM79" s="569"/>
      <c r="BN79" s="569"/>
      <c r="BO79" s="569"/>
      <c r="BP79" s="569"/>
      <c r="BQ79" s="569"/>
    </row>
    <row r="80" spans="1:69" s="597" customFormat="1" x14ac:dyDescent="0.25">
      <c r="A80" s="635" t="s">
        <v>131</v>
      </c>
      <c r="B80" s="598" t="s">
        <v>132</v>
      </c>
      <c r="C80" s="695">
        <v>76.868560000000002</v>
      </c>
      <c r="D80" s="695">
        <v>298923.62219999998</v>
      </c>
      <c r="E80" s="695">
        <v>45.86835</v>
      </c>
      <c r="F80" s="695">
        <v>219342.17389999999</v>
      </c>
      <c r="G80" s="695">
        <v>36.235799999999998</v>
      </c>
      <c r="H80" s="695">
        <v>57544.703100000006</v>
      </c>
      <c r="I80" s="693">
        <v>53.536079999999991</v>
      </c>
      <c r="J80" s="693">
        <v>45930.08709999999</v>
      </c>
      <c r="K80" s="695">
        <v>49.040659999999995</v>
      </c>
      <c r="L80" s="695">
        <v>36414.08110000001</v>
      </c>
      <c r="M80" s="695">
        <v>41.654617999999999</v>
      </c>
      <c r="N80" s="695">
        <v>34485.4836</v>
      </c>
      <c r="O80" s="695">
        <v>25.060110000000002</v>
      </c>
      <c r="P80" s="695">
        <v>29590.745799999997</v>
      </c>
      <c r="Q80" s="695">
        <v>2.3011307000000003</v>
      </c>
      <c r="R80" s="695">
        <v>1564.1092999999998</v>
      </c>
      <c r="S80" s="695">
        <v>0.14876</v>
      </c>
      <c r="T80" s="695">
        <v>91.884</v>
      </c>
      <c r="U80" s="695">
        <v>0.54181999999999997</v>
      </c>
      <c r="V80" s="695">
        <v>953.56680000000006</v>
      </c>
      <c r="W80" s="695">
        <v>0.42075999999999997</v>
      </c>
      <c r="X80" s="695">
        <v>193.09520000000001</v>
      </c>
      <c r="Y80" s="695">
        <v>24.854199999999999</v>
      </c>
      <c r="Z80" s="695">
        <v>38869.278900000005</v>
      </c>
      <c r="AA80" s="697">
        <f t="shared" si="19"/>
        <v>356.53084869999992</v>
      </c>
      <c r="AB80" s="697">
        <f t="shared" si="19"/>
        <v>763902.83100000001</v>
      </c>
      <c r="AC80" s="582"/>
      <c r="AD80" s="582"/>
      <c r="AE80" s="587"/>
      <c r="AF80" s="582"/>
      <c r="AG80" s="569"/>
      <c r="AH80" s="569"/>
      <c r="AI80" s="569"/>
      <c r="AJ80" s="569"/>
      <c r="AK80" s="569"/>
      <c r="AL80" s="569"/>
      <c r="AM80" s="569"/>
      <c r="AN80" s="569"/>
      <c r="AO80" s="569"/>
      <c r="AP80" s="569"/>
      <c r="AQ80" s="569"/>
      <c r="AR80" s="569"/>
      <c r="AS80" s="569"/>
      <c r="AT80" s="569"/>
      <c r="AU80" s="569"/>
      <c r="AV80" s="569"/>
      <c r="AW80" s="569"/>
      <c r="AX80" s="569"/>
      <c r="AY80" s="569"/>
      <c r="AZ80" s="569"/>
      <c r="BA80" s="569"/>
      <c r="BB80" s="569"/>
      <c r="BC80" s="569"/>
      <c r="BD80" s="569"/>
      <c r="BE80" s="569"/>
      <c r="BF80" s="569"/>
      <c r="BG80" s="569"/>
      <c r="BH80" s="569"/>
      <c r="BI80" s="569"/>
      <c r="BJ80" s="569"/>
      <c r="BK80" s="569"/>
      <c r="BL80" s="569"/>
      <c r="BM80" s="569"/>
      <c r="BN80" s="569"/>
      <c r="BO80" s="569"/>
      <c r="BP80" s="569"/>
      <c r="BQ80" s="569"/>
    </row>
    <row r="81" spans="1:69" s="597" customFormat="1" x14ac:dyDescent="0.25">
      <c r="A81" s="635" t="s">
        <v>133</v>
      </c>
      <c r="B81" s="598" t="s">
        <v>247</v>
      </c>
      <c r="C81" s="695">
        <v>0</v>
      </c>
      <c r="D81" s="695">
        <v>0</v>
      </c>
      <c r="E81" s="695">
        <v>7.0000000000000007E-2</v>
      </c>
      <c r="F81" s="695">
        <v>42.363999999999997</v>
      </c>
      <c r="G81" s="695">
        <v>0</v>
      </c>
      <c r="H81" s="695">
        <v>0</v>
      </c>
      <c r="I81" s="693">
        <v>0</v>
      </c>
      <c r="J81" s="693">
        <v>0</v>
      </c>
      <c r="K81" s="695">
        <v>2.0704499999999997</v>
      </c>
      <c r="L81" s="695">
        <v>120449.8015</v>
      </c>
      <c r="M81" s="695">
        <v>0</v>
      </c>
      <c r="N81" s="695">
        <v>0</v>
      </c>
      <c r="O81" s="695">
        <v>0</v>
      </c>
      <c r="P81" s="695">
        <v>0</v>
      </c>
      <c r="Q81" s="695">
        <v>0</v>
      </c>
      <c r="R81" s="695">
        <v>0</v>
      </c>
      <c r="S81" s="695">
        <v>0</v>
      </c>
      <c r="T81" s="695">
        <v>0</v>
      </c>
      <c r="U81" s="695">
        <v>0</v>
      </c>
      <c r="V81" s="695">
        <v>0</v>
      </c>
      <c r="W81" s="695">
        <v>0</v>
      </c>
      <c r="X81" s="695">
        <v>0</v>
      </c>
      <c r="Y81" s="695">
        <v>0.11576</v>
      </c>
      <c r="Z81" s="695">
        <v>126.857</v>
      </c>
      <c r="AA81" s="697">
        <f t="shared" si="19"/>
        <v>2.2562099999999994</v>
      </c>
      <c r="AB81" s="697">
        <f t="shared" si="19"/>
        <v>120619.02250000001</v>
      </c>
      <c r="AC81" s="582"/>
      <c r="AD81" s="582"/>
      <c r="AE81" s="587"/>
      <c r="AF81" s="582"/>
      <c r="AG81" s="569"/>
      <c r="AH81" s="569"/>
      <c r="AI81" s="569"/>
      <c r="AJ81" s="569"/>
      <c r="AK81" s="569"/>
      <c r="AL81" s="569"/>
      <c r="AM81" s="569"/>
      <c r="AN81" s="569"/>
      <c r="AO81" s="569"/>
      <c r="AP81" s="569"/>
      <c r="AQ81" s="569"/>
      <c r="AR81" s="569"/>
      <c r="AS81" s="569"/>
      <c r="AT81" s="569"/>
      <c r="AU81" s="569"/>
      <c r="AV81" s="569"/>
      <c r="AW81" s="569"/>
      <c r="AX81" s="569"/>
      <c r="AY81" s="569"/>
      <c r="AZ81" s="569"/>
      <c r="BA81" s="569"/>
      <c r="BB81" s="569"/>
      <c r="BC81" s="569"/>
      <c r="BD81" s="569"/>
      <c r="BE81" s="569"/>
      <c r="BF81" s="569"/>
      <c r="BG81" s="569"/>
      <c r="BH81" s="569"/>
      <c r="BI81" s="569"/>
      <c r="BJ81" s="569"/>
      <c r="BK81" s="569"/>
      <c r="BL81" s="569"/>
      <c r="BM81" s="569"/>
      <c r="BN81" s="569"/>
      <c r="BO81" s="569"/>
      <c r="BP81" s="569"/>
      <c r="BQ81" s="569"/>
    </row>
    <row r="82" spans="1:69" s="597" customFormat="1" x14ac:dyDescent="0.25">
      <c r="A82" s="595" t="s">
        <v>309</v>
      </c>
      <c r="B82" s="598" t="s">
        <v>136</v>
      </c>
      <c r="C82" s="695">
        <v>6.2E-2</v>
      </c>
      <c r="D82" s="695">
        <v>138.80000000000001</v>
      </c>
      <c r="E82" s="695">
        <v>7.4999999999999997E-2</v>
      </c>
      <c r="F82" s="695">
        <v>149</v>
      </c>
      <c r="G82" s="695">
        <v>0.122</v>
      </c>
      <c r="H82" s="695">
        <v>311.8</v>
      </c>
      <c r="I82" s="695">
        <v>6.9000000000000006E-2</v>
      </c>
      <c r="J82" s="695">
        <v>122.6</v>
      </c>
      <c r="K82" s="695">
        <v>0.70394000000000001</v>
      </c>
      <c r="L82" s="695">
        <v>19568.990099999999</v>
      </c>
      <c r="M82" s="695">
        <v>0.318</v>
      </c>
      <c r="N82" s="695">
        <v>5724</v>
      </c>
      <c r="O82" s="695">
        <v>0</v>
      </c>
      <c r="P82" s="695">
        <v>0</v>
      </c>
      <c r="Q82" s="695">
        <v>0</v>
      </c>
      <c r="R82" s="695">
        <v>0</v>
      </c>
      <c r="S82" s="695">
        <v>1.1000000000000001E-3</v>
      </c>
      <c r="T82" s="695">
        <v>1.1000000000000001</v>
      </c>
      <c r="U82" s="695">
        <v>0</v>
      </c>
      <c r="V82" s="695">
        <v>0</v>
      </c>
      <c r="W82" s="695">
        <v>5.6000000000000001E-2</v>
      </c>
      <c r="X82" s="695">
        <v>2240</v>
      </c>
      <c r="Y82" s="695">
        <v>5.3999999999999999E-2</v>
      </c>
      <c r="Z82" s="695">
        <v>23.103899999999999</v>
      </c>
      <c r="AA82" s="697">
        <f t="shared" si="19"/>
        <v>1.4610400000000003</v>
      </c>
      <c r="AB82" s="697">
        <f t="shared" si="19"/>
        <v>28279.393999999997</v>
      </c>
      <c r="AC82" s="582"/>
      <c r="AD82" s="582"/>
      <c r="AE82" s="587"/>
      <c r="AF82" s="582"/>
      <c r="AG82" s="569"/>
      <c r="AH82" s="569"/>
      <c r="AI82" s="569"/>
      <c r="AJ82" s="569"/>
      <c r="AK82" s="569"/>
      <c r="AL82" s="569"/>
      <c r="AM82" s="569"/>
      <c r="AN82" s="569"/>
      <c r="AO82" s="569"/>
      <c r="AP82" s="569"/>
      <c r="AQ82" s="569"/>
      <c r="AR82" s="569"/>
      <c r="AS82" s="569"/>
      <c r="AT82" s="569"/>
      <c r="AU82" s="569"/>
      <c r="AV82" s="569"/>
      <c r="AW82" s="569"/>
      <c r="AX82" s="569"/>
      <c r="AY82" s="569"/>
      <c r="AZ82" s="569"/>
      <c r="BA82" s="569"/>
      <c r="BB82" s="569"/>
      <c r="BC82" s="569"/>
      <c r="BD82" s="569"/>
      <c r="BE82" s="569"/>
      <c r="BF82" s="569"/>
      <c r="BG82" s="569"/>
      <c r="BH82" s="569"/>
      <c r="BI82" s="569"/>
      <c r="BJ82" s="569"/>
      <c r="BK82" s="569"/>
      <c r="BL82" s="569"/>
      <c r="BM82" s="569"/>
      <c r="BN82" s="569"/>
      <c r="BO82" s="569"/>
      <c r="BP82" s="569"/>
      <c r="BQ82" s="569"/>
    </row>
    <row r="83" spans="1:69" s="597" customFormat="1" x14ac:dyDescent="0.25">
      <c r="A83" s="635" t="s">
        <v>137</v>
      </c>
      <c r="B83" s="598" t="s">
        <v>138</v>
      </c>
      <c r="C83" s="693">
        <v>1.2E-2</v>
      </c>
      <c r="D83" s="693">
        <v>35.4</v>
      </c>
      <c r="E83" s="693">
        <v>3.0000000000000001E-3</v>
      </c>
      <c r="F83" s="693">
        <v>8.85</v>
      </c>
      <c r="G83" s="693">
        <v>1.7000000000000001E-2</v>
      </c>
      <c r="H83" s="693">
        <v>46.75</v>
      </c>
      <c r="I83" s="693">
        <v>0.04</v>
      </c>
      <c r="J83" s="693">
        <v>93</v>
      </c>
      <c r="K83" s="704">
        <v>0</v>
      </c>
      <c r="L83" s="704">
        <v>0</v>
      </c>
      <c r="M83" s="704">
        <v>0</v>
      </c>
      <c r="N83" s="704">
        <v>0</v>
      </c>
      <c r="O83" s="704">
        <v>0</v>
      </c>
      <c r="P83" s="704">
        <v>0</v>
      </c>
      <c r="Q83" s="704">
        <v>0</v>
      </c>
      <c r="R83" s="704">
        <v>0</v>
      </c>
      <c r="S83" s="704">
        <v>0</v>
      </c>
      <c r="T83" s="704">
        <v>0</v>
      </c>
      <c r="U83" s="704">
        <v>0</v>
      </c>
      <c r="V83" s="704">
        <v>0</v>
      </c>
      <c r="W83" s="704">
        <v>0</v>
      </c>
      <c r="X83" s="704">
        <v>0</v>
      </c>
      <c r="Y83" s="704">
        <v>0.105</v>
      </c>
      <c r="Z83" s="704">
        <v>10.620000000000001</v>
      </c>
      <c r="AA83" s="697">
        <f t="shared" si="19"/>
        <v>0.17699999999999999</v>
      </c>
      <c r="AB83" s="697">
        <f t="shared" si="19"/>
        <v>194.62</v>
      </c>
      <c r="AC83" s="569"/>
      <c r="AD83" s="569"/>
      <c r="AE83" s="587"/>
      <c r="AF83" s="582"/>
      <c r="AG83" s="569"/>
      <c r="AH83" s="569"/>
      <c r="AI83" s="569"/>
      <c r="AJ83" s="569"/>
      <c r="AK83" s="569"/>
      <c r="AL83" s="569"/>
      <c r="AM83" s="569"/>
      <c r="AN83" s="569"/>
      <c r="AO83" s="569"/>
      <c r="AP83" s="569"/>
      <c r="AQ83" s="569"/>
      <c r="AR83" s="569"/>
      <c r="AS83" s="569"/>
      <c r="AT83" s="569"/>
      <c r="AU83" s="569"/>
      <c r="AV83" s="569"/>
      <c r="AW83" s="569"/>
      <c r="AX83" s="569"/>
      <c r="AY83" s="569"/>
      <c r="AZ83" s="569"/>
      <c r="BA83" s="569"/>
      <c r="BB83" s="569"/>
      <c r="BC83" s="569"/>
      <c r="BD83" s="569"/>
      <c r="BE83" s="569"/>
      <c r="BF83" s="569"/>
      <c r="BG83" s="569"/>
      <c r="BH83" s="569"/>
      <c r="BI83" s="569"/>
      <c r="BJ83" s="569"/>
      <c r="BK83" s="569"/>
      <c r="BL83" s="569"/>
      <c r="BM83" s="569"/>
      <c r="BN83" s="569"/>
      <c r="BO83" s="569"/>
      <c r="BP83" s="569"/>
      <c r="BQ83" s="569"/>
    </row>
    <row r="84" spans="1:69" s="597" customFormat="1" x14ac:dyDescent="0.25">
      <c r="A84" s="635" t="s">
        <v>139</v>
      </c>
      <c r="B84" s="598" t="s">
        <v>140</v>
      </c>
      <c r="C84" s="698">
        <v>3.4440099999999996</v>
      </c>
      <c r="D84" s="698">
        <v>1513.0263</v>
      </c>
      <c r="E84" s="698">
        <v>3.8551799999999998</v>
      </c>
      <c r="F84" s="698">
        <v>2427.1308999999997</v>
      </c>
      <c r="G84" s="698">
        <v>2.0744499999999997</v>
      </c>
      <c r="H84" s="698">
        <v>910.19730000000015</v>
      </c>
      <c r="I84" s="693">
        <v>2.6406399999999999</v>
      </c>
      <c r="J84" s="693">
        <v>1100.7801999999999</v>
      </c>
      <c r="K84" s="698">
        <v>3.8431899999999999</v>
      </c>
      <c r="L84" s="698">
        <v>1701.1354000000001</v>
      </c>
      <c r="M84" s="704">
        <v>9.5459999999999989E-2</v>
      </c>
      <c r="N84" s="704">
        <v>20.456</v>
      </c>
      <c r="O84" s="704">
        <v>1.3640000000000001E-2</v>
      </c>
      <c r="P84" s="704">
        <v>2.7280000000000002</v>
      </c>
      <c r="Q84" s="704">
        <v>0.10453999999999999</v>
      </c>
      <c r="R84" s="704">
        <v>24.089500000000001</v>
      </c>
      <c r="S84" s="704">
        <v>0.17662</v>
      </c>
      <c r="T84" s="704">
        <v>36.460500000000003</v>
      </c>
      <c r="U84" s="704">
        <v>0.11952</v>
      </c>
      <c r="V84" s="704">
        <v>60.754800000000003</v>
      </c>
      <c r="W84" s="704">
        <v>0.26782</v>
      </c>
      <c r="X84" s="704">
        <v>486.18479999999994</v>
      </c>
      <c r="Y84" s="704">
        <v>0.19090000000000004</v>
      </c>
      <c r="Z84" s="704">
        <v>42.589700000000001</v>
      </c>
      <c r="AA84" s="697">
        <f t="shared" si="19"/>
        <v>16.825969999999998</v>
      </c>
      <c r="AB84" s="697">
        <f t="shared" si="19"/>
        <v>8325.5334000000003</v>
      </c>
      <c r="AC84" s="582"/>
      <c r="AD84" s="582"/>
      <c r="AE84" s="587"/>
      <c r="AF84" s="582"/>
      <c r="AG84" s="569"/>
      <c r="AH84" s="569"/>
      <c r="AI84" s="569"/>
      <c r="AJ84" s="569"/>
      <c r="AK84" s="569"/>
      <c r="AL84" s="569"/>
      <c r="AM84" s="569"/>
      <c r="AN84" s="569"/>
      <c r="AO84" s="569"/>
      <c r="AP84" s="569"/>
      <c r="AQ84" s="569"/>
      <c r="AR84" s="569"/>
      <c r="AS84" s="569"/>
      <c r="AT84" s="569"/>
      <c r="AU84" s="569"/>
      <c r="AV84" s="569"/>
      <c r="AW84" s="569"/>
      <c r="AX84" s="569"/>
      <c r="AY84" s="569"/>
      <c r="AZ84" s="569"/>
      <c r="BA84" s="569"/>
      <c r="BB84" s="569"/>
      <c r="BC84" s="569"/>
      <c r="BD84" s="569"/>
      <c r="BE84" s="569"/>
      <c r="BF84" s="569"/>
      <c r="BG84" s="569"/>
      <c r="BH84" s="569"/>
      <c r="BI84" s="569"/>
      <c r="BJ84" s="569"/>
      <c r="BK84" s="569"/>
      <c r="BL84" s="569"/>
      <c r="BM84" s="569"/>
      <c r="BN84" s="569"/>
      <c r="BO84" s="569"/>
      <c r="BP84" s="569"/>
      <c r="BQ84" s="569"/>
    </row>
    <row r="85" spans="1:69" s="597" customFormat="1" x14ac:dyDescent="0.25">
      <c r="A85" s="635" t="s">
        <v>141</v>
      </c>
      <c r="B85" s="637" t="s">
        <v>142</v>
      </c>
      <c r="C85" s="699">
        <v>0</v>
      </c>
      <c r="D85" s="699">
        <v>0</v>
      </c>
      <c r="E85" s="699">
        <v>1.15E-3</v>
      </c>
      <c r="F85" s="699">
        <v>0.67</v>
      </c>
      <c r="G85" s="699">
        <v>0</v>
      </c>
      <c r="H85" s="699">
        <v>0</v>
      </c>
      <c r="I85" s="693">
        <v>1.6E-2</v>
      </c>
      <c r="J85" s="693">
        <v>60</v>
      </c>
      <c r="K85" s="699">
        <v>0</v>
      </c>
      <c r="L85" s="699">
        <v>0</v>
      </c>
      <c r="M85" s="695">
        <v>0</v>
      </c>
      <c r="N85" s="695">
        <v>0</v>
      </c>
      <c r="O85" s="695">
        <v>0</v>
      </c>
      <c r="P85" s="695">
        <v>0</v>
      </c>
      <c r="Q85" s="695">
        <v>0</v>
      </c>
      <c r="R85" s="695">
        <v>0</v>
      </c>
      <c r="S85" s="695">
        <v>0</v>
      </c>
      <c r="T85" s="695">
        <v>0</v>
      </c>
      <c r="U85" s="695">
        <v>0</v>
      </c>
      <c r="V85" s="695">
        <v>0</v>
      </c>
      <c r="W85" s="695">
        <v>0</v>
      </c>
      <c r="X85" s="695">
        <v>0</v>
      </c>
      <c r="Y85" s="695">
        <v>0</v>
      </c>
      <c r="Z85" s="695">
        <v>0</v>
      </c>
      <c r="AA85" s="697">
        <f t="shared" si="19"/>
        <v>1.7149999999999999E-2</v>
      </c>
      <c r="AB85" s="697">
        <f t="shared" si="19"/>
        <v>60.67</v>
      </c>
      <c r="AC85" s="569"/>
      <c r="AD85" s="569"/>
      <c r="AE85" s="587"/>
      <c r="AF85" s="582"/>
      <c r="AG85" s="569"/>
      <c r="AH85" s="569"/>
      <c r="AI85" s="569"/>
      <c r="AJ85" s="569"/>
      <c r="AK85" s="569"/>
      <c r="AL85" s="569"/>
      <c r="AM85" s="569"/>
      <c r="AN85" s="569"/>
      <c r="AO85" s="569"/>
      <c r="AP85" s="569"/>
      <c r="AQ85" s="569"/>
      <c r="AR85" s="569"/>
      <c r="AS85" s="569"/>
      <c r="AT85" s="569"/>
      <c r="AU85" s="569"/>
      <c r="AV85" s="569"/>
      <c r="AW85" s="569"/>
      <c r="AX85" s="569"/>
      <c r="AY85" s="569"/>
      <c r="AZ85" s="569"/>
      <c r="BA85" s="569"/>
      <c r="BB85" s="569"/>
      <c r="BC85" s="569"/>
      <c r="BD85" s="569"/>
      <c r="BE85" s="569"/>
      <c r="BF85" s="569"/>
      <c r="BG85" s="569"/>
      <c r="BH85" s="569"/>
      <c r="BI85" s="569"/>
      <c r="BJ85" s="569"/>
      <c r="BK85" s="569"/>
      <c r="BL85" s="569"/>
      <c r="BM85" s="569"/>
      <c r="BN85" s="569"/>
      <c r="BO85" s="569"/>
      <c r="BP85" s="569"/>
      <c r="BQ85" s="569"/>
    </row>
    <row r="86" spans="1:69" s="597" customFormat="1" x14ac:dyDescent="0.25">
      <c r="A86" s="635" t="s">
        <v>143</v>
      </c>
      <c r="B86" s="598" t="s">
        <v>144</v>
      </c>
      <c r="C86" s="698">
        <v>1.0999999999999999E-2</v>
      </c>
      <c r="D86" s="698">
        <v>70.400000000000006</v>
      </c>
      <c r="E86" s="698">
        <v>5.0000000000000001E-3</v>
      </c>
      <c r="F86" s="698">
        <v>7.88</v>
      </c>
      <c r="G86" s="698">
        <v>2.8000000000000001E-2</v>
      </c>
      <c r="H86" s="698">
        <v>130.19999999999999</v>
      </c>
      <c r="I86" s="693">
        <v>6.0000000000000001E-3</v>
      </c>
      <c r="J86" s="693">
        <v>28.9</v>
      </c>
      <c r="K86" s="698">
        <v>0</v>
      </c>
      <c r="L86" s="698">
        <v>0</v>
      </c>
      <c r="M86" s="695">
        <v>0</v>
      </c>
      <c r="N86" s="695">
        <v>0</v>
      </c>
      <c r="O86" s="695">
        <v>0</v>
      </c>
      <c r="P86" s="695">
        <v>0</v>
      </c>
      <c r="Q86" s="695">
        <v>0</v>
      </c>
      <c r="R86" s="695">
        <v>0</v>
      </c>
      <c r="S86" s="695">
        <v>0</v>
      </c>
      <c r="T86" s="695">
        <v>0</v>
      </c>
      <c r="U86" s="695">
        <v>0</v>
      </c>
      <c r="V86" s="695">
        <v>0</v>
      </c>
      <c r="W86" s="695">
        <v>0</v>
      </c>
      <c r="X86" s="695">
        <v>0</v>
      </c>
      <c r="Y86" s="695">
        <v>1E-3</v>
      </c>
      <c r="Z86" s="695">
        <v>1.29</v>
      </c>
      <c r="AA86" s="697">
        <f t="shared" si="19"/>
        <v>5.0999999999999997E-2</v>
      </c>
      <c r="AB86" s="697">
        <f t="shared" si="19"/>
        <v>238.67</v>
      </c>
      <c r="AC86" s="569"/>
      <c r="AD86" s="569"/>
      <c r="AE86" s="587"/>
      <c r="AF86" s="582"/>
      <c r="AG86" s="569"/>
      <c r="AH86" s="569"/>
      <c r="AI86" s="569"/>
      <c r="AJ86" s="569"/>
      <c r="AK86" s="569"/>
      <c r="AL86" s="569"/>
      <c r="AM86" s="569"/>
      <c r="AN86" s="569"/>
      <c r="AO86" s="569"/>
      <c r="AP86" s="569"/>
      <c r="AQ86" s="569"/>
      <c r="AR86" s="569"/>
      <c r="AS86" s="569"/>
      <c r="AT86" s="569"/>
      <c r="AU86" s="569"/>
      <c r="AV86" s="569"/>
      <c r="AW86" s="569"/>
      <c r="AX86" s="569"/>
      <c r="AY86" s="569"/>
      <c r="AZ86" s="569"/>
      <c r="BA86" s="569"/>
      <c r="BB86" s="569"/>
      <c r="BC86" s="569"/>
      <c r="BD86" s="569"/>
      <c r="BE86" s="569"/>
      <c r="BF86" s="569"/>
      <c r="BG86" s="569"/>
      <c r="BH86" s="569"/>
      <c r="BI86" s="569"/>
      <c r="BJ86" s="569"/>
      <c r="BK86" s="569"/>
      <c r="BL86" s="569"/>
      <c r="BM86" s="569"/>
      <c r="BN86" s="569"/>
      <c r="BO86" s="569"/>
      <c r="BP86" s="569"/>
      <c r="BQ86" s="569"/>
    </row>
    <row r="87" spans="1:69" s="597" customFormat="1" x14ac:dyDescent="0.25">
      <c r="A87" s="638"/>
      <c r="B87" s="628" t="s">
        <v>145</v>
      </c>
      <c r="C87" s="709"/>
      <c r="D87" s="710"/>
      <c r="E87" s="710"/>
      <c r="F87" s="710"/>
      <c r="G87" s="710"/>
      <c r="H87" s="710"/>
      <c r="I87" s="693"/>
      <c r="J87" s="693"/>
      <c r="K87" s="710"/>
      <c r="L87" s="710"/>
      <c r="M87" s="711"/>
      <c r="N87" s="711"/>
      <c r="O87" s="711"/>
      <c r="P87" s="711"/>
      <c r="Q87" s="711"/>
      <c r="R87" s="711"/>
      <c r="S87" s="711"/>
      <c r="T87" s="711"/>
      <c r="U87" s="711"/>
      <c r="V87" s="711"/>
      <c r="W87" s="711"/>
      <c r="X87" s="711"/>
      <c r="Y87" s="711"/>
      <c r="Z87" s="711"/>
      <c r="AA87" s="697"/>
      <c r="AB87" s="697"/>
      <c r="AC87" s="569"/>
      <c r="AD87" s="569"/>
      <c r="AE87" s="587"/>
      <c r="AF87" s="582"/>
      <c r="AG87" s="569"/>
      <c r="AH87" s="569"/>
      <c r="AI87" s="569"/>
      <c r="AJ87" s="569"/>
      <c r="AK87" s="569"/>
      <c r="AL87" s="569"/>
      <c r="AM87" s="569"/>
      <c r="AN87" s="569"/>
      <c r="AO87" s="569"/>
      <c r="AP87" s="569"/>
      <c r="AQ87" s="569"/>
      <c r="AR87" s="569"/>
      <c r="AS87" s="569"/>
      <c r="AT87" s="569"/>
      <c r="AU87" s="569"/>
      <c r="AV87" s="569"/>
      <c r="AW87" s="569"/>
      <c r="AX87" s="569"/>
      <c r="AY87" s="569"/>
      <c r="AZ87" s="569"/>
      <c r="BA87" s="569"/>
      <c r="BB87" s="569"/>
      <c r="BC87" s="569"/>
      <c r="BD87" s="569"/>
      <c r="BE87" s="569"/>
      <c r="BF87" s="569"/>
      <c r="BG87" s="569"/>
      <c r="BH87" s="569"/>
      <c r="BI87" s="569"/>
      <c r="BJ87" s="569"/>
      <c r="BK87" s="569"/>
      <c r="BL87" s="569"/>
      <c r="BM87" s="569"/>
      <c r="BN87" s="569"/>
      <c r="BO87" s="569"/>
      <c r="BP87" s="569"/>
      <c r="BQ87" s="569"/>
    </row>
    <row r="88" spans="1:69" s="597" customFormat="1" x14ac:dyDescent="0.25">
      <c r="A88" s="639" t="s">
        <v>146</v>
      </c>
      <c r="B88" s="598" t="s">
        <v>147</v>
      </c>
      <c r="C88" s="695">
        <v>12.141710000000002</v>
      </c>
      <c r="D88" s="695">
        <v>10994.830000000002</v>
      </c>
      <c r="E88" s="695">
        <v>14.767700000000001</v>
      </c>
      <c r="F88" s="695">
        <v>11100.890700000004</v>
      </c>
      <c r="G88" s="695">
        <v>17.291369999999997</v>
      </c>
      <c r="H88" s="695">
        <v>12462.592799999995</v>
      </c>
      <c r="I88" s="693">
        <v>26.406850000000009</v>
      </c>
      <c r="J88" s="693">
        <v>16776.699899999996</v>
      </c>
      <c r="K88" s="695">
        <v>14.831499999999997</v>
      </c>
      <c r="L88" s="695">
        <v>9777.7390999999989</v>
      </c>
      <c r="M88" s="695">
        <v>12.052079999999995</v>
      </c>
      <c r="N88" s="695">
        <v>9913.1599000000006</v>
      </c>
      <c r="O88" s="695">
        <v>12.284500000000001</v>
      </c>
      <c r="P88" s="695">
        <v>10553.925900000004</v>
      </c>
      <c r="Q88" s="695">
        <v>10.656929999999999</v>
      </c>
      <c r="R88" s="695">
        <v>10831.3876</v>
      </c>
      <c r="S88" s="695">
        <v>7.5688299999999993</v>
      </c>
      <c r="T88" s="695">
        <v>7302.7956999999997</v>
      </c>
      <c r="U88" s="695">
        <v>14.656780000000003</v>
      </c>
      <c r="V88" s="695">
        <v>11497.639300000008</v>
      </c>
      <c r="W88" s="695">
        <v>12.719839999999994</v>
      </c>
      <c r="X88" s="695">
        <v>10412.135900000001</v>
      </c>
      <c r="Y88" s="695">
        <v>11.969209999999999</v>
      </c>
      <c r="Z88" s="695">
        <v>9261.9625999999953</v>
      </c>
      <c r="AA88" s="697">
        <f>C88+E88+G88+I88+K88+M88+O88+Q88+S88+U88+W88+Y88</f>
        <v>167.34729999999999</v>
      </c>
      <c r="AB88" s="697">
        <f>D88+F88+H88+J88+L88+N88+P88+R88+T88+V88+X88+Z88</f>
        <v>130885.75940000001</v>
      </c>
      <c r="AC88" s="569"/>
      <c r="AD88" s="569"/>
      <c r="AE88" s="587"/>
      <c r="AF88" s="582"/>
      <c r="AG88" s="569"/>
      <c r="AH88" s="569"/>
      <c r="AI88" s="569"/>
      <c r="AJ88" s="569"/>
      <c r="AK88" s="569"/>
      <c r="AL88" s="569"/>
      <c r="AM88" s="569"/>
      <c r="AN88" s="569"/>
      <c r="AO88" s="569"/>
      <c r="AP88" s="569"/>
      <c r="AQ88" s="569"/>
      <c r="AR88" s="569"/>
      <c r="AS88" s="569"/>
      <c r="AT88" s="569"/>
      <c r="AU88" s="569"/>
      <c r="AV88" s="569"/>
      <c r="AW88" s="569"/>
      <c r="AX88" s="569"/>
      <c r="AY88" s="569"/>
      <c r="AZ88" s="569"/>
      <c r="BA88" s="569"/>
      <c r="BB88" s="569"/>
      <c r="BC88" s="569"/>
      <c r="BD88" s="569"/>
      <c r="BE88" s="569"/>
      <c r="BF88" s="569"/>
      <c r="BG88" s="569"/>
      <c r="BH88" s="569"/>
      <c r="BI88" s="569"/>
      <c r="BJ88" s="569"/>
      <c r="BK88" s="569"/>
      <c r="BL88" s="569"/>
      <c r="BM88" s="569"/>
      <c r="BN88" s="569"/>
      <c r="BO88" s="569"/>
      <c r="BP88" s="569"/>
      <c r="BQ88" s="569"/>
    </row>
    <row r="89" spans="1:69" s="597" customFormat="1" x14ac:dyDescent="0.25">
      <c r="A89" s="639" t="s">
        <v>102</v>
      </c>
      <c r="B89" s="598" t="s">
        <v>148</v>
      </c>
      <c r="C89" s="695">
        <v>99.55337999999999</v>
      </c>
      <c r="D89" s="695">
        <v>93609.950600000011</v>
      </c>
      <c r="E89" s="695">
        <v>69.844009999999997</v>
      </c>
      <c r="F89" s="695">
        <v>56874.040300000022</v>
      </c>
      <c r="G89" s="695">
        <v>67.695989999999981</v>
      </c>
      <c r="H89" s="695">
        <v>51752.487700000005</v>
      </c>
      <c r="I89" s="693">
        <v>95.09605000000002</v>
      </c>
      <c r="J89" s="693">
        <v>78408.058800000028</v>
      </c>
      <c r="K89" s="695">
        <v>75.831170000000014</v>
      </c>
      <c r="L89" s="695">
        <v>60911.59659999999</v>
      </c>
      <c r="M89" s="695">
        <v>64.048779999999994</v>
      </c>
      <c r="N89" s="695">
        <v>42502.774999999994</v>
      </c>
      <c r="O89" s="695">
        <v>60.099100000000014</v>
      </c>
      <c r="P89" s="695">
        <v>55682.415499999988</v>
      </c>
      <c r="Q89" s="695">
        <v>48.496099999999984</v>
      </c>
      <c r="R89" s="695">
        <v>42916.517300000007</v>
      </c>
      <c r="S89" s="695">
        <v>43.916640000000001</v>
      </c>
      <c r="T89" s="695">
        <v>44533.085800000001</v>
      </c>
      <c r="U89" s="695">
        <v>48.26198999999999</v>
      </c>
      <c r="V89" s="695">
        <v>41674.98750000001</v>
      </c>
      <c r="W89" s="695">
        <v>56.840319999999998</v>
      </c>
      <c r="X89" s="695">
        <v>35694.272199999999</v>
      </c>
      <c r="Y89" s="695">
        <v>53.42834999999998</v>
      </c>
      <c r="Z89" s="695">
        <v>44576.006399999984</v>
      </c>
      <c r="AA89" s="697">
        <f t="shared" ref="AA89:AB95" si="20">C89+E89+G89+I89+K89+M89+O89+Q89+S89+U89+W89+Y89</f>
        <v>783.11188000000004</v>
      </c>
      <c r="AB89" s="697">
        <f t="shared" si="20"/>
        <v>649136.19370000006</v>
      </c>
      <c r="AC89" s="569"/>
      <c r="AD89" s="569"/>
      <c r="AE89" s="587"/>
      <c r="AF89" s="582"/>
      <c r="AG89" s="569"/>
      <c r="AH89" s="569"/>
      <c r="AI89" s="569"/>
      <c r="AJ89" s="569"/>
      <c r="AK89" s="569"/>
      <c r="AL89" s="569"/>
      <c r="AM89" s="569"/>
      <c r="AN89" s="569"/>
      <c r="AO89" s="569"/>
      <c r="AP89" s="569"/>
      <c r="AQ89" s="569"/>
      <c r="AR89" s="569"/>
      <c r="AS89" s="569"/>
      <c r="AT89" s="569"/>
      <c r="AU89" s="569"/>
      <c r="AV89" s="569"/>
      <c r="AW89" s="569"/>
      <c r="AX89" s="569"/>
      <c r="AY89" s="569"/>
      <c r="AZ89" s="569"/>
      <c r="BA89" s="569"/>
      <c r="BB89" s="569"/>
      <c r="BC89" s="569"/>
      <c r="BD89" s="569"/>
      <c r="BE89" s="569"/>
      <c r="BF89" s="569"/>
      <c r="BG89" s="569"/>
      <c r="BH89" s="569"/>
      <c r="BI89" s="569"/>
      <c r="BJ89" s="569"/>
      <c r="BK89" s="569"/>
      <c r="BL89" s="569"/>
      <c r="BM89" s="569"/>
      <c r="BN89" s="569"/>
      <c r="BO89" s="569"/>
      <c r="BP89" s="569"/>
      <c r="BQ89" s="569"/>
    </row>
    <row r="90" spans="1:69" s="597" customFormat="1" ht="25.5" x14ac:dyDescent="0.25">
      <c r="A90" s="640" t="s">
        <v>310</v>
      </c>
      <c r="B90" s="598" t="s">
        <v>149</v>
      </c>
      <c r="C90" s="695">
        <v>451.47566999999992</v>
      </c>
      <c r="D90" s="695">
        <v>407349.39220000018</v>
      </c>
      <c r="E90" s="695">
        <v>352.04243000000002</v>
      </c>
      <c r="F90" s="695">
        <v>325972.92559999978</v>
      </c>
      <c r="G90" s="695">
        <v>399.66455999999988</v>
      </c>
      <c r="H90" s="695">
        <v>355539.48480000009</v>
      </c>
      <c r="I90" s="693">
        <v>435.64410100000009</v>
      </c>
      <c r="J90" s="693">
        <v>376915.22899999999</v>
      </c>
      <c r="K90" s="695">
        <v>513.9246899999996</v>
      </c>
      <c r="L90" s="695">
        <v>386869.55190000008</v>
      </c>
      <c r="M90" s="695">
        <v>528.64147999999977</v>
      </c>
      <c r="N90" s="695">
        <v>371096.43919999967</v>
      </c>
      <c r="O90" s="695">
        <v>498.74473999999952</v>
      </c>
      <c r="P90" s="695">
        <v>329766.32239999995</v>
      </c>
      <c r="Q90" s="695">
        <v>543.52158289999977</v>
      </c>
      <c r="R90" s="695">
        <v>378362.12569999974</v>
      </c>
      <c r="S90" s="695">
        <v>469.84958369999998</v>
      </c>
      <c r="T90" s="695">
        <v>340332.69089999981</v>
      </c>
      <c r="U90" s="695">
        <v>494.89710999999966</v>
      </c>
      <c r="V90" s="695">
        <v>377723.50129999983</v>
      </c>
      <c r="W90" s="695">
        <v>487.06301999999994</v>
      </c>
      <c r="X90" s="695">
        <v>370651.80589999992</v>
      </c>
      <c r="Y90" s="695">
        <v>434.36154999999985</v>
      </c>
      <c r="Z90" s="695">
        <v>365780.26219999994</v>
      </c>
      <c r="AA90" s="697">
        <f t="shared" si="20"/>
        <v>5609.8305175999976</v>
      </c>
      <c r="AB90" s="697">
        <f t="shared" si="20"/>
        <v>4386359.7310999986</v>
      </c>
      <c r="AC90" s="582"/>
      <c r="AD90" s="582"/>
      <c r="AE90" s="587"/>
      <c r="AF90" s="582"/>
      <c r="AG90" s="569"/>
      <c r="AH90" s="569"/>
      <c r="AI90" s="569"/>
      <c r="AJ90" s="569"/>
      <c r="AK90" s="569"/>
      <c r="AL90" s="569"/>
      <c r="AM90" s="569"/>
      <c r="AN90" s="569"/>
      <c r="AO90" s="569"/>
      <c r="AP90" s="569"/>
      <c r="AQ90" s="569"/>
      <c r="AR90" s="569"/>
      <c r="AS90" s="569"/>
      <c r="AT90" s="569"/>
      <c r="AU90" s="569"/>
      <c r="AV90" s="569"/>
      <c r="AW90" s="569"/>
      <c r="AX90" s="569"/>
      <c r="AY90" s="569"/>
      <c r="AZ90" s="569"/>
      <c r="BA90" s="569"/>
      <c r="BB90" s="569"/>
      <c r="BC90" s="569"/>
      <c r="BD90" s="569"/>
      <c r="BE90" s="569"/>
      <c r="BF90" s="569"/>
      <c r="BG90" s="569"/>
      <c r="BH90" s="569"/>
      <c r="BI90" s="569"/>
      <c r="BJ90" s="569"/>
      <c r="BK90" s="569"/>
      <c r="BL90" s="569"/>
      <c r="BM90" s="569"/>
      <c r="BN90" s="569"/>
      <c r="BO90" s="569"/>
      <c r="BP90" s="569"/>
      <c r="BQ90" s="569"/>
    </row>
    <row r="91" spans="1:69" s="597" customFormat="1" x14ac:dyDescent="0.25">
      <c r="A91" s="640" t="s">
        <v>249</v>
      </c>
      <c r="B91" s="598" t="s">
        <v>151</v>
      </c>
      <c r="C91" s="695">
        <v>0</v>
      </c>
      <c r="D91" s="695">
        <v>0</v>
      </c>
      <c r="E91" s="695">
        <v>0</v>
      </c>
      <c r="F91" s="695">
        <v>0</v>
      </c>
      <c r="G91" s="695">
        <v>0</v>
      </c>
      <c r="H91" s="695">
        <v>0</v>
      </c>
      <c r="I91" s="695">
        <v>0</v>
      </c>
      <c r="J91" s="695">
        <v>0</v>
      </c>
      <c r="K91" s="695">
        <v>0</v>
      </c>
      <c r="L91" s="695">
        <v>0</v>
      </c>
      <c r="M91" s="695">
        <v>0</v>
      </c>
      <c r="N91" s="695">
        <v>0</v>
      </c>
      <c r="O91" s="695">
        <v>0</v>
      </c>
      <c r="P91" s="695">
        <v>0</v>
      </c>
      <c r="Q91" s="695">
        <v>0</v>
      </c>
      <c r="R91" s="695">
        <v>0</v>
      </c>
      <c r="S91" s="695">
        <v>0</v>
      </c>
      <c r="T91" s="695">
        <v>0</v>
      </c>
      <c r="U91" s="695">
        <v>0</v>
      </c>
      <c r="V91" s="695">
        <v>0</v>
      </c>
      <c r="W91" s="695">
        <v>4.8000000000000001E-2</v>
      </c>
      <c r="X91" s="695">
        <v>122.4</v>
      </c>
      <c r="Y91" s="695">
        <v>0</v>
      </c>
      <c r="Z91" s="695">
        <v>0</v>
      </c>
      <c r="AA91" s="697">
        <f t="shared" si="20"/>
        <v>4.8000000000000001E-2</v>
      </c>
      <c r="AB91" s="697">
        <f t="shared" si="20"/>
        <v>122.4</v>
      </c>
      <c r="AC91" s="569"/>
      <c r="AD91" s="569"/>
      <c r="AE91" s="587"/>
      <c r="AF91" s="582"/>
      <c r="AG91" s="569"/>
      <c r="AH91" s="569"/>
      <c r="AI91" s="569"/>
      <c r="AJ91" s="569"/>
      <c r="AK91" s="569"/>
      <c r="AL91" s="569"/>
      <c r="AM91" s="569"/>
      <c r="AN91" s="569"/>
      <c r="AO91" s="569"/>
      <c r="AP91" s="569"/>
      <c r="AQ91" s="569"/>
      <c r="AR91" s="569"/>
      <c r="AS91" s="569"/>
      <c r="AT91" s="569"/>
      <c r="AU91" s="569"/>
      <c r="AV91" s="569"/>
      <c r="AW91" s="569"/>
      <c r="AX91" s="569"/>
      <c r="AY91" s="569"/>
      <c r="AZ91" s="569"/>
      <c r="BA91" s="569"/>
      <c r="BB91" s="569"/>
      <c r="BC91" s="569"/>
      <c r="BD91" s="569"/>
      <c r="BE91" s="569"/>
      <c r="BF91" s="569"/>
      <c r="BG91" s="569"/>
      <c r="BH91" s="569"/>
      <c r="BI91" s="569"/>
      <c r="BJ91" s="569"/>
      <c r="BK91" s="569"/>
      <c r="BL91" s="569"/>
      <c r="BM91" s="569"/>
      <c r="BN91" s="569"/>
      <c r="BO91" s="569"/>
      <c r="BP91" s="569"/>
      <c r="BQ91" s="569"/>
    </row>
    <row r="92" spans="1:69" s="597" customFormat="1" x14ac:dyDescent="0.25">
      <c r="A92" s="639" t="s">
        <v>100</v>
      </c>
      <c r="B92" s="598" t="s">
        <v>152</v>
      </c>
      <c r="C92" s="695">
        <v>222.03827999999993</v>
      </c>
      <c r="D92" s="695">
        <v>113543.16509999997</v>
      </c>
      <c r="E92" s="695">
        <v>132.62359999999998</v>
      </c>
      <c r="F92" s="695">
        <v>93983.056399999929</v>
      </c>
      <c r="G92" s="695">
        <v>157.40729999999988</v>
      </c>
      <c r="H92" s="695">
        <v>105460.94840000001</v>
      </c>
      <c r="I92" s="693">
        <v>185.43555999999995</v>
      </c>
      <c r="J92" s="693">
        <v>124805.11869999999</v>
      </c>
      <c r="K92" s="695">
        <v>151.33816999999996</v>
      </c>
      <c r="L92" s="695">
        <v>87276.481600000014</v>
      </c>
      <c r="M92" s="695">
        <v>234.05912999999993</v>
      </c>
      <c r="N92" s="695">
        <v>164037.03149999998</v>
      </c>
      <c r="O92" s="695">
        <v>255.71464869999994</v>
      </c>
      <c r="P92" s="695">
        <v>155020.98749999996</v>
      </c>
      <c r="Q92" s="695">
        <v>241.48963999999998</v>
      </c>
      <c r="R92" s="695">
        <v>142373.17200000002</v>
      </c>
      <c r="S92" s="695">
        <v>259.41990579999987</v>
      </c>
      <c r="T92" s="695">
        <v>171441.30379999999</v>
      </c>
      <c r="U92" s="695">
        <v>261.36028000000005</v>
      </c>
      <c r="V92" s="695">
        <v>164109.13380000004</v>
      </c>
      <c r="W92" s="695">
        <v>249.77478000000002</v>
      </c>
      <c r="X92" s="695">
        <v>147186.75349999985</v>
      </c>
      <c r="Y92" s="695">
        <v>356.08469999999983</v>
      </c>
      <c r="Z92" s="695">
        <v>254763.63520000022</v>
      </c>
      <c r="AA92" s="697">
        <f t="shared" si="20"/>
        <v>2706.7459944999996</v>
      </c>
      <c r="AB92" s="697">
        <f t="shared" si="20"/>
        <v>1724000.7874999999</v>
      </c>
      <c r="AC92" s="587"/>
      <c r="AD92" s="587"/>
      <c r="AE92" s="587"/>
      <c r="AF92" s="582"/>
      <c r="AG92" s="569"/>
      <c r="AH92" s="569"/>
      <c r="AI92" s="569"/>
      <c r="AJ92" s="569"/>
      <c r="AK92" s="569"/>
      <c r="AL92" s="569"/>
      <c r="AM92" s="569"/>
      <c r="AN92" s="569"/>
      <c r="AO92" s="569"/>
      <c r="AP92" s="569"/>
      <c r="AQ92" s="569"/>
      <c r="AR92" s="569"/>
      <c r="AS92" s="569"/>
      <c r="AT92" s="569"/>
      <c r="AU92" s="569"/>
      <c r="AV92" s="569"/>
      <c r="AW92" s="569"/>
      <c r="AX92" s="569"/>
      <c r="AY92" s="569"/>
      <c r="AZ92" s="569"/>
      <c r="BA92" s="569"/>
      <c r="BB92" s="569"/>
      <c r="BC92" s="569"/>
      <c r="BD92" s="569"/>
      <c r="BE92" s="569"/>
      <c r="BF92" s="569"/>
      <c r="BG92" s="569"/>
      <c r="BH92" s="569"/>
      <c r="BI92" s="569"/>
      <c r="BJ92" s="569"/>
      <c r="BK92" s="569"/>
      <c r="BL92" s="569"/>
      <c r="BM92" s="569"/>
      <c r="BN92" s="569"/>
      <c r="BO92" s="569"/>
      <c r="BP92" s="569"/>
      <c r="BQ92" s="569"/>
    </row>
    <row r="93" spans="1:69" s="597" customFormat="1" x14ac:dyDescent="0.25">
      <c r="A93" s="640" t="s">
        <v>250</v>
      </c>
      <c r="B93" s="598" t="s">
        <v>154</v>
      </c>
      <c r="C93" s="695">
        <v>337.87426000000022</v>
      </c>
      <c r="D93" s="695">
        <v>210760.00509999995</v>
      </c>
      <c r="E93" s="695">
        <v>483.04236000000026</v>
      </c>
      <c r="F93" s="695">
        <v>282703.53670000011</v>
      </c>
      <c r="G93" s="695">
        <v>604.37362000000007</v>
      </c>
      <c r="H93" s="695">
        <v>356619.06030000007</v>
      </c>
      <c r="I93" s="693">
        <v>632.33530760000031</v>
      </c>
      <c r="J93" s="693">
        <v>331720.76680000057</v>
      </c>
      <c r="K93" s="695">
        <v>535.30902999999989</v>
      </c>
      <c r="L93" s="695">
        <v>289985.45240000001</v>
      </c>
      <c r="M93" s="695">
        <v>235.92540000000005</v>
      </c>
      <c r="N93" s="695">
        <v>135550.1185000001</v>
      </c>
      <c r="O93" s="695">
        <v>167.03394999999998</v>
      </c>
      <c r="P93" s="695">
        <v>89606.529099999956</v>
      </c>
      <c r="Q93" s="695">
        <v>167.40308099999996</v>
      </c>
      <c r="R93" s="695">
        <v>89668.039300000004</v>
      </c>
      <c r="S93" s="695">
        <v>140.93548000000001</v>
      </c>
      <c r="T93" s="695">
        <v>93728.806199999919</v>
      </c>
      <c r="U93" s="695">
        <v>172.16982000000002</v>
      </c>
      <c r="V93" s="695">
        <v>99520.683099999995</v>
      </c>
      <c r="W93" s="695">
        <v>166.08874999999995</v>
      </c>
      <c r="X93" s="695">
        <v>90245.001400000008</v>
      </c>
      <c r="Y93" s="695">
        <v>194.24142999999998</v>
      </c>
      <c r="Z93" s="695">
        <v>103217.82790000005</v>
      </c>
      <c r="AA93" s="697">
        <f t="shared" si="20"/>
        <v>3836.7324886000006</v>
      </c>
      <c r="AB93" s="697">
        <f t="shared" si="20"/>
        <v>2173325.8268000009</v>
      </c>
      <c r="AC93" s="582"/>
      <c r="AD93" s="582"/>
      <c r="AE93" s="587"/>
      <c r="AF93" s="582"/>
      <c r="AG93" s="569"/>
      <c r="AH93" s="569"/>
      <c r="AI93" s="569"/>
      <c r="AJ93" s="569"/>
      <c r="AK93" s="569"/>
      <c r="AL93" s="569"/>
      <c r="AM93" s="569"/>
      <c r="AN93" s="569"/>
      <c r="AO93" s="569"/>
      <c r="AP93" s="569"/>
      <c r="AQ93" s="569"/>
      <c r="AR93" s="569"/>
      <c r="AS93" s="569"/>
      <c r="AT93" s="569"/>
      <c r="AU93" s="569"/>
      <c r="AV93" s="569"/>
      <c r="AW93" s="569"/>
      <c r="AX93" s="569"/>
      <c r="AY93" s="569"/>
      <c r="AZ93" s="569"/>
      <c r="BA93" s="569"/>
      <c r="BB93" s="569"/>
      <c r="BC93" s="569"/>
      <c r="BD93" s="569"/>
      <c r="BE93" s="569"/>
      <c r="BF93" s="569"/>
      <c r="BG93" s="569"/>
      <c r="BH93" s="569"/>
      <c r="BI93" s="569"/>
      <c r="BJ93" s="569"/>
      <c r="BK93" s="569"/>
      <c r="BL93" s="569"/>
      <c r="BM93" s="569"/>
      <c r="BN93" s="569"/>
      <c r="BO93" s="569"/>
      <c r="BP93" s="569"/>
      <c r="BQ93" s="569"/>
    </row>
    <row r="94" spans="1:69" s="597" customFormat="1" x14ac:dyDescent="0.25">
      <c r="A94" s="639" t="s">
        <v>155</v>
      </c>
      <c r="B94" s="598" t="s">
        <v>156</v>
      </c>
      <c r="C94" s="695">
        <v>0.95199999999999996</v>
      </c>
      <c r="D94" s="695">
        <v>761.6</v>
      </c>
      <c r="E94" s="695">
        <v>39.689500000000002</v>
      </c>
      <c r="F94" s="695">
        <v>34387.1</v>
      </c>
      <c r="G94" s="695">
        <v>0</v>
      </c>
      <c r="H94" s="695">
        <v>0</v>
      </c>
      <c r="I94" s="693">
        <v>0</v>
      </c>
      <c r="J94" s="693">
        <v>0</v>
      </c>
      <c r="K94" s="695">
        <v>0</v>
      </c>
      <c r="L94" s="695">
        <v>0</v>
      </c>
      <c r="M94" s="695">
        <v>0</v>
      </c>
      <c r="N94" s="695">
        <v>0</v>
      </c>
      <c r="O94" s="695">
        <v>0</v>
      </c>
      <c r="P94" s="695">
        <v>0</v>
      </c>
      <c r="Q94" s="695">
        <v>0.24253</v>
      </c>
      <c r="R94" s="695">
        <v>1439.4523999999999</v>
      </c>
      <c r="S94" s="695">
        <v>1.1152</v>
      </c>
      <c r="T94" s="695">
        <v>1003.68</v>
      </c>
      <c r="U94" s="695">
        <v>0</v>
      </c>
      <c r="V94" s="695">
        <v>0</v>
      </c>
      <c r="W94" s="695">
        <v>1.4999999999999999E-2</v>
      </c>
      <c r="X94" s="695">
        <v>10.005000000000001</v>
      </c>
      <c r="Y94" s="695">
        <v>0</v>
      </c>
      <c r="Z94" s="695">
        <v>0</v>
      </c>
      <c r="AA94" s="697">
        <f t="shared" si="20"/>
        <v>42.014230000000005</v>
      </c>
      <c r="AB94" s="697">
        <f t="shared" si="20"/>
        <v>37601.837399999997</v>
      </c>
      <c r="AC94" s="569"/>
      <c r="AD94" s="569"/>
      <c r="AE94" s="587"/>
      <c r="AF94" s="582"/>
      <c r="AG94" s="569"/>
      <c r="AH94" s="569"/>
      <c r="AI94" s="569"/>
      <c r="AJ94" s="569"/>
      <c r="AK94" s="569"/>
      <c r="AL94" s="569"/>
      <c r="AM94" s="569"/>
      <c r="AN94" s="569"/>
      <c r="AO94" s="569"/>
      <c r="AP94" s="569"/>
      <c r="AQ94" s="569"/>
      <c r="AR94" s="569"/>
      <c r="AS94" s="569"/>
      <c r="AT94" s="569"/>
      <c r="AU94" s="569"/>
      <c r="AV94" s="569"/>
      <c r="AW94" s="569"/>
      <c r="AX94" s="569"/>
      <c r="AY94" s="569"/>
      <c r="AZ94" s="569"/>
      <c r="BA94" s="569"/>
      <c r="BB94" s="569"/>
      <c r="BC94" s="569"/>
      <c r="BD94" s="569"/>
      <c r="BE94" s="569"/>
      <c r="BF94" s="569"/>
      <c r="BG94" s="569"/>
      <c r="BH94" s="569"/>
      <c r="BI94" s="569"/>
      <c r="BJ94" s="569"/>
      <c r="BK94" s="569"/>
      <c r="BL94" s="569"/>
      <c r="BM94" s="569"/>
      <c r="BN94" s="569"/>
      <c r="BO94" s="569"/>
      <c r="BP94" s="569"/>
      <c r="BQ94" s="569"/>
    </row>
    <row r="95" spans="1:69" s="597" customFormat="1" ht="25.5" x14ac:dyDescent="0.25">
      <c r="A95" s="640" t="s">
        <v>157</v>
      </c>
      <c r="B95" s="598" t="s">
        <v>158</v>
      </c>
      <c r="C95" s="695">
        <v>0</v>
      </c>
      <c r="D95" s="695">
        <v>0</v>
      </c>
      <c r="E95" s="695">
        <v>0</v>
      </c>
      <c r="F95" s="695">
        <v>0</v>
      </c>
      <c r="G95" s="695">
        <v>0</v>
      </c>
      <c r="H95" s="695">
        <v>0</v>
      </c>
      <c r="I95" s="695">
        <v>0</v>
      </c>
      <c r="J95" s="695">
        <v>0</v>
      </c>
      <c r="K95" s="695">
        <v>0</v>
      </c>
      <c r="L95" s="695">
        <v>0</v>
      </c>
      <c r="M95" s="695">
        <v>0</v>
      </c>
      <c r="N95" s="695">
        <v>0</v>
      </c>
      <c r="O95" s="695">
        <v>0</v>
      </c>
      <c r="P95" s="695">
        <v>0</v>
      </c>
      <c r="Q95" s="695">
        <v>0</v>
      </c>
      <c r="R95" s="695">
        <v>0</v>
      </c>
      <c r="S95" s="695">
        <v>0</v>
      </c>
      <c r="T95" s="695">
        <v>0</v>
      </c>
      <c r="U95" s="695">
        <v>0</v>
      </c>
      <c r="V95" s="699">
        <v>0</v>
      </c>
      <c r="W95" s="699">
        <v>0</v>
      </c>
      <c r="X95" s="699">
        <v>0</v>
      </c>
      <c r="Y95" s="699">
        <v>0</v>
      </c>
      <c r="Z95" s="699">
        <v>0</v>
      </c>
      <c r="AA95" s="697">
        <f t="shared" si="20"/>
        <v>0</v>
      </c>
      <c r="AB95" s="697">
        <f t="shared" si="20"/>
        <v>0</v>
      </c>
      <c r="AC95" s="582"/>
      <c r="AD95" s="582"/>
      <c r="AE95" s="587"/>
      <c r="AF95" s="582"/>
      <c r="AG95" s="569"/>
      <c r="AH95" s="569"/>
      <c r="AI95" s="569"/>
      <c r="AJ95" s="569"/>
      <c r="AK95" s="569"/>
      <c r="AL95" s="569"/>
      <c r="AM95" s="569"/>
      <c r="AN95" s="569"/>
      <c r="AO95" s="569"/>
      <c r="AP95" s="569"/>
      <c r="AQ95" s="569"/>
      <c r="AR95" s="569"/>
      <c r="AS95" s="569"/>
      <c r="AT95" s="569"/>
      <c r="AU95" s="569"/>
      <c r="AV95" s="569"/>
      <c r="AW95" s="569"/>
      <c r="AX95" s="569"/>
      <c r="AY95" s="569"/>
      <c r="AZ95" s="569"/>
      <c r="BA95" s="569"/>
      <c r="BB95" s="569"/>
      <c r="BC95" s="569"/>
      <c r="BD95" s="569"/>
      <c r="BE95" s="569"/>
      <c r="BF95" s="569"/>
      <c r="BG95" s="569"/>
      <c r="BH95" s="569"/>
      <c r="BI95" s="569"/>
      <c r="BJ95" s="569"/>
      <c r="BK95" s="569"/>
      <c r="BL95" s="569"/>
      <c r="BM95" s="569"/>
      <c r="BN95" s="569"/>
      <c r="BO95" s="569"/>
      <c r="BP95" s="569"/>
      <c r="BQ95" s="569"/>
    </row>
    <row r="96" spans="1:69" s="597" customFormat="1" x14ac:dyDescent="0.25">
      <c r="A96" s="641"/>
      <c r="B96" s="642" t="s">
        <v>162</v>
      </c>
      <c r="C96" s="709"/>
      <c r="D96" s="710"/>
      <c r="E96" s="710"/>
      <c r="F96" s="710"/>
      <c r="G96" s="710"/>
      <c r="H96" s="710"/>
      <c r="I96" s="710"/>
      <c r="J96" s="710"/>
      <c r="K96" s="710"/>
      <c r="L96" s="710"/>
      <c r="M96" s="711"/>
      <c r="N96" s="711"/>
      <c r="O96" s="711"/>
      <c r="P96" s="711"/>
      <c r="Q96" s="711"/>
      <c r="R96" s="711"/>
      <c r="S96" s="711"/>
      <c r="T96" s="711"/>
      <c r="U96" s="711"/>
      <c r="V96" s="718"/>
      <c r="W96" s="718"/>
      <c r="X96" s="718"/>
      <c r="Y96" s="718"/>
      <c r="Z96" s="718"/>
      <c r="AA96" s="719"/>
      <c r="AB96" s="720"/>
      <c r="AC96" s="569"/>
      <c r="AD96" s="569"/>
      <c r="AE96" s="587"/>
      <c r="AF96" s="582"/>
      <c r="AG96" s="569"/>
      <c r="AH96" s="569"/>
      <c r="AI96" s="569"/>
      <c r="AJ96" s="569"/>
      <c r="AK96" s="569"/>
      <c r="AL96" s="569"/>
      <c r="AM96" s="569"/>
      <c r="AN96" s="569"/>
      <c r="AO96" s="569"/>
      <c r="AP96" s="569"/>
      <c r="AQ96" s="569"/>
      <c r="AR96" s="569"/>
      <c r="AS96" s="569"/>
      <c r="AT96" s="569"/>
      <c r="AU96" s="569"/>
      <c r="AV96" s="569"/>
      <c r="AW96" s="569"/>
      <c r="AX96" s="569"/>
      <c r="AY96" s="569"/>
      <c r="AZ96" s="569"/>
      <c r="BA96" s="569"/>
      <c r="BB96" s="569"/>
      <c r="BC96" s="569"/>
      <c r="BD96" s="569"/>
      <c r="BE96" s="569"/>
      <c r="BF96" s="569"/>
      <c r="BG96" s="569"/>
      <c r="BH96" s="569"/>
      <c r="BI96" s="569"/>
      <c r="BJ96" s="569"/>
      <c r="BK96" s="569"/>
      <c r="BL96" s="569"/>
      <c r="BM96" s="569"/>
      <c r="BN96" s="569"/>
      <c r="BO96" s="569"/>
      <c r="BP96" s="569"/>
      <c r="BQ96" s="569"/>
    </row>
    <row r="97" spans="1:69" s="597" customFormat="1" x14ac:dyDescent="0.25">
      <c r="A97" s="630" t="s">
        <v>161</v>
      </c>
      <c r="B97" s="620" t="s">
        <v>163</v>
      </c>
      <c r="C97" s="698">
        <v>43.643219999999985</v>
      </c>
      <c r="D97" s="698">
        <v>54832.326499999988</v>
      </c>
      <c r="E97" s="698">
        <v>58.682427499999974</v>
      </c>
      <c r="F97" s="698">
        <v>53436.2696</v>
      </c>
      <c r="G97" s="698">
        <v>62.122490099999986</v>
      </c>
      <c r="H97" s="698">
        <v>58743.193000000007</v>
      </c>
      <c r="I97" s="693">
        <v>66.478340000000003</v>
      </c>
      <c r="J97" s="693">
        <v>69396.293399999995</v>
      </c>
      <c r="K97" s="698">
        <v>54.83368999999999</v>
      </c>
      <c r="L97" s="698">
        <v>51989.523000000001</v>
      </c>
      <c r="M97" s="695">
        <v>74.320489999999992</v>
      </c>
      <c r="N97" s="695">
        <v>54908.594199999978</v>
      </c>
      <c r="O97" s="695">
        <v>78.354280000000031</v>
      </c>
      <c r="P97" s="695">
        <v>59491.870999999992</v>
      </c>
      <c r="Q97" s="695">
        <v>62.971219999999988</v>
      </c>
      <c r="R97" s="695">
        <v>52998.157900000006</v>
      </c>
      <c r="S97" s="695">
        <v>65.916180000000011</v>
      </c>
      <c r="T97" s="695">
        <v>62455.460699999989</v>
      </c>
      <c r="U97" s="695">
        <v>57.14157999999999</v>
      </c>
      <c r="V97" s="699">
        <v>51233.049500000023</v>
      </c>
      <c r="W97" s="699">
        <v>54.249610000000004</v>
      </c>
      <c r="X97" s="699">
        <v>45165.981100000026</v>
      </c>
      <c r="Y97" s="699">
        <v>50.615429999999996</v>
      </c>
      <c r="Z97" s="699">
        <v>55789.312999999958</v>
      </c>
      <c r="AA97" s="694">
        <f>C97+E97+G97+I97+K97+M97+O97+Q97+S97+U97+W97+Y97</f>
        <v>729.32895759999985</v>
      </c>
      <c r="AB97" s="697">
        <f>D97+F97+H97+J97+L97+N97+P97+R97+T97+V97+X97+Z97</f>
        <v>670440.03289999987</v>
      </c>
      <c r="AC97" s="582"/>
      <c r="AD97" s="582"/>
      <c r="AE97" s="587"/>
      <c r="AF97" s="582"/>
      <c r="AG97" s="569"/>
      <c r="AH97" s="569"/>
      <c r="AI97" s="569"/>
      <c r="AJ97" s="569"/>
      <c r="AK97" s="569"/>
      <c r="AL97" s="569"/>
      <c r="AM97" s="569"/>
      <c r="AN97" s="569"/>
      <c r="AO97" s="569"/>
      <c r="AP97" s="569"/>
      <c r="AQ97" s="569"/>
      <c r="AR97" s="569"/>
      <c r="AS97" s="569"/>
      <c r="AT97" s="569"/>
      <c r="AU97" s="569"/>
      <c r="AV97" s="569"/>
      <c r="AW97" s="569"/>
      <c r="AX97" s="569"/>
      <c r="AY97" s="569"/>
      <c r="AZ97" s="569"/>
      <c r="BA97" s="569"/>
      <c r="BB97" s="569"/>
      <c r="BC97" s="569"/>
      <c r="BD97" s="569"/>
      <c r="BE97" s="569"/>
      <c r="BF97" s="569"/>
      <c r="BG97" s="569"/>
      <c r="BH97" s="569"/>
      <c r="BI97" s="569"/>
      <c r="BJ97" s="569"/>
      <c r="BK97" s="569"/>
      <c r="BL97" s="569"/>
      <c r="BM97" s="569"/>
      <c r="BN97" s="569"/>
      <c r="BO97" s="569"/>
      <c r="BP97" s="569"/>
      <c r="BQ97" s="569"/>
    </row>
    <row r="98" spans="1:69" s="597" customFormat="1" x14ac:dyDescent="0.25">
      <c r="A98" s="643"/>
      <c r="B98" s="217" t="s">
        <v>164</v>
      </c>
      <c r="C98" s="709"/>
      <c r="D98" s="710"/>
      <c r="E98" s="710"/>
      <c r="F98" s="710"/>
      <c r="G98" s="710"/>
      <c r="H98" s="710"/>
      <c r="I98" s="710"/>
      <c r="J98" s="710"/>
      <c r="K98" s="710"/>
      <c r="L98" s="710"/>
      <c r="M98" s="711"/>
      <c r="N98" s="711"/>
      <c r="O98" s="711"/>
      <c r="P98" s="711"/>
      <c r="Q98" s="711"/>
      <c r="R98" s="711"/>
      <c r="S98" s="711"/>
      <c r="T98" s="711"/>
      <c r="U98" s="711"/>
      <c r="V98" s="718"/>
      <c r="W98" s="718"/>
      <c r="X98" s="718"/>
      <c r="Y98" s="718"/>
      <c r="Z98" s="718"/>
      <c r="AA98" s="719"/>
      <c r="AB98" s="720"/>
      <c r="AC98" s="582"/>
      <c r="AD98" s="582"/>
      <c r="AE98" s="587"/>
      <c r="AF98" s="582"/>
      <c r="AG98" s="569"/>
      <c r="AH98" s="569"/>
      <c r="AI98" s="569"/>
      <c r="AJ98" s="569"/>
      <c r="AK98" s="569"/>
      <c r="AL98" s="569"/>
      <c r="AM98" s="569"/>
      <c r="AN98" s="569"/>
      <c r="AO98" s="569"/>
      <c r="AP98" s="569"/>
      <c r="AQ98" s="569"/>
      <c r="AR98" s="569"/>
      <c r="AS98" s="569"/>
      <c r="AT98" s="569"/>
      <c r="AU98" s="569"/>
      <c r="AV98" s="569"/>
      <c r="AW98" s="569"/>
      <c r="AX98" s="569"/>
      <c r="AY98" s="569"/>
      <c r="AZ98" s="569"/>
      <c r="BA98" s="569"/>
      <c r="BB98" s="569"/>
      <c r="BC98" s="569"/>
      <c r="BD98" s="569"/>
      <c r="BE98" s="569"/>
      <c r="BF98" s="569"/>
      <c r="BG98" s="569"/>
      <c r="BH98" s="569"/>
      <c r="BI98" s="569"/>
      <c r="BJ98" s="569"/>
      <c r="BK98" s="569"/>
      <c r="BL98" s="569"/>
      <c r="BM98" s="569"/>
      <c r="BN98" s="569"/>
      <c r="BO98" s="569"/>
      <c r="BP98" s="569"/>
      <c r="BQ98" s="569"/>
    </row>
    <row r="99" spans="1:69" s="597" customFormat="1" x14ac:dyDescent="0.25">
      <c r="A99" s="643"/>
      <c r="B99" s="644" t="s">
        <v>165</v>
      </c>
      <c r="C99" s="696">
        <f>C100+C101</f>
        <v>26944.500489999999</v>
      </c>
      <c r="D99" s="696">
        <f t="shared" ref="D99:X99" si="21">D100+D101</f>
        <v>17992980.290299997</v>
      </c>
      <c r="E99" s="696">
        <f t="shared" si="21"/>
        <v>29547.664679999991</v>
      </c>
      <c r="F99" s="696">
        <f t="shared" si="21"/>
        <v>19739174.583399992</v>
      </c>
      <c r="G99" s="696">
        <f t="shared" si="21"/>
        <v>33038.634029999987</v>
      </c>
      <c r="H99" s="696">
        <f t="shared" si="21"/>
        <v>22507821.339799989</v>
      </c>
      <c r="I99" s="696">
        <f t="shared" si="21"/>
        <v>33562.018339999981</v>
      </c>
      <c r="J99" s="696">
        <f>J100+J101</f>
        <v>22580682.314199992</v>
      </c>
      <c r="K99" s="696">
        <f t="shared" si="21"/>
        <v>28967.871579999981</v>
      </c>
      <c r="L99" s="696">
        <f>L100+L101</f>
        <v>20006197.789799985</v>
      </c>
      <c r="M99" s="696">
        <f>M100+M101</f>
        <v>30999.31649999999</v>
      </c>
      <c r="N99" s="696">
        <f t="shared" si="21"/>
        <v>20654677.391799994</v>
      </c>
      <c r="O99" s="696">
        <f>O100+O101</f>
        <v>26641.532359999997</v>
      </c>
      <c r="P99" s="696">
        <f t="shared" si="21"/>
        <v>18044076.231299996</v>
      </c>
      <c r="Q99" s="696">
        <f>Q100+Q101</f>
        <v>29862.888450000002</v>
      </c>
      <c r="R99" s="696">
        <f t="shared" si="21"/>
        <v>20466332.546099994</v>
      </c>
      <c r="S99" s="696">
        <f t="shared" si="21"/>
        <v>28779.413319999985</v>
      </c>
      <c r="T99" s="696">
        <f t="shared" si="21"/>
        <v>19476286.04590001</v>
      </c>
      <c r="U99" s="696">
        <f t="shared" si="21"/>
        <v>28989.074749999978</v>
      </c>
      <c r="V99" s="715">
        <f t="shared" si="21"/>
        <v>19426798.2192</v>
      </c>
      <c r="W99" s="715">
        <f>W100+W101</f>
        <v>27121.40617999998</v>
      </c>
      <c r="X99" s="715">
        <f t="shared" si="21"/>
        <v>17989403.001100007</v>
      </c>
      <c r="Y99" s="715">
        <f>Y100+Y101</f>
        <v>22694.285550000008</v>
      </c>
      <c r="Z99" s="715">
        <f>Z100+Z101</f>
        <v>14794765.099400004</v>
      </c>
      <c r="AA99" s="703">
        <f>C99+E99+G99+I99+K99+M99+O99+Q99+S99+U99+W99+Y99</f>
        <v>347148.60622999986</v>
      </c>
      <c r="AB99" s="702">
        <f t="shared" ref="AB99" si="22">D99+F99+H99+J99+L99+N99+P99+R99+T99+V99+X99+Z99</f>
        <v>233679194.85229996</v>
      </c>
      <c r="AC99" s="582"/>
      <c r="AD99" s="582"/>
      <c r="AE99" s="587"/>
      <c r="AF99" s="582"/>
      <c r="AG99" s="569"/>
      <c r="AH99" s="569"/>
      <c r="AI99" s="569"/>
      <c r="AJ99" s="645"/>
      <c r="AK99" s="569"/>
      <c r="AL99" s="569"/>
      <c r="AM99" s="569"/>
      <c r="AN99" s="569"/>
      <c r="AO99" s="569"/>
      <c r="AP99" s="569"/>
      <c r="AQ99" s="569"/>
      <c r="AR99" s="569"/>
      <c r="AS99" s="569"/>
      <c r="AT99" s="569"/>
      <c r="AU99" s="569"/>
      <c r="AV99" s="569"/>
      <c r="AW99" s="569"/>
      <c r="AX99" s="569"/>
      <c r="AY99" s="569"/>
      <c r="AZ99" s="569"/>
      <c r="BA99" s="569"/>
      <c r="BB99" s="569"/>
      <c r="BC99" s="569"/>
      <c r="BD99" s="569"/>
      <c r="BE99" s="569"/>
      <c r="BF99" s="569"/>
      <c r="BG99" s="569"/>
      <c r="BH99" s="569"/>
      <c r="BI99" s="569"/>
      <c r="BJ99" s="569"/>
      <c r="BK99" s="569"/>
      <c r="BL99" s="569"/>
      <c r="BM99" s="569"/>
      <c r="BN99" s="569"/>
      <c r="BO99" s="569"/>
      <c r="BP99" s="569"/>
      <c r="BQ99" s="569"/>
    </row>
    <row r="100" spans="1:69" s="597" customFormat="1" x14ac:dyDescent="0.25">
      <c r="A100" s="646" t="s">
        <v>235</v>
      </c>
      <c r="B100" s="598" t="s">
        <v>311</v>
      </c>
      <c r="C100" s="695">
        <v>10391.342829999996</v>
      </c>
      <c r="D100" s="695">
        <v>7724748.2091999976</v>
      </c>
      <c r="E100" s="695">
        <v>11910.22807999999</v>
      </c>
      <c r="F100" s="695">
        <v>9121304.2477999944</v>
      </c>
      <c r="G100" s="695">
        <v>13321.206119999997</v>
      </c>
      <c r="H100" s="695">
        <v>10045922.9312</v>
      </c>
      <c r="I100" s="693">
        <v>13469.952799999999</v>
      </c>
      <c r="J100" s="693">
        <v>10355828.584400002</v>
      </c>
      <c r="K100" s="695">
        <v>12847.246999999987</v>
      </c>
      <c r="L100" s="695">
        <v>10018580.991599996</v>
      </c>
      <c r="M100" s="695">
        <v>13213.896659999999</v>
      </c>
      <c r="N100" s="695">
        <v>10038859.178899996</v>
      </c>
      <c r="O100" s="695">
        <v>11047.425220000006</v>
      </c>
      <c r="P100" s="695">
        <v>8413328.3830999993</v>
      </c>
      <c r="Q100" s="695">
        <v>11786.555660000005</v>
      </c>
      <c r="R100" s="695">
        <v>9507849.0987999905</v>
      </c>
      <c r="S100" s="695">
        <v>12106.106679999995</v>
      </c>
      <c r="T100" s="695">
        <v>9360862.3013000116</v>
      </c>
      <c r="U100" s="695">
        <v>11780.331549999995</v>
      </c>
      <c r="V100" s="695">
        <v>9170710.488900004</v>
      </c>
      <c r="W100" s="695">
        <v>11200.940339999988</v>
      </c>
      <c r="X100" s="695">
        <v>8724712.1504000034</v>
      </c>
      <c r="Y100" s="695">
        <v>9337.3859500000108</v>
      </c>
      <c r="Z100" s="695">
        <v>6905092.3514000038</v>
      </c>
      <c r="AA100" s="697">
        <f>C100+E100+G100+I100+K100+M100+O100+Q100+S100+U100+W100+Y100</f>
        <v>142412.61888999998</v>
      </c>
      <c r="AB100" s="697">
        <f>D100+F100+H100+J100+L100+N100+P100+R100+T100+V100+X100+Z100</f>
        <v>109387798.917</v>
      </c>
      <c r="AC100" s="587"/>
      <c r="AD100" s="587"/>
      <c r="AE100" s="587"/>
      <c r="AF100" s="582"/>
      <c r="AG100" s="569"/>
      <c r="AH100" s="569"/>
      <c r="AI100" s="569"/>
      <c r="AJ100" s="569"/>
      <c r="AK100" s="569"/>
      <c r="AL100" s="569"/>
      <c r="AM100" s="569"/>
      <c r="AN100" s="569"/>
      <c r="AO100" s="569"/>
      <c r="AP100" s="569"/>
      <c r="AQ100" s="569"/>
      <c r="AR100" s="569"/>
      <c r="AS100" s="569"/>
      <c r="AT100" s="569"/>
      <c r="AU100" s="569"/>
      <c r="AV100" s="569"/>
      <c r="AW100" s="569"/>
      <c r="AX100" s="569"/>
      <c r="AY100" s="569"/>
      <c r="AZ100" s="569"/>
      <c r="BA100" s="569"/>
      <c r="BB100" s="569"/>
      <c r="BC100" s="569"/>
      <c r="BD100" s="569"/>
      <c r="BE100" s="569"/>
      <c r="BF100" s="569"/>
      <c r="BG100" s="569"/>
      <c r="BH100" s="569"/>
      <c r="BI100" s="569"/>
      <c r="BJ100" s="569"/>
      <c r="BK100" s="569"/>
      <c r="BL100" s="569"/>
      <c r="BM100" s="569"/>
      <c r="BN100" s="569"/>
      <c r="BO100" s="569"/>
      <c r="BP100" s="569"/>
      <c r="BQ100" s="569"/>
    </row>
    <row r="101" spans="1:69" s="597" customFormat="1" x14ac:dyDescent="0.25">
      <c r="A101" s="646" t="s">
        <v>235</v>
      </c>
      <c r="B101" s="598" t="s">
        <v>169</v>
      </c>
      <c r="C101" s="695">
        <v>16553.157660000004</v>
      </c>
      <c r="D101" s="695">
        <v>10268232.0811</v>
      </c>
      <c r="E101" s="695">
        <v>17637.436600000001</v>
      </c>
      <c r="F101" s="695">
        <v>10617870.335599998</v>
      </c>
      <c r="G101" s="695">
        <v>19717.427909999988</v>
      </c>
      <c r="H101" s="695">
        <v>12461898.408599989</v>
      </c>
      <c r="I101" s="693">
        <v>20092.065539999981</v>
      </c>
      <c r="J101" s="693">
        <v>12224853.72979999</v>
      </c>
      <c r="K101" s="695">
        <v>16120.624579999994</v>
      </c>
      <c r="L101" s="695">
        <v>9987616.7981999889</v>
      </c>
      <c r="M101" s="695">
        <v>17785.419839999991</v>
      </c>
      <c r="N101" s="695">
        <v>10615818.2129</v>
      </c>
      <c r="O101" s="695">
        <v>15594.107139999993</v>
      </c>
      <c r="P101" s="695">
        <v>9630747.848199999</v>
      </c>
      <c r="Q101" s="695">
        <v>18076.332789999997</v>
      </c>
      <c r="R101" s="695">
        <v>10958483.447300004</v>
      </c>
      <c r="S101" s="695">
        <v>16673.306639999988</v>
      </c>
      <c r="T101" s="695">
        <v>10115423.7446</v>
      </c>
      <c r="U101" s="695">
        <v>17208.743199999983</v>
      </c>
      <c r="V101" s="695">
        <v>10256087.730299994</v>
      </c>
      <c r="W101" s="695">
        <v>15920.465839999992</v>
      </c>
      <c r="X101" s="695">
        <v>9264690.850700004</v>
      </c>
      <c r="Y101" s="695">
        <v>13356.899599999997</v>
      </c>
      <c r="Z101" s="695">
        <v>7889672.7480000006</v>
      </c>
      <c r="AA101" s="697">
        <f>C101+E101+G101+I101+K101+M101+O101+Q101+S101+U101+W101+Y101</f>
        <v>204735.98733999991</v>
      </c>
      <c r="AB101" s="697">
        <f>D101+F101+H101+J101+L101+N101+P101+R101+T101+V101+X101+Z101</f>
        <v>124291395.93529996</v>
      </c>
      <c r="AC101" s="582"/>
      <c r="AD101" s="582"/>
      <c r="AE101" s="587"/>
      <c r="AF101" s="582"/>
      <c r="AG101" s="569"/>
      <c r="AH101" s="569"/>
      <c r="AI101" s="569"/>
      <c r="AJ101" s="569"/>
      <c r="AK101" s="569"/>
      <c r="AL101" s="569"/>
      <c r="AM101" s="569"/>
      <c r="AN101" s="569"/>
      <c r="AO101" s="569"/>
      <c r="AP101" s="569"/>
      <c r="AQ101" s="569"/>
      <c r="AR101" s="569"/>
      <c r="AS101" s="569"/>
      <c r="AT101" s="569"/>
      <c r="AU101" s="569"/>
      <c r="AV101" s="569"/>
      <c r="AW101" s="569"/>
      <c r="AX101" s="569"/>
      <c r="AY101" s="569"/>
      <c r="AZ101" s="569"/>
      <c r="BA101" s="569"/>
      <c r="BB101" s="569"/>
      <c r="BC101" s="569"/>
      <c r="BD101" s="569"/>
      <c r="BE101" s="569"/>
      <c r="BF101" s="569"/>
      <c r="BG101" s="569"/>
      <c r="BH101" s="569"/>
      <c r="BI101" s="569"/>
      <c r="BJ101" s="569"/>
      <c r="BK101" s="569"/>
      <c r="BL101" s="569"/>
      <c r="BM101" s="569"/>
      <c r="BN101" s="569"/>
      <c r="BO101" s="569"/>
      <c r="BP101" s="569"/>
      <c r="BQ101" s="569"/>
    </row>
    <row r="102" spans="1:69" s="597" customFormat="1" x14ac:dyDescent="0.25">
      <c r="A102" s="646" t="s">
        <v>235</v>
      </c>
      <c r="B102" s="598" t="s">
        <v>171</v>
      </c>
      <c r="C102" s="695">
        <v>94.534000000000006</v>
      </c>
      <c r="D102" s="695">
        <v>60903.056399999987</v>
      </c>
      <c r="E102" s="695">
        <v>99.563240000000008</v>
      </c>
      <c r="F102" s="695">
        <v>76295.385100000014</v>
      </c>
      <c r="G102" s="695">
        <v>78.992830000000012</v>
      </c>
      <c r="H102" s="695">
        <v>56455.162900000003</v>
      </c>
      <c r="I102" s="693">
        <v>71.183920000000001</v>
      </c>
      <c r="J102" s="693">
        <v>51427.153199999986</v>
      </c>
      <c r="K102" s="695">
        <v>67.337829999999983</v>
      </c>
      <c r="L102" s="695">
        <v>330808.36570000002</v>
      </c>
      <c r="M102" s="695">
        <v>66.967880000000008</v>
      </c>
      <c r="N102" s="695">
        <v>157080.39750000002</v>
      </c>
      <c r="O102" s="695">
        <v>68.055179999999993</v>
      </c>
      <c r="P102" s="695">
        <v>124022.78500000002</v>
      </c>
      <c r="Q102" s="695">
        <v>88.597070700000003</v>
      </c>
      <c r="R102" s="695">
        <v>74063.060799999992</v>
      </c>
      <c r="S102" s="695">
        <v>70.932099999999991</v>
      </c>
      <c r="T102" s="695">
        <v>57515.5072</v>
      </c>
      <c r="U102" s="695">
        <v>156.31450999999998</v>
      </c>
      <c r="V102" s="695">
        <v>129750.7261</v>
      </c>
      <c r="W102" s="695">
        <v>532.81556999999998</v>
      </c>
      <c r="X102" s="695">
        <v>495889.55309999979</v>
      </c>
      <c r="Y102" s="695">
        <v>318.32433999999995</v>
      </c>
      <c r="Z102" s="695">
        <v>268596.47109999997</v>
      </c>
      <c r="AA102" s="697">
        <f>C102+E102+G102+I102+K102+M102+O102+Q102+S102+U102+W102+Y102</f>
        <v>1713.6184706999998</v>
      </c>
      <c r="AB102" s="697">
        <f>D102+F102+H102+J102+L102+N102+P102+R102+T102+V102+X102+Z102</f>
        <v>1882807.6240999999</v>
      </c>
      <c r="AC102" s="569"/>
      <c r="AD102" s="569"/>
      <c r="AE102" s="587"/>
      <c r="AF102" s="582"/>
      <c r="AG102" s="569"/>
      <c r="AH102" s="569"/>
      <c r="AI102" s="569"/>
      <c r="AJ102" s="569"/>
      <c r="AK102" s="569"/>
      <c r="AL102" s="569"/>
      <c r="AM102" s="569"/>
      <c r="AN102" s="569"/>
      <c r="AO102" s="569"/>
      <c r="AP102" s="569"/>
      <c r="AQ102" s="569"/>
      <c r="AR102" s="569"/>
      <c r="AS102" s="569"/>
      <c r="AT102" s="569"/>
      <c r="AU102" s="569"/>
      <c r="AV102" s="569"/>
      <c r="AW102" s="569"/>
      <c r="AX102" s="569"/>
      <c r="AY102" s="569"/>
      <c r="AZ102" s="569"/>
      <c r="BA102" s="569"/>
      <c r="BB102" s="569"/>
      <c r="BC102" s="569"/>
      <c r="BD102" s="569"/>
      <c r="BE102" s="569"/>
      <c r="BF102" s="569"/>
      <c r="BG102" s="569"/>
      <c r="BH102" s="569"/>
      <c r="BI102" s="569"/>
      <c r="BJ102" s="569"/>
      <c r="BK102" s="569"/>
      <c r="BL102" s="569"/>
      <c r="BM102" s="569"/>
      <c r="BN102" s="569"/>
      <c r="BO102" s="569"/>
      <c r="BP102" s="569"/>
      <c r="BQ102" s="569"/>
    </row>
    <row r="103" spans="1:69" s="597" customFormat="1" x14ac:dyDescent="0.25">
      <c r="A103" s="646" t="s">
        <v>235</v>
      </c>
      <c r="B103" s="598" t="s">
        <v>173</v>
      </c>
      <c r="C103" s="699">
        <v>6.5045700000000002</v>
      </c>
      <c r="D103" s="699">
        <v>2830.7182999999991</v>
      </c>
      <c r="E103" s="699">
        <v>5.2121000000000004</v>
      </c>
      <c r="F103" s="699">
        <v>1972.8138000000006</v>
      </c>
      <c r="G103" s="699">
        <v>10.603669999999999</v>
      </c>
      <c r="H103" s="699">
        <v>4330.4084000000003</v>
      </c>
      <c r="I103" s="693">
        <v>9.94313</v>
      </c>
      <c r="J103" s="693">
        <v>4241.441600000001</v>
      </c>
      <c r="K103" s="699">
        <v>10.149329999999999</v>
      </c>
      <c r="L103" s="699">
        <v>4948.8878000000004</v>
      </c>
      <c r="M103" s="695">
        <v>7.5039000000000007</v>
      </c>
      <c r="N103" s="695">
        <v>3274.1766000000002</v>
      </c>
      <c r="O103" s="695">
        <v>7.7832000000000008</v>
      </c>
      <c r="P103" s="695">
        <v>2856.1675000000005</v>
      </c>
      <c r="Q103" s="695">
        <v>5.0017000000000005</v>
      </c>
      <c r="R103" s="695">
        <v>2361.3332</v>
      </c>
      <c r="S103" s="695">
        <v>7.5096000000000016</v>
      </c>
      <c r="T103" s="695">
        <v>4298.1165000000001</v>
      </c>
      <c r="U103" s="695">
        <v>10.012529999999998</v>
      </c>
      <c r="V103" s="695">
        <v>6336.9357000000009</v>
      </c>
      <c r="W103" s="695">
        <v>7.4954399999999994</v>
      </c>
      <c r="X103" s="695">
        <v>3335.8717999999999</v>
      </c>
      <c r="Y103" s="695">
        <v>8.770760000000001</v>
      </c>
      <c r="Z103" s="695">
        <v>4480.8323</v>
      </c>
      <c r="AA103" s="697">
        <f>C103+E103+G103+I103+K103+M103+O103+Q103+S103+U103+W103+Y103</f>
        <v>96.489930000000001</v>
      </c>
      <c r="AB103" s="697">
        <f>D103+F103+H103+J103+L103+N103+P103+R103+T103+V103+X103+Z103</f>
        <v>45267.703500000003</v>
      </c>
      <c r="AC103" s="582"/>
      <c r="AD103" s="582"/>
      <c r="AE103" s="587"/>
      <c r="AF103" s="582"/>
      <c r="AG103" s="569"/>
      <c r="AH103" s="569"/>
      <c r="AI103" s="569"/>
      <c r="AJ103" s="569"/>
      <c r="AK103" s="569"/>
      <c r="AL103" s="569"/>
      <c r="AM103" s="569"/>
      <c r="AN103" s="569"/>
      <c r="AO103" s="569"/>
      <c r="AP103" s="569"/>
      <c r="AQ103" s="569"/>
      <c r="AR103" s="569"/>
      <c r="AS103" s="569"/>
      <c r="AT103" s="569"/>
      <c r="AU103" s="569"/>
      <c r="AV103" s="569"/>
      <c r="AW103" s="569"/>
      <c r="AX103" s="569"/>
      <c r="AY103" s="569"/>
      <c r="AZ103" s="569"/>
      <c r="BA103" s="569"/>
      <c r="BB103" s="569"/>
      <c r="BC103" s="569"/>
      <c r="BD103" s="569"/>
      <c r="BE103" s="569"/>
      <c r="BF103" s="569"/>
      <c r="BG103" s="569"/>
      <c r="BH103" s="569"/>
      <c r="BI103" s="569"/>
      <c r="BJ103" s="569"/>
      <c r="BK103" s="569"/>
      <c r="BL103" s="569"/>
      <c r="BM103" s="569"/>
      <c r="BN103" s="569"/>
      <c r="BO103" s="569"/>
      <c r="BP103" s="569"/>
      <c r="BQ103" s="569"/>
    </row>
    <row r="104" spans="1:69" s="597" customFormat="1" x14ac:dyDescent="0.25">
      <c r="A104" s="638"/>
      <c r="B104" s="226" t="s">
        <v>174</v>
      </c>
      <c r="C104" s="721"/>
      <c r="D104" s="711"/>
      <c r="E104" s="711"/>
      <c r="F104" s="711"/>
      <c r="G104" s="711"/>
      <c r="H104" s="711"/>
      <c r="I104" s="693"/>
      <c r="J104" s="693"/>
      <c r="K104" s="711"/>
      <c r="L104" s="711"/>
      <c r="M104" s="711"/>
      <c r="N104" s="711"/>
      <c r="O104" s="711"/>
      <c r="P104" s="711"/>
      <c r="Q104" s="711"/>
      <c r="R104" s="711"/>
      <c r="S104" s="711"/>
      <c r="T104" s="711"/>
      <c r="U104" s="711"/>
      <c r="V104" s="711"/>
      <c r="W104" s="711"/>
      <c r="X104" s="711"/>
      <c r="Y104" s="711"/>
      <c r="Z104" s="711"/>
      <c r="AA104" s="697"/>
      <c r="AB104" s="697"/>
      <c r="AC104" s="569"/>
      <c r="AD104" s="569"/>
      <c r="AE104" s="587"/>
      <c r="AF104" s="582"/>
      <c r="AG104" s="569"/>
      <c r="AH104" s="569"/>
      <c r="AI104" s="569"/>
      <c r="AJ104" s="569"/>
      <c r="AK104" s="569"/>
      <c r="AL104" s="569"/>
      <c r="AM104" s="569"/>
      <c r="AN104" s="569"/>
      <c r="AO104" s="569"/>
      <c r="AP104" s="569"/>
      <c r="AQ104" s="569"/>
      <c r="AR104" s="569"/>
      <c r="AS104" s="569"/>
      <c r="AT104" s="569"/>
      <c r="AU104" s="569"/>
      <c r="AV104" s="569"/>
      <c r="AW104" s="569"/>
      <c r="AX104" s="569"/>
      <c r="AY104" s="569"/>
      <c r="AZ104" s="569"/>
      <c r="BA104" s="569"/>
      <c r="BB104" s="569"/>
      <c r="BC104" s="569"/>
      <c r="BD104" s="569"/>
      <c r="BE104" s="569"/>
      <c r="BF104" s="569"/>
      <c r="BG104" s="569"/>
      <c r="BH104" s="569"/>
      <c r="BI104" s="569"/>
      <c r="BJ104" s="569"/>
      <c r="BK104" s="569"/>
      <c r="BL104" s="569"/>
      <c r="BM104" s="569"/>
      <c r="BN104" s="569"/>
      <c r="BO104" s="569"/>
      <c r="BP104" s="569"/>
      <c r="BQ104" s="569"/>
    </row>
    <row r="105" spans="1:69" s="597" customFormat="1" x14ac:dyDescent="0.25">
      <c r="A105" s="638">
        <v>801</v>
      </c>
      <c r="B105" s="647" t="s">
        <v>261</v>
      </c>
      <c r="C105" s="695">
        <v>841.72384000000011</v>
      </c>
      <c r="D105" s="695">
        <v>786972.97389999998</v>
      </c>
      <c r="E105" s="695">
        <v>620.78856999999982</v>
      </c>
      <c r="F105" s="695">
        <v>433573.9366999999</v>
      </c>
      <c r="G105" s="695">
        <v>753.95302999999979</v>
      </c>
      <c r="H105" s="695">
        <v>568126.99019999988</v>
      </c>
      <c r="I105" s="693">
        <v>682.04261000000008</v>
      </c>
      <c r="J105" s="693">
        <v>448946.85869999987</v>
      </c>
      <c r="K105" s="695">
        <v>718.01769000000013</v>
      </c>
      <c r="L105" s="695">
        <v>474105.04959999979</v>
      </c>
      <c r="M105" s="695">
        <v>661.71903999999984</v>
      </c>
      <c r="N105" s="695">
        <v>447610.4991999999</v>
      </c>
      <c r="O105" s="695">
        <v>856.78074339999989</v>
      </c>
      <c r="P105" s="695">
        <v>653161.67570000025</v>
      </c>
      <c r="Q105" s="695">
        <v>970.92260999999985</v>
      </c>
      <c r="R105" s="695">
        <v>783320.74649999989</v>
      </c>
      <c r="S105" s="695">
        <v>886.9066899999998</v>
      </c>
      <c r="T105" s="695">
        <v>664649.87609999988</v>
      </c>
      <c r="U105" s="695">
        <v>808.81879999999978</v>
      </c>
      <c r="V105" s="695">
        <v>586303.51350000012</v>
      </c>
      <c r="W105" s="695">
        <v>896.34166000000005</v>
      </c>
      <c r="X105" s="695">
        <v>675200.40100000007</v>
      </c>
      <c r="Y105" s="695">
        <v>750.45278000000019</v>
      </c>
      <c r="Z105" s="695">
        <v>577622.40049999999</v>
      </c>
      <c r="AA105" s="697">
        <f t="shared" ref="AA105:AB130" si="23">C105+E105+G105+I105+K105+M105+O105+Q105+S105+U105+W105+Y105</f>
        <v>9448.4680633999978</v>
      </c>
      <c r="AB105" s="697">
        <f t="shared" si="23"/>
        <v>7099594.9215999991</v>
      </c>
      <c r="AC105" s="582"/>
      <c r="AD105" s="582"/>
      <c r="AE105" s="587"/>
      <c r="AF105" s="582"/>
      <c r="AG105" s="569"/>
      <c r="AH105" s="569"/>
      <c r="AI105" s="569"/>
      <c r="AJ105" s="569"/>
      <c r="AK105" s="569"/>
      <c r="AL105" s="569"/>
      <c r="AM105" s="569"/>
      <c r="AN105" s="569"/>
      <c r="AO105" s="569"/>
      <c r="AP105" s="569"/>
      <c r="AQ105" s="569"/>
      <c r="AR105" s="569"/>
      <c r="AS105" s="569"/>
      <c r="AT105" s="569"/>
      <c r="AU105" s="569"/>
      <c r="AV105" s="569"/>
      <c r="AW105" s="569"/>
      <c r="AX105" s="569"/>
      <c r="AY105" s="569"/>
      <c r="AZ105" s="569"/>
      <c r="BA105" s="569"/>
      <c r="BB105" s="569"/>
      <c r="BC105" s="569"/>
      <c r="BD105" s="569"/>
      <c r="BE105" s="569"/>
      <c r="BF105" s="569"/>
      <c r="BG105" s="569"/>
      <c r="BH105" s="569"/>
      <c r="BI105" s="569"/>
      <c r="BJ105" s="569"/>
      <c r="BK105" s="569"/>
      <c r="BL105" s="569"/>
      <c r="BM105" s="569"/>
      <c r="BN105" s="569"/>
      <c r="BO105" s="569"/>
      <c r="BP105" s="569"/>
      <c r="BQ105" s="569"/>
    </row>
    <row r="106" spans="1:69" s="597" customFormat="1" x14ac:dyDescent="0.25">
      <c r="A106" s="635" t="s">
        <v>175</v>
      </c>
      <c r="B106" s="598" t="s">
        <v>176</v>
      </c>
      <c r="C106" s="695">
        <v>16.95692</v>
      </c>
      <c r="D106" s="695">
        <v>13931.4897</v>
      </c>
      <c r="E106" s="695">
        <v>47.778249999999993</v>
      </c>
      <c r="F106" s="695">
        <v>48335.856700000004</v>
      </c>
      <c r="G106" s="695">
        <v>35.351679999999995</v>
      </c>
      <c r="H106" s="695">
        <v>37022.064200000008</v>
      </c>
      <c r="I106" s="693">
        <v>20.681760000000001</v>
      </c>
      <c r="J106" s="693">
        <v>20646.077199999996</v>
      </c>
      <c r="K106" s="695">
        <v>14.819710000000001</v>
      </c>
      <c r="L106" s="695">
        <v>25901.208300000006</v>
      </c>
      <c r="M106" s="695">
        <v>16.217970000000001</v>
      </c>
      <c r="N106" s="695">
        <v>13050.225599999998</v>
      </c>
      <c r="O106" s="695">
        <v>19.43995</v>
      </c>
      <c r="P106" s="695">
        <v>19099.500899999999</v>
      </c>
      <c r="Q106" s="695">
        <v>52.100580700000002</v>
      </c>
      <c r="R106" s="695">
        <v>68122.524400000009</v>
      </c>
      <c r="S106" s="695">
        <v>34.463770000000004</v>
      </c>
      <c r="T106" s="695">
        <v>31830.671499999997</v>
      </c>
      <c r="U106" s="695">
        <v>91.375589999999988</v>
      </c>
      <c r="V106" s="695">
        <v>102429.7386</v>
      </c>
      <c r="W106" s="695">
        <v>97.449939999999984</v>
      </c>
      <c r="X106" s="695">
        <v>102106.38109999998</v>
      </c>
      <c r="Y106" s="695">
        <v>107.18807</v>
      </c>
      <c r="Z106" s="695">
        <v>116366.46370000002</v>
      </c>
      <c r="AA106" s="697">
        <f t="shared" si="23"/>
        <v>553.82419070000003</v>
      </c>
      <c r="AB106" s="697">
        <f t="shared" si="23"/>
        <v>598842.20189999999</v>
      </c>
      <c r="AC106" s="161"/>
      <c r="AD106" s="161"/>
      <c r="AE106" s="587"/>
      <c r="AF106" s="582"/>
      <c r="AG106" s="569"/>
      <c r="AH106" s="569"/>
      <c r="AI106" s="569"/>
      <c r="AJ106" s="569"/>
      <c r="AK106" s="569"/>
      <c r="AL106" s="569"/>
      <c r="AM106" s="569"/>
      <c r="AN106" s="569"/>
      <c r="AO106" s="569"/>
      <c r="AP106" s="569"/>
      <c r="AQ106" s="569"/>
      <c r="AR106" s="569"/>
      <c r="AS106" s="569"/>
      <c r="AT106" s="569"/>
      <c r="AU106" s="569"/>
      <c r="AV106" s="569"/>
      <c r="AW106" s="569"/>
      <c r="AX106" s="569"/>
      <c r="AY106" s="569"/>
      <c r="AZ106" s="569"/>
      <c r="BA106" s="569"/>
      <c r="BB106" s="569"/>
      <c r="BC106" s="569"/>
      <c r="BD106" s="569"/>
      <c r="BE106" s="569"/>
      <c r="BF106" s="569"/>
      <c r="BG106" s="569"/>
      <c r="BH106" s="569"/>
      <c r="BI106" s="569"/>
      <c r="BJ106" s="569"/>
      <c r="BK106" s="569"/>
      <c r="BL106" s="569"/>
      <c r="BM106" s="569"/>
      <c r="BN106" s="569"/>
      <c r="BO106" s="569"/>
      <c r="BP106" s="569"/>
      <c r="BQ106" s="569"/>
    </row>
    <row r="107" spans="1:69" s="597" customFormat="1" x14ac:dyDescent="0.25">
      <c r="A107" s="635" t="s">
        <v>319</v>
      </c>
      <c r="B107" s="598" t="s">
        <v>178</v>
      </c>
      <c r="C107" s="695">
        <v>7009.9346799999967</v>
      </c>
      <c r="D107" s="695">
        <v>9355982.8209999986</v>
      </c>
      <c r="E107" s="695">
        <v>7112.8128399999923</v>
      </c>
      <c r="F107" s="695">
        <v>10047647.405399989</v>
      </c>
      <c r="G107" s="695">
        <v>5506.9294299999956</v>
      </c>
      <c r="H107" s="695">
        <v>7802756.806299991</v>
      </c>
      <c r="I107" s="693">
        <v>4475.2466740000009</v>
      </c>
      <c r="J107" s="693">
        <v>7091257.1932000015</v>
      </c>
      <c r="K107" s="695">
        <v>3630.3045580000012</v>
      </c>
      <c r="L107" s="695">
        <v>6314076.1863000002</v>
      </c>
      <c r="M107" s="695">
        <v>1651.8840600000008</v>
      </c>
      <c r="N107" s="695">
        <v>3114366.9159999997</v>
      </c>
      <c r="O107" s="695">
        <v>1965.6679700000004</v>
      </c>
      <c r="P107" s="695">
        <v>3145615.2977000028</v>
      </c>
      <c r="Q107" s="695">
        <v>1982.9870803000008</v>
      </c>
      <c r="R107" s="695">
        <v>2686282.1117999996</v>
      </c>
      <c r="S107" s="695">
        <v>3541.9662758000027</v>
      </c>
      <c r="T107" s="695">
        <v>4182869.6820999994</v>
      </c>
      <c r="U107" s="695">
        <v>6273.1148100000009</v>
      </c>
      <c r="V107" s="695">
        <v>8439036.5410999991</v>
      </c>
      <c r="W107" s="695">
        <v>6344.0466300000026</v>
      </c>
      <c r="X107" s="695">
        <v>8405695.2118999884</v>
      </c>
      <c r="Y107" s="695">
        <v>5734.3745100000015</v>
      </c>
      <c r="Z107" s="695">
        <v>7460106.6822999893</v>
      </c>
      <c r="AA107" s="697">
        <f>C107+E107+G107+I107+K107+M107+O107+Q107+S107+U107+W107+Y107</f>
        <v>55229.269518100002</v>
      </c>
      <c r="AB107" s="697">
        <f t="shared" si="23"/>
        <v>78045692.855099961</v>
      </c>
      <c r="AC107" s="582"/>
      <c r="AD107" s="582"/>
      <c r="AE107" s="587"/>
      <c r="AF107" s="582"/>
      <c r="AG107" s="569"/>
      <c r="AH107" s="569"/>
      <c r="AI107" s="569"/>
      <c r="AJ107" s="569"/>
      <c r="AK107" s="569"/>
      <c r="AL107" s="569"/>
      <c r="AM107" s="569"/>
      <c r="AN107" s="569"/>
      <c r="AO107" s="569"/>
      <c r="AP107" s="569"/>
      <c r="AQ107" s="569"/>
      <c r="AR107" s="569"/>
      <c r="AS107" s="569"/>
      <c r="AT107" s="569"/>
      <c r="AU107" s="569"/>
      <c r="AV107" s="569"/>
      <c r="AW107" s="569"/>
      <c r="AX107" s="569"/>
      <c r="AY107" s="569"/>
      <c r="AZ107" s="569"/>
      <c r="BA107" s="569"/>
      <c r="BB107" s="569"/>
      <c r="BC107" s="569"/>
      <c r="BD107" s="569"/>
      <c r="BE107" s="569"/>
      <c r="BF107" s="569"/>
      <c r="BG107" s="569"/>
      <c r="BH107" s="569"/>
      <c r="BI107" s="569"/>
      <c r="BJ107" s="569"/>
      <c r="BK107" s="569"/>
      <c r="BL107" s="569"/>
      <c r="BM107" s="569"/>
      <c r="BN107" s="569"/>
      <c r="BO107" s="569"/>
      <c r="BP107" s="569"/>
      <c r="BQ107" s="569"/>
    </row>
    <row r="108" spans="1:69" s="597" customFormat="1" x14ac:dyDescent="0.25">
      <c r="A108" s="635" t="s">
        <v>320</v>
      </c>
      <c r="B108" s="598" t="s">
        <v>321</v>
      </c>
      <c r="C108" s="695">
        <v>286.21269999999998</v>
      </c>
      <c r="D108" s="695">
        <v>176511.91040000005</v>
      </c>
      <c r="E108" s="695">
        <v>110</v>
      </c>
      <c r="F108" s="695">
        <v>64583.369999999995</v>
      </c>
      <c r="G108" s="695">
        <v>13.9</v>
      </c>
      <c r="H108" s="695">
        <v>28609.8</v>
      </c>
      <c r="I108" s="693">
        <v>0</v>
      </c>
      <c r="J108" s="693">
        <v>0</v>
      </c>
      <c r="K108" s="695">
        <v>0.31</v>
      </c>
      <c r="L108" s="695">
        <v>8053.8</v>
      </c>
      <c r="M108" s="695">
        <v>1.4999999999999999E-2</v>
      </c>
      <c r="N108" s="695">
        <v>0.1515</v>
      </c>
      <c r="O108" s="695">
        <v>145.44</v>
      </c>
      <c r="P108" s="695">
        <v>63993.599999999991</v>
      </c>
      <c r="Q108" s="695">
        <v>221.59816000000001</v>
      </c>
      <c r="R108" s="695">
        <v>176632.27860000005</v>
      </c>
      <c r="S108" s="695">
        <v>386.61</v>
      </c>
      <c r="T108" s="695">
        <v>227049.10810000007</v>
      </c>
      <c r="U108" s="695">
        <v>329.041</v>
      </c>
      <c r="V108" s="695">
        <v>296738.92260000011</v>
      </c>
      <c r="W108" s="695">
        <v>449.06099999999998</v>
      </c>
      <c r="X108" s="695">
        <v>416015.14590000012</v>
      </c>
      <c r="Y108" s="695">
        <v>454.67099999999999</v>
      </c>
      <c r="Z108" s="695">
        <v>465334.09940000006</v>
      </c>
      <c r="AA108" s="697">
        <f t="shared" si="23"/>
        <v>2396.8588599999998</v>
      </c>
      <c r="AB108" s="697">
        <f t="shared" si="23"/>
        <v>1923522.1865000003</v>
      </c>
      <c r="AC108" s="582"/>
      <c r="AD108" s="582"/>
      <c r="AE108" s="587"/>
      <c r="AF108" s="582"/>
      <c r="AG108" s="569"/>
      <c r="AH108" s="569"/>
      <c r="AI108" s="569"/>
      <c r="AJ108" s="569"/>
      <c r="AK108" s="569"/>
      <c r="AL108" s="569"/>
      <c r="AM108" s="569"/>
      <c r="AN108" s="569"/>
      <c r="AO108" s="569"/>
      <c r="AP108" s="569"/>
      <c r="AQ108" s="569"/>
      <c r="AR108" s="569"/>
      <c r="AS108" s="569"/>
      <c r="AT108" s="569"/>
      <c r="AU108" s="569"/>
      <c r="AV108" s="569"/>
      <c r="AW108" s="569"/>
      <c r="AX108" s="569"/>
      <c r="AY108" s="569"/>
      <c r="AZ108" s="569"/>
      <c r="BA108" s="569"/>
      <c r="BB108" s="569"/>
      <c r="BC108" s="569"/>
      <c r="BD108" s="569"/>
      <c r="BE108" s="569"/>
      <c r="BF108" s="569"/>
      <c r="BG108" s="569"/>
      <c r="BH108" s="569"/>
      <c r="BI108" s="569"/>
      <c r="BJ108" s="569"/>
      <c r="BK108" s="569"/>
      <c r="BL108" s="569"/>
      <c r="BM108" s="569"/>
      <c r="BN108" s="569"/>
      <c r="BO108" s="569"/>
      <c r="BP108" s="569"/>
      <c r="BQ108" s="569"/>
    </row>
    <row r="109" spans="1:69" s="597" customFormat="1" x14ac:dyDescent="0.25">
      <c r="A109" s="635" t="s">
        <v>179</v>
      </c>
      <c r="B109" s="598" t="s">
        <v>180</v>
      </c>
      <c r="C109" s="695">
        <v>247.49303</v>
      </c>
      <c r="D109" s="695">
        <v>220725.49440000005</v>
      </c>
      <c r="E109" s="695">
        <v>385.69924000000003</v>
      </c>
      <c r="F109" s="695">
        <v>327654.58619999996</v>
      </c>
      <c r="G109" s="695">
        <v>510.20419000000004</v>
      </c>
      <c r="H109" s="695">
        <v>529026.46459999995</v>
      </c>
      <c r="I109" s="693">
        <v>479.16051999999996</v>
      </c>
      <c r="J109" s="693">
        <v>417030.25160000008</v>
      </c>
      <c r="K109" s="695">
        <v>416.62005000000005</v>
      </c>
      <c r="L109" s="695">
        <v>468835.71710000024</v>
      </c>
      <c r="M109" s="695">
        <v>393.81680000000006</v>
      </c>
      <c r="N109" s="695">
        <v>365887.51429999998</v>
      </c>
      <c r="O109" s="695">
        <v>155.83177000000001</v>
      </c>
      <c r="P109" s="695">
        <v>181425.5913</v>
      </c>
      <c r="Q109" s="695">
        <v>146.70819</v>
      </c>
      <c r="R109" s="695">
        <v>170870.66790000003</v>
      </c>
      <c r="S109" s="695">
        <v>197.64132000000001</v>
      </c>
      <c r="T109" s="695">
        <v>210547.57959999997</v>
      </c>
      <c r="U109" s="695">
        <v>155.92363</v>
      </c>
      <c r="V109" s="695">
        <v>162566.12020000003</v>
      </c>
      <c r="W109" s="695">
        <v>139.50117</v>
      </c>
      <c r="X109" s="695">
        <v>155538.38330000002</v>
      </c>
      <c r="Y109" s="695">
        <v>194.70841000000004</v>
      </c>
      <c r="Z109" s="695">
        <v>227314.88820000007</v>
      </c>
      <c r="AA109" s="697">
        <f t="shared" si="23"/>
        <v>3423.3083200000005</v>
      </c>
      <c r="AB109" s="697">
        <f t="shared" si="23"/>
        <v>3437423.2587000006</v>
      </c>
      <c r="AC109" s="645"/>
      <c r="AD109" s="645"/>
      <c r="AE109" s="587"/>
      <c r="AF109" s="582"/>
      <c r="AG109" s="569"/>
      <c r="AH109" s="569"/>
      <c r="AI109" s="569"/>
      <c r="AJ109" s="569"/>
      <c r="AK109" s="569"/>
      <c r="AL109" s="569"/>
      <c r="AM109" s="569"/>
      <c r="AN109" s="569"/>
      <c r="AO109" s="569"/>
      <c r="AP109" s="569"/>
      <c r="AQ109" s="569"/>
      <c r="AR109" s="569"/>
      <c r="AS109" s="569"/>
      <c r="AT109" s="569"/>
      <c r="AU109" s="569"/>
      <c r="AV109" s="569"/>
      <c r="AW109" s="569"/>
      <c r="AX109" s="569"/>
      <c r="AY109" s="569"/>
      <c r="AZ109" s="569"/>
      <c r="BA109" s="569"/>
      <c r="BB109" s="569"/>
      <c r="BC109" s="569"/>
      <c r="BD109" s="569"/>
      <c r="BE109" s="569"/>
      <c r="BF109" s="569"/>
      <c r="BG109" s="569"/>
      <c r="BH109" s="569"/>
      <c r="BI109" s="569"/>
      <c r="BJ109" s="569"/>
      <c r="BK109" s="569"/>
      <c r="BL109" s="569"/>
      <c r="BM109" s="569"/>
      <c r="BN109" s="569"/>
      <c r="BO109" s="569"/>
      <c r="BP109" s="569"/>
      <c r="BQ109" s="569"/>
    </row>
    <row r="110" spans="1:69" s="597" customFormat="1" x14ac:dyDescent="0.25">
      <c r="A110" s="635" t="s">
        <v>322</v>
      </c>
      <c r="B110" s="598" t="s">
        <v>323</v>
      </c>
      <c r="C110" s="695">
        <v>0</v>
      </c>
      <c r="D110" s="695">
        <v>0</v>
      </c>
      <c r="E110" s="695">
        <v>0</v>
      </c>
      <c r="F110" s="695">
        <v>0</v>
      </c>
      <c r="G110" s="695">
        <v>0</v>
      </c>
      <c r="H110" s="695">
        <v>0</v>
      </c>
      <c r="I110" s="693">
        <v>26.8</v>
      </c>
      <c r="J110" s="693">
        <v>23264</v>
      </c>
      <c r="K110" s="695">
        <v>0</v>
      </c>
      <c r="L110" s="695">
        <v>0</v>
      </c>
      <c r="M110" s="695">
        <v>0.63</v>
      </c>
      <c r="N110" s="695">
        <v>157.5</v>
      </c>
      <c r="O110" s="695">
        <v>0</v>
      </c>
      <c r="P110" s="695">
        <v>0</v>
      </c>
      <c r="Q110" s="695">
        <v>0</v>
      </c>
      <c r="R110" s="695">
        <v>0</v>
      </c>
      <c r="S110" s="695">
        <v>0</v>
      </c>
      <c r="T110" s="695">
        <v>0</v>
      </c>
      <c r="U110" s="695">
        <v>0</v>
      </c>
      <c r="V110" s="695">
        <v>0</v>
      </c>
      <c r="W110" s="695">
        <v>0</v>
      </c>
      <c r="X110" s="695">
        <v>0</v>
      </c>
      <c r="Y110" s="695">
        <v>0</v>
      </c>
      <c r="Z110" s="695">
        <v>0</v>
      </c>
      <c r="AA110" s="697">
        <f t="shared" si="23"/>
        <v>27.43</v>
      </c>
      <c r="AB110" s="697">
        <f t="shared" si="23"/>
        <v>23421.5</v>
      </c>
      <c r="AC110" s="569"/>
      <c r="AD110" s="569"/>
      <c r="AE110" s="587"/>
      <c r="AF110" s="582"/>
      <c r="AG110" s="569"/>
      <c r="AH110" s="569"/>
      <c r="AI110" s="569"/>
      <c r="AJ110" s="569"/>
      <c r="AK110" s="569"/>
      <c r="AL110" s="569"/>
      <c r="AM110" s="569"/>
      <c r="AN110" s="569"/>
      <c r="AO110" s="569"/>
      <c r="AP110" s="569"/>
      <c r="AQ110" s="569"/>
      <c r="AR110" s="569"/>
      <c r="AS110" s="569"/>
      <c r="AT110" s="569"/>
      <c r="AU110" s="569"/>
      <c r="AV110" s="569"/>
      <c r="AW110" s="569"/>
      <c r="AX110" s="569"/>
      <c r="AY110" s="569"/>
      <c r="AZ110" s="569"/>
      <c r="BA110" s="569"/>
      <c r="BB110" s="569"/>
      <c r="BC110" s="569"/>
      <c r="BD110" s="569"/>
      <c r="BE110" s="569"/>
      <c r="BF110" s="569"/>
      <c r="BG110" s="569"/>
      <c r="BH110" s="569"/>
      <c r="BI110" s="569"/>
      <c r="BJ110" s="569"/>
      <c r="BK110" s="569"/>
      <c r="BL110" s="569"/>
      <c r="BM110" s="569"/>
      <c r="BN110" s="569"/>
      <c r="BO110" s="569"/>
      <c r="BP110" s="569"/>
      <c r="BQ110" s="569"/>
    </row>
    <row r="111" spans="1:69" s="597" customFormat="1" x14ac:dyDescent="0.25">
      <c r="A111" s="635" t="s">
        <v>181</v>
      </c>
      <c r="B111" s="598" t="s">
        <v>182</v>
      </c>
      <c r="C111" s="695">
        <v>36.459099999999999</v>
      </c>
      <c r="D111" s="695">
        <v>147493.95129999999</v>
      </c>
      <c r="E111" s="695">
        <v>207.96874000000005</v>
      </c>
      <c r="F111" s="695">
        <v>157486.60150000002</v>
      </c>
      <c r="G111" s="695">
        <v>198.70199000000002</v>
      </c>
      <c r="H111" s="695">
        <v>189236.58730000001</v>
      </c>
      <c r="I111" s="693">
        <v>289.94941999999992</v>
      </c>
      <c r="J111" s="693">
        <v>227400.94160000005</v>
      </c>
      <c r="K111" s="695">
        <v>91.161739999999995</v>
      </c>
      <c r="L111" s="695">
        <v>197117.33390000003</v>
      </c>
      <c r="M111" s="695">
        <v>17.757090000000002</v>
      </c>
      <c r="N111" s="695">
        <v>67882.49029999999</v>
      </c>
      <c r="O111" s="695">
        <v>17.37989</v>
      </c>
      <c r="P111" s="695">
        <v>42802.570499999994</v>
      </c>
      <c r="Q111" s="695">
        <v>7.7445000000000004</v>
      </c>
      <c r="R111" s="695">
        <v>16986.542600000001</v>
      </c>
      <c r="S111" s="695">
        <v>5.1595000000000004</v>
      </c>
      <c r="T111" s="695">
        <v>11380.821</v>
      </c>
      <c r="U111" s="695">
        <v>3.4329999999999998</v>
      </c>
      <c r="V111" s="695">
        <v>7202.7145999999993</v>
      </c>
      <c r="W111" s="695">
        <v>358.05977000000001</v>
      </c>
      <c r="X111" s="695">
        <v>75116.747999999992</v>
      </c>
      <c r="Y111" s="695">
        <v>243.74804</v>
      </c>
      <c r="Z111" s="695">
        <v>128515.26480000003</v>
      </c>
      <c r="AA111" s="697">
        <f t="shared" si="23"/>
        <v>1477.52278</v>
      </c>
      <c r="AB111" s="697">
        <f t="shared" si="23"/>
        <v>1268622.5674000003</v>
      </c>
      <c r="AC111" s="582"/>
      <c r="AD111" s="582"/>
      <c r="AE111" s="587"/>
      <c r="AF111" s="582"/>
      <c r="AG111" s="569"/>
      <c r="AH111" s="569"/>
      <c r="AI111" s="569"/>
      <c r="AJ111" s="569"/>
      <c r="AK111" s="569"/>
      <c r="AL111" s="569"/>
      <c r="AM111" s="569"/>
      <c r="AN111" s="569"/>
      <c r="AO111" s="569"/>
      <c r="AP111" s="569"/>
      <c r="AQ111" s="569"/>
      <c r="AR111" s="569"/>
      <c r="AS111" s="569"/>
      <c r="AT111" s="569"/>
      <c r="AU111" s="569"/>
      <c r="AV111" s="569"/>
      <c r="AW111" s="569"/>
      <c r="AX111" s="569"/>
      <c r="AY111" s="569"/>
      <c r="AZ111" s="569"/>
      <c r="BA111" s="569"/>
      <c r="BB111" s="569"/>
      <c r="BC111" s="569"/>
      <c r="BD111" s="569"/>
      <c r="BE111" s="569"/>
      <c r="BF111" s="569"/>
      <c r="BG111" s="569"/>
      <c r="BH111" s="569"/>
      <c r="BI111" s="569"/>
      <c r="BJ111" s="569"/>
      <c r="BK111" s="569"/>
      <c r="BL111" s="569"/>
      <c r="BM111" s="569"/>
      <c r="BN111" s="569"/>
      <c r="BO111" s="569"/>
      <c r="BP111" s="569"/>
      <c r="BQ111" s="569"/>
    </row>
    <row r="112" spans="1:69" s="597" customFormat="1" x14ac:dyDescent="0.25">
      <c r="A112" s="668" t="s">
        <v>251</v>
      </c>
      <c r="B112" s="657" t="s">
        <v>184</v>
      </c>
      <c r="C112" s="695">
        <v>255.69184000000001</v>
      </c>
      <c r="D112" s="695">
        <v>291788.3211</v>
      </c>
      <c r="E112" s="695">
        <v>843.34893999999997</v>
      </c>
      <c r="F112" s="695">
        <v>993640.58309999993</v>
      </c>
      <c r="G112" s="695">
        <v>2670.3808499999986</v>
      </c>
      <c r="H112" s="695">
        <v>3220235.9302999987</v>
      </c>
      <c r="I112" s="693">
        <v>3493.2900999999993</v>
      </c>
      <c r="J112" s="693">
        <v>4224142.8602000028</v>
      </c>
      <c r="K112" s="695">
        <v>7029.9289300000055</v>
      </c>
      <c r="L112" s="695">
        <v>8173811.1833999865</v>
      </c>
      <c r="M112" s="695">
        <v>9710.6572479999995</v>
      </c>
      <c r="N112" s="695">
        <v>10384435.744499989</v>
      </c>
      <c r="O112" s="695">
        <v>5293.1815022000001</v>
      </c>
      <c r="P112" s="695">
        <v>5546810.2593</v>
      </c>
      <c r="Q112" s="695">
        <v>3009.8071807000028</v>
      </c>
      <c r="R112" s="695">
        <v>3062092.7170000006</v>
      </c>
      <c r="S112" s="695">
        <v>1040.5395373999995</v>
      </c>
      <c r="T112" s="695">
        <v>1068534.0756999999</v>
      </c>
      <c r="U112" s="695">
        <v>871.50206000000037</v>
      </c>
      <c r="V112" s="695">
        <v>822421.6408999993</v>
      </c>
      <c r="W112" s="695">
        <v>185.83097099999992</v>
      </c>
      <c r="X112" s="695">
        <v>137110.08230000001</v>
      </c>
      <c r="Y112" s="695">
        <v>146.41681999999997</v>
      </c>
      <c r="Z112" s="695">
        <v>102167.23279999997</v>
      </c>
      <c r="AA112" s="697">
        <f>C112+E112+G112+I112+K112+M112+O112+Q112+S112+U112+W112+Y112</f>
        <v>34550.575979300003</v>
      </c>
      <c r="AB112" s="697">
        <f t="shared" si="23"/>
        <v>38027190.630599983</v>
      </c>
      <c r="AC112" s="645"/>
      <c r="AD112" s="645"/>
      <c r="AE112" s="587"/>
      <c r="AF112" s="582"/>
      <c r="AG112" s="569"/>
      <c r="AH112" s="569"/>
      <c r="AI112" s="569"/>
      <c r="AJ112" s="569"/>
      <c r="AK112" s="569"/>
      <c r="AL112" s="569"/>
      <c r="AM112" s="569"/>
      <c r="AN112" s="569"/>
      <c r="AO112" s="569"/>
      <c r="AP112" s="569"/>
      <c r="AQ112" s="569"/>
      <c r="AR112" s="569"/>
      <c r="AS112" s="569"/>
      <c r="AT112" s="569"/>
      <c r="AU112" s="569"/>
      <c r="AV112" s="569"/>
      <c r="AW112" s="569"/>
      <c r="AX112" s="569"/>
      <c r="AY112" s="569"/>
      <c r="AZ112" s="569"/>
      <c r="BA112" s="569"/>
      <c r="BB112" s="569"/>
      <c r="BC112" s="569"/>
      <c r="BD112" s="569"/>
      <c r="BE112" s="569"/>
      <c r="BF112" s="569"/>
      <c r="BG112" s="569"/>
      <c r="BH112" s="569"/>
      <c r="BI112" s="569"/>
      <c r="BJ112" s="569"/>
      <c r="BK112" s="569"/>
      <c r="BL112" s="569"/>
      <c r="BM112" s="569"/>
      <c r="BN112" s="569"/>
      <c r="BO112" s="569"/>
      <c r="BP112" s="569"/>
      <c r="BQ112" s="569"/>
    </row>
    <row r="113" spans="1:69" s="597" customFormat="1" x14ac:dyDescent="0.25">
      <c r="A113" s="668" t="s">
        <v>324</v>
      </c>
      <c r="B113" s="657" t="s">
        <v>325</v>
      </c>
      <c r="C113" s="695">
        <v>0</v>
      </c>
      <c r="D113" s="695">
        <v>0</v>
      </c>
      <c r="E113" s="695">
        <v>0</v>
      </c>
      <c r="F113" s="695">
        <v>0</v>
      </c>
      <c r="G113" s="695">
        <v>0</v>
      </c>
      <c r="H113" s="695">
        <v>0</v>
      </c>
      <c r="I113" s="693">
        <v>0</v>
      </c>
      <c r="J113" s="693">
        <v>0</v>
      </c>
      <c r="K113" s="695">
        <v>0.64</v>
      </c>
      <c r="L113" s="695">
        <v>960</v>
      </c>
      <c r="M113" s="695">
        <v>44.351999999999997</v>
      </c>
      <c r="N113" s="695">
        <v>55440</v>
      </c>
      <c r="O113" s="695">
        <v>0</v>
      </c>
      <c r="P113" s="695">
        <v>0</v>
      </c>
      <c r="Q113" s="695">
        <v>0</v>
      </c>
      <c r="R113" s="695">
        <v>0</v>
      </c>
      <c r="S113" s="695">
        <v>0</v>
      </c>
      <c r="T113" s="695">
        <v>0</v>
      </c>
      <c r="U113" s="695">
        <v>0</v>
      </c>
      <c r="V113" s="695">
        <v>0</v>
      </c>
      <c r="W113" s="695">
        <v>0</v>
      </c>
      <c r="X113" s="695">
        <v>0</v>
      </c>
      <c r="Y113" s="695">
        <v>0</v>
      </c>
      <c r="Z113" s="695">
        <v>0</v>
      </c>
      <c r="AA113" s="697">
        <f>C113+E113+G113+I113+K113+M113+O113+Q113+S113+U113+W113+Y113</f>
        <v>44.991999999999997</v>
      </c>
      <c r="AB113" s="697">
        <f>D113+F113+H113+J113+L113+N113+P113+R113+T113+V113+X113+Z113</f>
        <v>56400</v>
      </c>
      <c r="AC113" s="569"/>
      <c r="AD113" s="569"/>
      <c r="AE113" s="587"/>
      <c r="AF113" s="582"/>
      <c r="AG113" s="569"/>
      <c r="AH113" s="569"/>
      <c r="AI113" s="569"/>
      <c r="AJ113" s="569"/>
      <c r="AK113" s="569"/>
      <c r="AL113" s="569"/>
      <c r="AM113" s="569"/>
      <c r="AN113" s="569"/>
      <c r="AO113" s="569"/>
      <c r="AP113" s="569"/>
      <c r="AQ113" s="569"/>
      <c r="AR113" s="569"/>
      <c r="AS113" s="569"/>
      <c r="AT113" s="569"/>
      <c r="AU113" s="569"/>
      <c r="AV113" s="569"/>
      <c r="AW113" s="569"/>
      <c r="AX113" s="569"/>
      <c r="AY113" s="569"/>
      <c r="AZ113" s="569"/>
      <c r="BA113" s="569"/>
      <c r="BB113" s="569"/>
      <c r="BC113" s="569"/>
      <c r="BD113" s="569"/>
      <c r="BE113" s="569"/>
      <c r="BF113" s="569"/>
      <c r="BG113" s="569"/>
      <c r="BH113" s="569"/>
      <c r="BI113" s="569"/>
      <c r="BJ113" s="569"/>
      <c r="BK113" s="569"/>
      <c r="BL113" s="569"/>
      <c r="BM113" s="569"/>
      <c r="BN113" s="569"/>
      <c r="BO113" s="569"/>
      <c r="BP113" s="569"/>
      <c r="BQ113" s="569"/>
    </row>
    <row r="114" spans="1:69" s="597" customFormat="1" x14ac:dyDescent="0.25">
      <c r="A114" s="669" t="s">
        <v>237</v>
      </c>
      <c r="B114" s="670" t="s">
        <v>186</v>
      </c>
      <c r="C114" s="695">
        <v>394.30013999999994</v>
      </c>
      <c r="D114" s="695">
        <v>272700.36810000008</v>
      </c>
      <c r="E114" s="695">
        <v>328.83404000000007</v>
      </c>
      <c r="F114" s="695">
        <v>263192.28260000004</v>
      </c>
      <c r="G114" s="695">
        <v>273.79298999999997</v>
      </c>
      <c r="H114" s="695">
        <v>205552.06630000003</v>
      </c>
      <c r="I114" s="693">
        <v>362.04385000000002</v>
      </c>
      <c r="J114" s="693">
        <v>321086.28899999993</v>
      </c>
      <c r="K114" s="695">
        <v>386.61689000000007</v>
      </c>
      <c r="L114" s="695">
        <v>350392.78810000001</v>
      </c>
      <c r="M114" s="695">
        <v>166.57648000000003</v>
      </c>
      <c r="N114" s="695">
        <v>152878.2433</v>
      </c>
      <c r="O114" s="695">
        <v>394.47276999999991</v>
      </c>
      <c r="P114" s="695">
        <v>409944.3459999999</v>
      </c>
      <c r="Q114" s="695">
        <v>145.94992999999999</v>
      </c>
      <c r="R114" s="695">
        <v>121272.60749999998</v>
      </c>
      <c r="S114" s="695">
        <v>228.72518000000002</v>
      </c>
      <c r="T114" s="695">
        <v>225117.19379999995</v>
      </c>
      <c r="U114" s="695">
        <v>285.07786999999996</v>
      </c>
      <c r="V114" s="695">
        <v>236311.58390000003</v>
      </c>
      <c r="W114" s="695">
        <v>272.01434</v>
      </c>
      <c r="X114" s="695">
        <v>232297.96109999996</v>
      </c>
      <c r="Y114" s="695">
        <v>382.81458000000003</v>
      </c>
      <c r="Z114" s="695">
        <v>344126.88310000009</v>
      </c>
      <c r="AA114" s="697">
        <f t="shared" si="23"/>
        <v>3621.2190600000004</v>
      </c>
      <c r="AB114" s="697">
        <f t="shared" si="23"/>
        <v>3134872.6127999998</v>
      </c>
      <c r="AC114" s="582"/>
      <c r="AD114" s="582"/>
      <c r="AE114" s="587"/>
      <c r="AF114" s="582"/>
      <c r="AG114" s="569"/>
      <c r="AH114" s="569"/>
      <c r="AI114" s="569"/>
      <c r="AJ114" s="569"/>
      <c r="AK114" s="569"/>
      <c r="AL114" s="569"/>
      <c r="AM114" s="569"/>
      <c r="AN114" s="569"/>
      <c r="AO114" s="569"/>
      <c r="AP114" s="569"/>
      <c r="AQ114" s="569"/>
      <c r="AR114" s="569"/>
      <c r="AS114" s="569"/>
      <c r="AT114" s="569"/>
      <c r="AU114" s="569"/>
      <c r="AV114" s="569"/>
      <c r="AW114" s="569"/>
      <c r="AX114" s="569"/>
      <c r="AY114" s="569"/>
      <c r="AZ114" s="569"/>
      <c r="BA114" s="569"/>
      <c r="BB114" s="569"/>
      <c r="BC114" s="569"/>
      <c r="BD114" s="569"/>
      <c r="BE114" s="569"/>
      <c r="BF114" s="569"/>
      <c r="BG114" s="569"/>
      <c r="BH114" s="569"/>
      <c r="BI114" s="569"/>
      <c r="BJ114" s="569"/>
      <c r="BK114" s="569"/>
      <c r="BL114" s="569"/>
      <c r="BM114" s="569"/>
      <c r="BN114" s="569"/>
      <c r="BO114" s="569"/>
      <c r="BP114" s="569"/>
      <c r="BQ114" s="569"/>
    </row>
    <row r="115" spans="1:69" s="597" customFormat="1" x14ac:dyDescent="0.25">
      <c r="A115" s="635" t="s">
        <v>238</v>
      </c>
      <c r="B115" s="598" t="s">
        <v>188</v>
      </c>
      <c r="C115" s="693">
        <v>0.20699999999999999</v>
      </c>
      <c r="D115" s="693">
        <v>196.15119999999999</v>
      </c>
      <c r="E115" s="693">
        <v>0.3</v>
      </c>
      <c r="F115" s="693">
        <v>90</v>
      </c>
      <c r="G115" s="693">
        <v>0.35399999999999998</v>
      </c>
      <c r="H115" s="693">
        <v>216</v>
      </c>
      <c r="I115" s="693">
        <v>0.03</v>
      </c>
      <c r="J115" s="693">
        <v>132</v>
      </c>
      <c r="K115" s="693">
        <v>1.8420000000000001</v>
      </c>
      <c r="L115" s="693">
        <v>1389</v>
      </c>
      <c r="M115" s="704">
        <v>0</v>
      </c>
      <c r="N115" s="704">
        <v>0</v>
      </c>
      <c r="O115" s="704">
        <v>0</v>
      </c>
      <c r="P115" s="704">
        <v>0</v>
      </c>
      <c r="Q115" s="704">
        <v>2.4E-2</v>
      </c>
      <c r="R115" s="704">
        <v>39</v>
      </c>
      <c r="S115" s="704">
        <v>0</v>
      </c>
      <c r="T115" s="704">
        <v>0</v>
      </c>
      <c r="U115" s="704">
        <v>0</v>
      </c>
      <c r="V115" s="704">
        <v>0</v>
      </c>
      <c r="W115" s="704">
        <v>2.4E-2</v>
      </c>
      <c r="X115" s="704">
        <v>39</v>
      </c>
      <c r="Y115" s="704">
        <v>0.68740000000000001</v>
      </c>
      <c r="Z115" s="704">
        <v>768.74</v>
      </c>
      <c r="AA115" s="697">
        <f t="shared" si="23"/>
        <v>3.4683999999999999</v>
      </c>
      <c r="AB115" s="697">
        <f t="shared" si="23"/>
        <v>2869.8912</v>
      </c>
      <c r="AC115" s="582"/>
      <c r="AD115" s="582"/>
      <c r="AE115" s="587"/>
      <c r="AF115" s="582"/>
      <c r="AG115" s="569"/>
      <c r="AH115" s="569"/>
      <c r="AI115" s="569"/>
      <c r="AJ115" s="569"/>
      <c r="AK115" s="569"/>
      <c r="AL115" s="569"/>
      <c r="AM115" s="569"/>
      <c r="AN115" s="569"/>
      <c r="AO115" s="569"/>
      <c r="AP115" s="569"/>
      <c r="AQ115" s="569"/>
      <c r="AR115" s="569"/>
      <c r="AS115" s="569"/>
      <c r="AT115" s="569"/>
      <c r="AU115" s="569"/>
      <c r="AV115" s="569"/>
      <c r="AW115" s="569"/>
      <c r="AX115" s="569"/>
      <c r="AY115" s="569"/>
      <c r="AZ115" s="569"/>
      <c r="BA115" s="569"/>
      <c r="BB115" s="569"/>
      <c r="BC115" s="569"/>
      <c r="BD115" s="569"/>
      <c r="BE115" s="569"/>
      <c r="BF115" s="569"/>
      <c r="BG115" s="569"/>
      <c r="BH115" s="569"/>
      <c r="BI115" s="569"/>
      <c r="BJ115" s="569"/>
      <c r="BK115" s="569"/>
      <c r="BL115" s="569"/>
      <c r="BM115" s="569"/>
      <c r="BN115" s="569"/>
      <c r="BO115" s="569"/>
      <c r="BP115" s="569"/>
      <c r="BQ115" s="569"/>
    </row>
    <row r="116" spans="1:69" s="597" customFormat="1" x14ac:dyDescent="0.25">
      <c r="A116" s="635" t="s">
        <v>189</v>
      </c>
      <c r="B116" s="598" t="s">
        <v>190</v>
      </c>
      <c r="C116" s="695">
        <v>0</v>
      </c>
      <c r="D116" s="695">
        <v>0</v>
      </c>
      <c r="E116" s="695">
        <v>15.59539</v>
      </c>
      <c r="F116" s="695">
        <v>15840.9133</v>
      </c>
      <c r="G116" s="695">
        <v>0</v>
      </c>
      <c r="H116" s="695">
        <v>0</v>
      </c>
      <c r="I116" s="693">
        <v>0</v>
      </c>
      <c r="J116" s="693">
        <v>0</v>
      </c>
      <c r="K116" s="695">
        <v>0</v>
      </c>
      <c r="L116" s="695">
        <v>0</v>
      </c>
      <c r="M116" s="695">
        <v>4.4999999999999998E-2</v>
      </c>
      <c r="N116" s="695">
        <v>54</v>
      </c>
      <c r="O116" s="695">
        <v>0</v>
      </c>
      <c r="P116" s="695">
        <v>0</v>
      </c>
      <c r="Q116" s="695">
        <v>0</v>
      </c>
      <c r="R116" s="695">
        <v>0</v>
      </c>
      <c r="S116" s="695">
        <v>0</v>
      </c>
      <c r="T116" s="695">
        <v>0</v>
      </c>
      <c r="U116" s="695">
        <v>0.75</v>
      </c>
      <c r="V116" s="695">
        <v>187.5</v>
      </c>
      <c r="W116" s="695">
        <v>0</v>
      </c>
      <c r="X116" s="695">
        <v>0</v>
      </c>
      <c r="Y116" s="695">
        <v>1.3609999999999999E-2</v>
      </c>
      <c r="Z116" s="695">
        <v>14.0006</v>
      </c>
      <c r="AA116" s="697">
        <f t="shared" si="23"/>
        <v>16.404</v>
      </c>
      <c r="AB116" s="697">
        <f t="shared" si="23"/>
        <v>16096.4139</v>
      </c>
      <c r="AC116" s="582"/>
      <c r="AD116" s="582"/>
      <c r="AE116" s="587"/>
      <c r="AF116" s="582"/>
      <c r="AG116" s="569"/>
      <c r="AH116" s="569"/>
      <c r="AI116" s="569"/>
      <c r="AJ116" s="569"/>
      <c r="AK116" s="569"/>
      <c r="AL116" s="569"/>
      <c r="AM116" s="569"/>
      <c r="AN116" s="569"/>
      <c r="AO116" s="569"/>
      <c r="AP116" s="569"/>
      <c r="AQ116" s="569"/>
      <c r="AR116" s="569"/>
      <c r="AS116" s="569"/>
      <c r="AT116" s="569"/>
      <c r="AU116" s="569"/>
      <c r="AV116" s="569"/>
      <c r="AW116" s="569"/>
      <c r="AX116" s="569"/>
      <c r="AY116" s="569"/>
      <c r="AZ116" s="569"/>
      <c r="BA116" s="569"/>
      <c r="BB116" s="569"/>
      <c r="BC116" s="569"/>
      <c r="BD116" s="569"/>
      <c r="BE116" s="569"/>
      <c r="BF116" s="569"/>
      <c r="BG116" s="569"/>
      <c r="BH116" s="569"/>
      <c r="BI116" s="569"/>
      <c r="BJ116" s="569"/>
      <c r="BK116" s="569"/>
      <c r="BL116" s="569"/>
      <c r="BM116" s="569"/>
      <c r="BN116" s="569"/>
      <c r="BO116" s="569"/>
      <c r="BP116" s="569"/>
      <c r="BQ116" s="569"/>
    </row>
    <row r="117" spans="1:69" s="597" customFormat="1" x14ac:dyDescent="0.25">
      <c r="A117" s="646" t="s">
        <v>237</v>
      </c>
      <c r="B117" s="598" t="s">
        <v>192</v>
      </c>
      <c r="C117" s="695">
        <v>81.265569999999997</v>
      </c>
      <c r="D117" s="695">
        <v>92869.971200000029</v>
      </c>
      <c r="E117" s="695">
        <v>98.093480000000014</v>
      </c>
      <c r="F117" s="695">
        <v>99190.953099999984</v>
      </c>
      <c r="G117" s="695">
        <v>120.67874999999998</v>
      </c>
      <c r="H117" s="695">
        <v>255501.69769999993</v>
      </c>
      <c r="I117" s="693">
        <v>181.25810999999996</v>
      </c>
      <c r="J117" s="693">
        <v>345067.22830000002</v>
      </c>
      <c r="K117" s="695">
        <v>165.71782000000002</v>
      </c>
      <c r="L117" s="695">
        <v>291908.65020000003</v>
      </c>
      <c r="M117" s="695">
        <v>51.507050900000003</v>
      </c>
      <c r="N117" s="695">
        <v>62408.452300000004</v>
      </c>
      <c r="O117" s="695">
        <v>87.565539999999999</v>
      </c>
      <c r="P117" s="695">
        <v>146771.01050000003</v>
      </c>
      <c r="Q117" s="695">
        <v>233.50352000000001</v>
      </c>
      <c r="R117" s="695">
        <v>202494.15729999999</v>
      </c>
      <c r="S117" s="695">
        <v>197.20856000000001</v>
      </c>
      <c r="T117" s="695">
        <v>235503.16689999998</v>
      </c>
      <c r="U117" s="695">
        <v>156.06242</v>
      </c>
      <c r="V117" s="695">
        <v>189466.08089999997</v>
      </c>
      <c r="W117" s="695">
        <v>110.23635</v>
      </c>
      <c r="X117" s="695">
        <v>125153.68949999998</v>
      </c>
      <c r="Y117" s="695">
        <v>61.28295</v>
      </c>
      <c r="Z117" s="695">
        <v>67553.120999999999</v>
      </c>
      <c r="AA117" s="697">
        <f>C117+E117+G117+I117+K117+M117+O117+Q117+S117+U117+W117+Y117</f>
        <v>1544.3801208999998</v>
      </c>
      <c r="AB117" s="697">
        <f>D117+F117+H117+J117+L117+N117+P117+R117+T117+V117+X117+Z117</f>
        <v>2113888.1789000002</v>
      </c>
      <c r="AC117" s="582"/>
      <c r="AD117" s="582"/>
      <c r="AE117" s="587"/>
      <c r="AF117" s="582"/>
      <c r="AG117" s="569"/>
      <c r="AH117" s="569"/>
      <c r="AI117" s="569"/>
      <c r="AJ117" s="569"/>
      <c r="AK117" s="569"/>
      <c r="AL117" s="569"/>
      <c r="AM117" s="569"/>
      <c r="AN117" s="569"/>
      <c r="AO117" s="569"/>
      <c r="AP117" s="569"/>
      <c r="AQ117" s="569"/>
      <c r="AR117" s="569"/>
      <c r="AS117" s="569"/>
      <c r="AT117" s="569"/>
      <c r="AU117" s="569"/>
      <c r="AV117" s="569"/>
      <c r="AW117" s="569"/>
      <c r="AX117" s="569"/>
      <c r="AY117" s="569"/>
      <c r="AZ117" s="569"/>
      <c r="BA117" s="569"/>
      <c r="BB117" s="569"/>
      <c r="BC117" s="569"/>
      <c r="BD117" s="569"/>
      <c r="BE117" s="569"/>
      <c r="BF117" s="569"/>
      <c r="BG117" s="569"/>
      <c r="BH117" s="569"/>
      <c r="BI117" s="569"/>
      <c r="BJ117" s="569"/>
      <c r="BK117" s="569"/>
      <c r="BL117" s="569"/>
      <c r="BM117" s="569"/>
      <c r="BN117" s="569"/>
      <c r="BO117" s="569"/>
      <c r="BP117" s="569"/>
      <c r="BQ117" s="569"/>
    </row>
    <row r="118" spans="1:69" s="597" customFormat="1" x14ac:dyDescent="0.25">
      <c r="A118" s="646" t="s">
        <v>237</v>
      </c>
      <c r="B118" s="598" t="s">
        <v>326</v>
      </c>
      <c r="C118" s="695">
        <v>33.682970000000005</v>
      </c>
      <c r="D118" s="695">
        <v>76336.746699999989</v>
      </c>
      <c r="E118" s="695">
        <v>13.60549</v>
      </c>
      <c r="F118" s="695">
        <v>21879.6937</v>
      </c>
      <c r="G118" s="695">
        <v>20.719129999999996</v>
      </c>
      <c r="H118" s="695">
        <v>45520.875499999995</v>
      </c>
      <c r="I118" s="693">
        <v>25.43618</v>
      </c>
      <c r="J118" s="693">
        <v>56434.595399999998</v>
      </c>
      <c r="K118" s="695">
        <v>23.76</v>
      </c>
      <c r="L118" s="695">
        <v>6156.2160000000003</v>
      </c>
      <c r="M118" s="695">
        <v>103.218</v>
      </c>
      <c r="N118" s="695">
        <v>35044.266300000003</v>
      </c>
      <c r="O118" s="695">
        <v>243.66300000000001</v>
      </c>
      <c r="P118" s="695">
        <v>204762.31590000002</v>
      </c>
      <c r="Q118" s="695">
        <v>266.54797070000001</v>
      </c>
      <c r="R118" s="695">
        <v>72674.981000000014</v>
      </c>
      <c r="S118" s="695">
        <v>183.60588000000001</v>
      </c>
      <c r="T118" s="695">
        <v>63234.440299999995</v>
      </c>
      <c r="U118" s="695">
        <v>26.46</v>
      </c>
      <c r="V118" s="695">
        <v>6656.2560000000003</v>
      </c>
      <c r="W118" s="695">
        <v>0.86199999999999999</v>
      </c>
      <c r="X118" s="695">
        <v>15003.72</v>
      </c>
      <c r="Y118" s="695">
        <v>2.4990000000000001</v>
      </c>
      <c r="Z118" s="695">
        <v>21381.3</v>
      </c>
      <c r="AA118" s="697">
        <f>C118+E118+G118+I118+K118+M118+O118+Q118+S118+U118+W118+Y118</f>
        <v>944.05962070000021</v>
      </c>
      <c r="AB118" s="697">
        <f>D118+F118+H118+J118+L118+N118+P118+R118+T118+V118+X118+Z118</f>
        <v>625085.40680000011</v>
      </c>
      <c r="AC118" s="582"/>
      <c r="AD118" s="582"/>
      <c r="AE118" s="587"/>
      <c r="AF118" s="582"/>
      <c r="AG118" s="569"/>
      <c r="AH118" s="569"/>
      <c r="AI118" s="569"/>
      <c r="AJ118" s="569"/>
      <c r="AK118" s="569"/>
      <c r="AL118" s="569"/>
      <c r="AM118" s="569"/>
      <c r="AN118" s="569"/>
      <c r="AO118" s="569"/>
      <c r="AP118" s="569"/>
      <c r="AQ118" s="569"/>
      <c r="AR118" s="569"/>
      <c r="AS118" s="569"/>
      <c r="AT118" s="569"/>
      <c r="AU118" s="569"/>
      <c r="AV118" s="569"/>
      <c r="AW118" s="569"/>
      <c r="AX118" s="569"/>
      <c r="AY118" s="569"/>
      <c r="AZ118" s="569"/>
      <c r="BA118" s="569"/>
      <c r="BB118" s="569"/>
      <c r="BC118" s="569"/>
      <c r="BD118" s="569"/>
      <c r="BE118" s="569"/>
      <c r="BF118" s="569"/>
      <c r="BG118" s="569"/>
      <c r="BH118" s="569"/>
      <c r="BI118" s="569"/>
      <c r="BJ118" s="569"/>
      <c r="BK118" s="569"/>
      <c r="BL118" s="569"/>
      <c r="BM118" s="569"/>
      <c r="BN118" s="569"/>
      <c r="BO118" s="569"/>
      <c r="BP118" s="569"/>
      <c r="BQ118" s="569"/>
    </row>
    <row r="119" spans="1:69" s="597" customFormat="1" x14ac:dyDescent="0.25">
      <c r="A119" s="635" t="s">
        <v>193</v>
      </c>
      <c r="B119" s="598" t="s">
        <v>194</v>
      </c>
      <c r="C119" s="695">
        <v>14.17055</v>
      </c>
      <c r="D119" s="695">
        <v>15363.324700000003</v>
      </c>
      <c r="E119" s="695">
        <v>9.9625500000000002</v>
      </c>
      <c r="F119" s="695">
        <v>11557.197900000001</v>
      </c>
      <c r="G119" s="695">
        <v>20.587859999999996</v>
      </c>
      <c r="H119" s="695">
        <v>26849.394700000008</v>
      </c>
      <c r="I119" s="693">
        <v>10.6082</v>
      </c>
      <c r="J119" s="693">
        <v>20536.779400000003</v>
      </c>
      <c r="K119" s="695">
        <v>8.2950900000000001</v>
      </c>
      <c r="L119" s="695">
        <v>17602.560300000005</v>
      </c>
      <c r="M119" s="695">
        <v>10.057009999999996</v>
      </c>
      <c r="N119" s="695">
        <v>15204.297900000001</v>
      </c>
      <c r="O119" s="695">
        <v>22.112659999999998</v>
      </c>
      <c r="P119" s="695">
        <v>27742.511400000003</v>
      </c>
      <c r="Q119" s="695">
        <v>26.842879999999994</v>
      </c>
      <c r="R119" s="695">
        <v>30835.6875</v>
      </c>
      <c r="S119" s="695">
        <v>13.603299699999999</v>
      </c>
      <c r="T119" s="695">
        <v>11034.1212</v>
      </c>
      <c r="U119" s="695">
        <v>8.01248</v>
      </c>
      <c r="V119" s="695">
        <v>6151.0247999999992</v>
      </c>
      <c r="W119" s="695">
        <v>8.8477799999999966</v>
      </c>
      <c r="X119" s="695">
        <v>6558.5690999999997</v>
      </c>
      <c r="Y119" s="695">
        <v>9.9138200000000012</v>
      </c>
      <c r="Z119" s="695">
        <v>4702.1093999999994</v>
      </c>
      <c r="AA119" s="697">
        <f t="shared" si="23"/>
        <v>163.0141797</v>
      </c>
      <c r="AB119" s="697">
        <f t="shared" si="23"/>
        <v>194137.57829999999</v>
      </c>
      <c r="AC119" s="569"/>
      <c r="AD119" s="569"/>
      <c r="AE119" s="587"/>
      <c r="AF119" s="582"/>
      <c r="AG119" s="569"/>
      <c r="AH119" s="569"/>
      <c r="AI119" s="569"/>
      <c r="AJ119" s="569"/>
      <c r="AK119" s="569"/>
      <c r="AL119" s="569"/>
      <c r="AM119" s="569"/>
      <c r="AN119" s="569"/>
      <c r="AO119" s="569"/>
      <c r="AP119" s="569"/>
      <c r="AQ119" s="569"/>
      <c r="AR119" s="569"/>
      <c r="AS119" s="569"/>
      <c r="AT119" s="569"/>
      <c r="AU119" s="569"/>
      <c r="AV119" s="569"/>
      <c r="AW119" s="569"/>
      <c r="AX119" s="569"/>
      <c r="AY119" s="569"/>
      <c r="AZ119" s="569"/>
      <c r="BA119" s="569"/>
      <c r="BB119" s="569"/>
      <c r="BC119" s="569"/>
      <c r="BD119" s="569"/>
      <c r="BE119" s="569"/>
      <c r="BF119" s="569"/>
      <c r="BG119" s="569"/>
      <c r="BH119" s="569"/>
      <c r="BI119" s="569"/>
      <c r="BJ119" s="569"/>
      <c r="BK119" s="569"/>
      <c r="BL119" s="569"/>
      <c r="BM119" s="569"/>
      <c r="BN119" s="569"/>
      <c r="BO119" s="569"/>
      <c r="BP119" s="569"/>
      <c r="BQ119" s="569"/>
    </row>
    <row r="120" spans="1:69" s="597" customFormat="1" x14ac:dyDescent="0.25">
      <c r="A120" s="635" t="s">
        <v>195</v>
      </c>
      <c r="B120" s="596" t="s">
        <v>196</v>
      </c>
      <c r="C120" s="695">
        <v>3.3604799999999999</v>
      </c>
      <c r="D120" s="695">
        <v>1629.8651999999997</v>
      </c>
      <c r="E120" s="695">
        <v>2.9011</v>
      </c>
      <c r="F120" s="695">
        <v>1068.5784999999998</v>
      </c>
      <c r="G120" s="695">
        <v>2.4769000000000001</v>
      </c>
      <c r="H120" s="695">
        <v>814.18539999999996</v>
      </c>
      <c r="I120" s="693">
        <v>2.41018</v>
      </c>
      <c r="J120" s="693">
        <v>865.3911999999998</v>
      </c>
      <c r="K120" s="695">
        <v>1.6654800000000001</v>
      </c>
      <c r="L120" s="695">
        <v>444.75249999999994</v>
      </c>
      <c r="M120" s="695">
        <v>1.2159499999999999</v>
      </c>
      <c r="N120" s="695">
        <v>468.67879999999997</v>
      </c>
      <c r="O120" s="695">
        <v>0.13979999999999998</v>
      </c>
      <c r="P120" s="695">
        <v>72.189000000000007</v>
      </c>
      <c r="Q120" s="695">
        <v>1.1300000000000001E-2</v>
      </c>
      <c r="R120" s="695">
        <v>2.0339999999999998</v>
      </c>
      <c r="S120" s="695">
        <v>0.25506000000000001</v>
      </c>
      <c r="T120" s="695">
        <v>267.01749999999998</v>
      </c>
      <c r="U120" s="695">
        <v>0.90458000000000016</v>
      </c>
      <c r="V120" s="695">
        <v>453.26219999999984</v>
      </c>
      <c r="W120" s="695">
        <v>1.2730600000000001</v>
      </c>
      <c r="X120" s="695">
        <v>550.13149999999996</v>
      </c>
      <c r="Y120" s="695">
        <v>1.12625</v>
      </c>
      <c r="Z120" s="695">
        <v>440.18319999999983</v>
      </c>
      <c r="AA120" s="697">
        <f t="shared" si="23"/>
        <v>17.74014</v>
      </c>
      <c r="AB120" s="697">
        <f t="shared" si="23"/>
        <v>7076.2689999999984</v>
      </c>
      <c r="AE120" s="587"/>
      <c r="AF120" s="582"/>
    </row>
    <row r="121" spans="1:69" s="597" customFormat="1" x14ac:dyDescent="0.25">
      <c r="A121" s="635" t="s">
        <v>197</v>
      </c>
      <c r="B121" s="598" t="s">
        <v>198</v>
      </c>
      <c r="C121" s="695">
        <v>0.45678999999999997</v>
      </c>
      <c r="D121" s="695">
        <v>105.66550000000001</v>
      </c>
      <c r="E121" s="695">
        <v>2.3041299999999998</v>
      </c>
      <c r="F121" s="695">
        <v>683.75330000000008</v>
      </c>
      <c r="G121" s="695">
        <v>2.5590900000000003</v>
      </c>
      <c r="H121" s="695">
        <v>699.86440000000005</v>
      </c>
      <c r="I121" s="693">
        <v>1.53955</v>
      </c>
      <c r="J121" s="693">
        <v>327.02949999999998</v>
      </c>
      <c r="K121" s="695">
        <v>2.4834599999999996</v>
      </c>
      <c r="L121" s="695">
        <v>516.30529999999999</v>
      </c>
      <c r="M121" s="695">
        <v>0.33635999999999999</v>
      </c>
      <c r="N121" s="695">
        <v>92.817199999999985</v>
      </c>
      <c r="O121" s="695">
        <v>0.56308999999999987</v>
      </c>
      <c r="P121" s="695">
        <v>175.9614</v>
      </c>
      <c r="Q121" s="695">
        <v>0</v>
      </c>
      <c r="R121" s="695">
        <v>0</v>
      </c>
      <c r="S121" s="695">
        <v>0</v>
      </c>
      <c r="T121" s="695">
        <v>0</v>
      </c>
      <c r="U121" s="695">
        <v>0</v>
      </c>
      <c r="V121" s="695">
        <v>0</v>
      </c>
      <c r="W121" s="695">
        <v>0.04</v>
      </c>
      <c r="X121" s="695">
        <v>56</v>
      </c>
      <c r="Y121" s="695">
        <v>5.6820000000000002E-2</v>
      </c>
      <c r="Z121" s="695">
        <v>14.205</v>
      </c>
      <c r="AA121" s="697">
        <f t="shared" si="23"/>
        <v>10.339289999999997</v>
      </c>
      <c r="AB121" s="697">
        <f t="shared" si="23"/>
        <v>2671.6016000000004</v>
      </c>
      <c r="AC121" s="582"/>
      <c r="AD121" s="582"/>
      <c r="AE121" s="587"/>
      <c r="AF121" s="582"/>
      <c r="AG121" s="569"/>
      <c r="AH121" s="569"/>
      <c r="AI121" s="569"/>
      <c r="AJ121" s="569"/>
      <c r="AK121" s="569"/>
      <c r="AL121" s="569"/>
      <c r="AM121" s="569"/>
      <c r="AN121" s="569"/>
      <c r="AO121" s="569"/>
      <c r="AP121" s="569"/>
      <c r="AQ121" s="569"/>
      <c r="AR121" s="569"/>
      <c r="AS121" s="569"/>
      <c r="AT121" s="569"/>
      <c r="AU121" s="569"/>
      <c r="AV121" s="569"/>
      <c r="AW121" s="569"/>
      <c r="AX121" s="569"/>
      <c r="AY121" s="569"/>
      <c r="AZ121" s="569"/>
      <c r="BA121" s="569"/>
      <c r="BB121" s="569"/>
      <c r="BC121" s="569"/>
      <c r="BD121" s="569"/>
      <c r="BE121" s="569"/>
      <c r="BF121" s="569"/>
      <c r="BG121" s="569"/>
      <c r="BH121" s="569"/>
      <c r="BI121" s="569"/>
      <c r="BJ121" s="569"/>
      <c r="BK121" s="569"/>
      <c r="BL121" s="569"/>
      <c r="BM121" s="569"/>
      <c r="BN121" s="569"/>
      <c r="BO121" s="569"/>
      <c r="BP121" s="569"/>
      <c r="BQ121" s="569"/>
    </row>
    <row r="122" spans="1:69" s="597" customFormat="1" x14ac:dyDescent="0.25">
      <c r="A122" s="635" t="s">
        <v>199</v>
      </c>
      <c r="B122" s="598" t="s">
        <v>200</v>
      </c>
      <c r="C122" s="695">
        <v>126.52019000000001</v>
      </c>
      <c r="D122" s="695">
        <v>71284.356199999995</v>
      </c>
      <c r="E122" s="695">
        <v>39.195339999999995</v>
      </c>
      <c r="F122" s="695">
        <v>21994.087200000002</v>
      </c>
      <c r="G122" s="695">
        <v>25.899699999999996</v>
      </c>
      <c r="H122" s="695">
        <v>18852.197099999998</v>
      </c>
      <c r="I122" s="693">
        <v>42.481719999999996</v>
      </c>
      <c r="J122" s="693">
        <v>27812.989000000001</v>
      </c>
      <c r="K122" s="695">
        <v>35.020919999999997</v>
      </c>
      <c r="L122" s="695">
        <v>54963.103999999985</v>
      </c>
      <c r="M122" s="695">
        <v>82.339269999999985</v>
      </c>
      <c r="N122" s="695">
        <v>127706.20510000001</v>
      </c>
      <c r="O122" s="695">
        <v>63.269539999999999</v>
      </c>
      <c r="P122" s="695">
        <v>36743.368300000002</v>
      </c>
      <c r="Q122" s="695">
        <v>47.639479999999999</v>
      </c>
      <c r="R122" s="695">
        <v>30363.826099999998</v>
      </c>
      <c r="S122" s="695">
        <v>123.73089999999999</v>
      </c>
      <c r="T122" s="695">
        <v>87146.448100000009</v>
      </c>
      <c r="U122" s="695">
        <v>258.95767999999998</v>
      </c>
      <c r="V122" s="695">
        <v>179861.52249999999</v>
      </c>
      <c r="W122" s="695">
        <v>349.32754</v>
      </c>
      <c r="X122" s="695">
        <v>282643.94389999995</v>
      </c>
      <c r="Y122" s="695">
        <v>292.91987</v>
      </c>
      <c r="Z122" s="695">
        <v>221892.04639999999</v>
      </c>
      <c r="AA122" s="697">
        <f>C122+E122+G122+I122+K122+M122+O122+Q122+S122+U122+W122+Y122</f>
        <v>1487.3021499999998</v>
      </c>
      <c r="AB122" s="697">
        <f t="shared" si="23"/>
        <v>1161264.0938999997</v>
      </c>
      <c r="AC122" s="582"/>
      <c r="AD122" s="582"/>
      <c r="AE122" s="587"/>
      <c r="AF122" s="582"/>
      <c r="AG122" s="569"/>
      <c r="AH122" s="569"/>
      <c r="AI122" s="569"/>
      <c r="AJ122" s="569"/>
      <c r="AK122" s="569"/>
      <c r="AL122" s="569"/>
      <c r="AM122" s="569"/>
      <c r="AN122" s="569"/>
      <c r="AO122" s="569"/>
      <c r="AP122" s="569"/>
      <c r="AQ122" s="569"/>
      <c r="AR122" s="569"/>
      <c r="AS122" s="569"/>
      <c r="AT122" s="569"/>
      <c r="AU122" s="569"/>
      <c r="AV122" s="569"/>
      <c r="AW122" s="569"/>
      <c r="AX122" s="569"/>
      <c r="AY122" s="569"/>
      <c r="AZ122" s="569"/>
      <c r="BA122" s="569"/>
      <c r="BB122" s="569"/>
      <c r="BC122" s="569"/>
      <c r="BD122" s="569"/>
      <c r="BE122" s="569"/>
      <c r="BF122" s="569"/>
      <c r="BG122" s="569"/>
      <c r="BH122" s="569"/>
      <c r="BI122" s="569"/>
      <c r="BJ122" s="569"/>
      <c r="BK122" s="569"/>
      <c r="BL122" s="569"/>
      <c r="BM122" s="569"/>
      <c r="BN122" s="569"/>
      <c r="BO122" s="569"/>
      <c r="BP122" s="569"/>
      <c r="BQ122" s="569"/>
    </row>
    <row r="123" spans="1:69" s="597" customFormat="1" x14ac:dyDescent="0.25">
      <c r="A123" s="635" t="s">
        <v>327</v>
      </c>
      <c r="B123" s="598" t="s">
        <v>328</v>
      </c>
      <c r="C123" s="695">
        <v>0</v>
      </c>
      <c r="D123" s="695">
        <v>0</v>
      </c>
      <c r="E123" s="695">
        <v>0</v>
      </c>
      <c r="F123" s="695">
        <v>0</v>
      </c>
      <c r="G123" s="695">
        <v>0</v>
      </c>
      <c r="H123" s="695">
        <v>0</v>
      </c>
      <c r="I123" s="693">
        <v>0</v>
      </c>
      <c r="J123" s="693">
        <v>0</v>
      </c>
      <c r="K123" s="695">
        <v>0</v>
      </c>
      <c r="L123" s="695">
        <v>0</v>
      </c>
      <c r="M123" s="695">
        <v>0</v>
      </c>
      <c r="N123" s="695">
        <v>0</v>
      </c>
      <c r="O123" s="695">
        <v>0</v>
      </c>
      <c r="P123" s="695">
        <v>0</v>
      </c>
      <c r="Q123" s="695">
        <v>17.28</v>
      </c>
      <c r="R123" s="695">
        <v>5184</v>
      </c>
      <c r="S123" s="695">
        <v>12.717000000000001</v>
      </c>
      <c r="T123" s="695">
        <v>7599.5491000000002</v>
      </c>
      <c r="U123" s="695">
        <v>68.957999999999998</v>
      </c>
      <c r="V123" s="695">
        <v>61722.644700000004</v>
      </c>
      <c r="W123" s="695">
        <v>76.927000000000007</v>
      </c>
      <c r="X123" s="695">
        <v>79996.964200000002</v>
      </c>
      <c r="Y123" s="695">
        <v>14.423999999999999</v>
      </c>
      <c r="Z123" s="695">
        <v>14999.517599999999</v>
      </c>
      <c r="AA123" s="697">
        <f t="shared" si="23"/>
        <v>190.30600000000001</v>
      </c>
      <c r="AB123" s="697">
        <f t="shared" si="23"/>
        <v>169502.67559999999</v>
      </c>
      <c r="AC123" s="582"/>
      <c r="AD123" s="582"/>
      <c r="AE123" s="587"/>
      <c r="AF123" s="582"/>
      <c r="AG123" s="569"/>
      <c r="AH123" s="569"/>
      <c r="AI123" s="569"/>
      <c r="AJ123" s="569"/>
      <c r="AK123" s="569"/>
      <c r="AL123" s="569"/>
      <c r="AM123" s="569"/>
      <c r="AN123" s="569"/>
      <c r="AO123" s="569"/>
      <c r="AP123" s="569"/>
      <c r="AQ123" s="569"/>
      <c r="AR123" s="569"/>
      <c r="AS123" s="569"/>
      <c r="AT123" s="569"/>
      <c r="AU123" s="569"/>
      <c r="AV123" s="569"/>
      <c r="AW123" s="569"/>
      <c r="AX123" s="569"/>
      <c r="AY123" s="569"/>
      <c r="AZ123" s="569"/>
      <c r="BA123" s="569"/>
      <c r="BB123" s="569"/>
      <c r="BC123" s="569"/>
      <c r="BD123" s="569"/>
      <c r="BE123" s="569"/>
      <c r="BF123" s="569"/>
      <c r="BG123" s="569"/>
      <c r="BH123" s="569"/>
      <c r="BI123" s="569"/>
      <c r="BJ123" s="569"/>
      <c r="BK123" s="569"/>
      <c r="BL123" s="569"/>
      <c r="BM123" s="569"/>
      <c r="BN123" s="569"/>
      <c r="BO123" s="569"/>
      <c r="BP123" s="569"/>
      <c r="BQ123" s="569"/>
    </row>
    <row r="124" spans="1:69" s="597" customFormat="1" x14ac:dyDescent="0.25">
      <c r="A124" s="635" t="s">
        <v>252</v>
      </c>
      <c r="B124" s="598" t="s">
        <v>202</v>
      </c>
      <c r="C124" s="693">
        <v>0</v>
      </c>
      <c r="D124" s="693">
        <v>0</v>
      </c>
      <c r="E124" s="693">
        <v>0</v>
      </c>
      <c r="F124" s="693">
        <v>0</v>
      </c>
      <c r="G124" s="693">
        <v>0</v>
      </c>
      <c r="H124" s="693">
        <v>0</v>
      </c>
      <c r="I124" s="693">
        <v>0</v>
      </c>
      <c r="J124" s="693">
        <v>0</v>
      </c>
      <c r="K124" s="695">
        <v>0.03</v>
      </c>
      <c r="L124" s="695">
        <v>2649.9</v>
      </c>
      <c r="M124" s="695">
        <v>0.22700000000000001</v>
      </c>
      <c r="N124" s="695">
        <v>36.32</v>
      </c>
      <c r="O124" s="695">
        <v>0</v>
      </c>
      <c r="P124" s="695">
        <v>0</v>
      </c>
      <c r="Q124" s="695">
        <v>0</v>
      </c>
      <c r="R124" s="695">
        <v>0</v>
      </c>
      <c r="S124" s="695">
        <v>0</v>
      </c>
      <c r="T124" s="695">
        <v>0</v>
      </c>
      <c r="U124" s="695">
        <v>0</v>
      </c>
      <c r="V124" s="695">
        <v>0</v>
      </c>
      <c r="W124" s="695">
        <v>1.3600000000000001E-2</v>
      </c>
      <c r="X124" s="695">
        <v>76.799499999999995</v>
      </c>
      <c r="Y124" s="695">
        <v>0</v>
      </c>
      <c r="Z124" s="695">
        <v>0</v>
      </c>
      <c r="AA124" s="697">
        <f t="shared" si="23"/>
        <v>0.27060000000000001</v>
      </c>
      <c r="AB124" s="697">
        <f t="shared" si="23"/>
        <v>2763.0195000000003</v>
      </c>
      <c r="AC124" s="569"/>
      <c r="AD124" s="569"/>
      <c r="AE124" s="587"/>
      <c r="AF124" s="582"/>
      <c r="AG124" s="569"/>
      <c r="AH124" s="569"/>
      <c r="AI124" s="569"/>
      <c r="AJ124" s="569"/>
      <c r="AK124" s="569"/>
      <c r="AL124" s="569"/>
      <c r="AM124" s="569"/>
      <c r="AN124" s="569"/>
      <c r="AO124" s="569"/>
      <c r="AP124" s="569"/>
      <c r="AQ124" s="569"/>
      <c r="AR124" s="569"/>
      <c r="AS124" s="569"/>
      <c r="AT124" s="569"/>
      <c r="AU124" s="569"/>
      <c r="AV124" s="569"/>
      <c r="AW124" s="569"/>
      <c r="AX124" s="569"/>
      <c r="AY124" s="569"/>
      <c r="AZ124" s="569"/>
      <c r="BA124" s="569"/>
      <c r="BB124" s="569"/>
      <c r="BC124" s="569"/>
      <c r="BD124" s="569"/>
      <c r="BE124" s="569"/>
      <c r="BF124" s="569"/>
      <c r="BG124" s="569"/>
      <c r="BH124" s="569"/>
      <c r="BI124" s="569"/>
      <c r="BJ124" s="569"/>
      <c r="BK124" s="569"/>
      <c r="BL124" s="569"/>
      <c r="BM124" s="569"/>
      <c r="BN124" s="569"/>
      <c r="BO124" s="569"/>
      <c r="BP124" s="569"/>
      <c r="BQ124" s="569"/>
    </row>
    <row r="125" spans="1:69" s="597" customFormat="1" x14ac:dyDescent="0.25">
      <c r="A125" s="635" t="s">
        <v>203</v>
      </c>
      <c r="B125" s="598" t="s">
        <v>204</v>
      </c>
      <c r="C125" s="695">
        <v>1.5929899999999999</v>
      </c>
      <c r="D125" s="695">
        <v>848.3273999999999</v>
      </c>
      <c r="E125" s="695">
        <v>3.0666199999999999</v>
      </c>
      <c r="F125" s="695">
        <v>2237.5193000000004</v>
      </c>
      <c r="G125" s="695">
        <v>6.7984300000000006</v>
      </c>
      <c r="H125" s="695">
        <v>2490.1486000000004</v>
      </c>
      <c r="I125" s="693">
        <v>2.81996</v>
      </c>
      <c r="J125" s="693">
        <v>1875.1070000000002</v>
      </c>
      <c r="K125" s="695">
        <v>2.8820999999999999</v>
      </c>
      <c r="L125" s="695">
        <v>2352.2647000000002</v>
      </c>
      <c r="M125" s="695">
        <v>2.9114</v>
      </c>
      <c r="N125" s="695">
        <v>2024.4321</v>
      </c>
      <c r="O125" s="695">
        <v>2.9885999999999999</v>
      </c>
      <c r="P125" s="695">
        <v>1447.1320000000001</v>
      </c>
      <c r="Q125" s="695">
        <v>7.3382607000000011</v>
      </c>
      <c r="R125" s="695">
        <v>4071.0847000000003</v>
      </c>
      <c r="S125" s="695">
        <v>4.687660000000001</v>
      </c>
      <c r="T125" s="695">
        <v>4522.0764999999992</v>
      </c>
      <c r="U125" s="695">
        <v>2.8149000000000002</v>
      </c>
      <c r="V125" s="695">
        <v>1989.5631999999996</v>
      </c>
      <c r="W125" s="695">
        <v>1.8751699999999998</v>
      </c>
      <c r="X125" s="695">
        <v>922.28600000000006</v>
      </c>
      <c r="Y125" s="695">
        <v>1.7016</v>
      </c>
      <c r="Z125" s="695">
        <v>1394.8878</v>
      </c>
      <c r="AA125" s="697">
        <f t="shared" si="23"/>
        <v>41.477690699999997</v>
      </c>
      <c r="AB125" s="697">
        <f t="shared" si="23"/>
        <v>26174.829300000001</v>
      </c>
      <c r="AC125" s="569"/>
      <c r="AD125" s="569"/>
      <c r="AE125" s="587"/>
      <c r="AF125" s="582"/>
      <c r="AG125" s="569"/>
      <c r="AH125" s="569"/>
      <c r="AI125" s="569"/>
      <c r="AJ125" s="569"/>
      <c r="AK125" s="569"/>
      <c r="AL125" s="569"/>
      <c r="AM125" s="569"/>
      <c r="AN125" s="569"/>
      <c r="AO125" s="569"/>
      <c r="AP125" s="569"/>
      <c r="AQ125" s="569"/>
      <c r="AR125" s="569"/>
      <c r="AS125" s="569"/>
      <c r="AT125" s="569"/>
      <c r="AU125" s="569"/>
      <c r="AV125" s="569"/>
      <c r="AW125" s="569"/>
      <c r="AX125" s="569"/>
      <c r="AY125" s="569"/>
      <c r="AZ125" s="569"/>
      <c r="BA125" s="569"/>
      <c r="BB125" s="569"/>
      <c r="BC125" s="569"/>
      <c r="BD125" s="569"/>
      <c r="BE125" s="569"/>
      <c r="BF125" s="569"/>
      <c r="BG125" s="569"/>
      <c r="BH125" s="569"/>
      <c r="BI125" s="569"/>
      <c r="BJ125" s="569"/>
      <c r="BK125" s="569"/>
      <c r="BL125" s="569"/>
      <c r="BM125" s="569"/>
      <c r="BN125" s="569"/>
      <c r="BO125" s="569"/>
      <c r="BP125" s="569"/>
      <c r="BQ125" s="569"/>
    </row>
    <row r="126" spans="1:69" s="597" customFormat="1" x14ac:dyDescent="0.25">
      <c r="A126" s="635" t="s">
        <v>205</v>
      </c>
      <c r="B126" s="598" t="s">
        <v>206</v>
      </c>
      <c r="C126" s="695">
        <v>14.23568</v>
      </c>
      <c r="D126" s="695">
        <v>18758.568200000002</v>
      </c>
      <c r="E126" s="695">
        <v>9.2634899999999991</v>
      </c>
      <c r="F126" s="695">
        <v>11394.282200000001</v>
      </c>
      <c r="G126" s="695">
        <v>17.304310000000005</v>
      </c>
      <c r="H126" s="695">
        <v>21061.672300000002</v>
      </c>
      <c r="I126" s="693">
        <v>11.604800000000001</v>
      </c>
      <c r="J126" s="693">
        <v>15449.8109</v>
      </c>
      <c r="K126" s="695">
        <v>18.054959999999994</v>
      </c>
      <c r="L126" s="695">
        <v>23947.409400000004</v>
      </c>
      <c r="M126" s="695">
        <v>11.431069999999998</v>
      </c>
      <c r="N126" s="695">
        <v>12920.383499999998</v>
      </c>
      <c r="O126" s="695">
        <v>13.958459999999999</v>
      </c>
      <c r="P126" s="695">
        <v>17487.630000000005</v>
      </c>
      <c r="Q126" s="695">
        <v>17.052300699999996</v>
      </c>
      <c r="R126" s="695">
        <v>20645.4074</v>
      </c>
      <c r="S126" s="695">
        <v>10.157450000000001</v>
      </c>
      <c r="T126" s="695">
        <v>14472.8986</v>
      </c>
      <c r="U126" s="695">
        <v>13.444629999999997</v>
      </c>
      <c r="V126" s="695">
        <v>20096.724199999997</v>
      </c>
      <c r="W126" s="695">
        <v>19.545990000000007</v>
      </c>
      <c r="X126" s="695">
        <v>25170.688000000002</v>
      </c>
      <c r="Y126" s="695">
        <v>14.05921</v>
      </c>
      <c r="Z126" s="695">
        <v>19213.759300000002</v>
      </c>
      <c r="AA126" s="697">
        <f t="shared" si="23"/>
        <v>170.11235070000001</v>
      </c>
      <c r="AB126" s="697">
        <f t="shared" si="23"/>
        <v>220619.234</v>
      </c>
      <c r="AC126" s="582"/>
      <c r="AD126" s="582"/>
      <c r="AE126" s="587"/>
      <c r="AF126" s="582"/>
      <c r="AG126" s="569"/>
      <c r="AH126" s="569"/>
      <c r="AI126" s="569"/>
      <c r="AJ126" s="569"/>
      <c r="AK126" s="569"/>
      <c r="AL126" s="569"/>
      <c r="AM126" s="569"/>
      <c r="AN126" s="569"/>
      <c r="AO126" s="569"/>
      <c r="AP126" s="569"/>
      <c r="AQ126" s="569"/>
      <c r="AR126" s="569"/>
      <c r="AS126" s="569"/>
      <c r="AT126" s="569"/>
      <c r="AU126" s="569"/>
      <c r="AV126" s="569"/>
      <c r="AW126" s="569"/>
      <c r="AX126" s="569"/>
      <c r="AY126" s="569"/>
      <c r="AZ126" s="569"/>
      <c r="BA126" s="569"/>
      <c r="BB126" s="569"/>
      <c r="BC126" s="569"/>
      <c r="BD126" s="569"/>
      <c r="BE126" s="569"/>
      <c r="BF126" s="569"/>
      <c r="BG126" s="569"/>
      <c r="BH126" s="569"/>
      <c r="BI126" s="569"/>
      <c r="BJ126" s="569"/>
      <c r="BK126" s="569"/>
      <c r="BL126" s="569"/>
      <c r="BM126" s="569"/>
      <c r="BN126" s="569"/>
      <c r="BO126" s="569"/>
      <c r="BP126" s="569"/>
      <c r="BQ126" s="569"/>
    </row>
    <row r="127" spans="1:69" s="597" customFormat="1" x14ac:dyDescent="0.25">
      <c r="A127" s="635" t="s">
        <v>205</v>
      </c>
      <c r="B127" s="598" t="s">
        <v>208</v>
      </c>
      <c r="C127" s="695">
        <v>0</v>
      </c>
      <c r="D127" s="695">
        <v>0</v>
      </c>
      <c r="E127" s="695">
        <v>0</v>
      </c>
      <c r="F127" s="695">
        <v>0</v>
      </c>
      <c r="G127" s="695">
        <v>0</v>
      </c>
      <c r="H127" s="695">
        <v>0</v>
      </c>
      <c r="I127" s="695">
        <v>0</v>
      </c>
      <c r="J127" s="695">
        <v>0</v>
      </c>
      <c r="K127" s="695">
        <v>0</v>
      </c>
      <c r="L127" s="695">
        <v>0</v>
      </c>
      <c r="M127" s="695">
        <v>0</v>
      </c>
      <c r="N127" s="695">
        <v>0</v>
      </c>
      <c r="O127" s="695">
        <v>0</v>
      </c>
      <c r="P127" s="695">
        <v>0</v>
      </c>
      <c r="Q127" s="695">
        <v>0</v>
      </c>
      <c r="R127" s="695">
        <v>0</v>
      </c>
      <c r="S127" s="695">
        <v>3.5450000000000002E-2</v>
      </c>
      <c r="T127" s="695">
        <v>37.165000000000006</v>
      </c>
      <c r="U127" s="695">
        <v>5.45E-3</v>
      </c>
      <c r="V127" s="695">
        <v>1.3625</v>
      </c>
      <c r="W127" s="695">
        <v>0</v>
      </c>
      <c r="X127" s="695">
        <v>0</v>
      </c>
      <c r="Y127" s="695">
        <v>1.8179999999999998E-2</v>
      </c>
      <c r="Z127" s="695">
        <v>4.5449999999999999</v>
      </c>
      <c r="AA127" s="697">
        <f t="shared" si="23"/>
        <v>5.9080000000000008E-2</v>
      </c>
      <c r="AB127" s="697">
        <f t="shared" si="23"/>
        <v>43.072500000000005</v>
      </c>
      <c r="AC127" s="569"/>
      <c r="AD127" s="569"/>
      <c r="AE127" s="587"/>
      <c r="AF127" s="582"/>
      <c r="AG127" s="569"/>
      <c r="AH127" s="569"/>
      <c r="AI127" s="569"/>
      <c r="AJ127" s="569"/>
      <c r="AK127" s="569"/>
      <c r="AL127" s="569"/>
      <c r="AM127" s="569"/>
      <c r="AN127" s="569"/>
      <c r="AO127" s="569"/>
      <c r="AP127" s="569"/>
      <c r="AQ127" s="569"/>
      <c r="AR127" s="569"/>
      <c r="AS127" s="569"/>
      <c r="AT127" s="569"/>
      <c r="AU127" s="569"/>
      <c r="AV127" s="569"/>
      <c r="AW127" s="569"/>
      <c r="AX127" s="569"/>
      <c r="AY127" s="569"/>
      <c r="AZ127" s="569"/>
      <c r="BA127" s="569"/>
      <c r="BB127" s="569"/>
      <c r="BC127" s="569"/>
      <c r="BD127" s="569"/>
      <c r="BE127" s="569"/>
      <c r="BF127" s="569"/>
      <c r="BG127" s="569"/>
      <c r="BH127" s="569"/>
      <c r="BI127" s="569"/>
      <c r="BJ127" s="569"/>
      <c r="BK127" s="569"/>
      <c r="BL127" s="569"/>
      <c r="BM127" s="569"/>
      <c r="BN127" s="569"/>
      <c r="BO127" s="569"/>
      <c r="BP127" s="569"/>
      <c r="BQ127" s="569"/>
    </row>
    <row r="128" spans="1:69" s="597" customFormat="1" x14ac:dyDescent="0.25">
      <c r="A128" s="635" t="s">
        <v>209</v>
      </c>
      <c r="B128" s="598" t="s">
        <v>210</v>
      </c>
      <c r="C128" s="716">
        <v>0.151</v>
      </c>
      <c r="D128" s="716">
        <v>347.61259999999999</v>
      </c>
      <c r="E128" s="716">
        <v>0.49423</v>
      </c>
      <c r="F128" s="716">
        <v>463.71559999999999</v>
      </c>
      <c r="G128" s="716">
        <v>5.4917100000000003</v>
      </c>
      <c r="H128" s="716">
        <v>5491.8697000000002</v>
      </c>
      <c r="I128" s="693">
        <v>3.2925299999999997</v>
      </c>
      <c r="J128" s="693">
        <v>2913.9512999999997</v>
      </c>
      <c r="K128" s="716">
        <v>5.1797700000000004</v>
      </c>
      <c r="L128" s="722">
        <v>4458.1994000000004</v>
      </c>
      <c r="M128" s="695">
        <v>2.63205</v>
      </c>
      <c r="N128" s="695">
        <v>3749.4459999999995</v>
      </c>
      <c r="O128" s="695">
        <v>1.6774800000000001</v>
      </c>
      <c r="P128" s="695">
        <v>799.93360000000007</v>
      </c>
      <c r="Q128" s="695">
        <v>8.53477</v>
      </c>
      <c r="R128" s="695">
        <v>5296.4982</v>
      </c>
      <c r="S128" s="695">
        <v>3.15909</v>
      </c>
      <c r="T128" s="695">
        <v>2010.4993999999999</v>
      </c>
      <c r="U128" s="695">
        <v>1.6228</v>
      </c>
      <c r="V128" s="695">
        <v>3630.3719000000001</v>
      </c>
      <c r="W128" s="695">
        <v>2.0543</v>
      </c>
      <c r="X128" s="695">
        <v>3724.8105999999998</v>
      </c>
      <c r="Y128" s="695">
        <v>3.95417</v>
      </c>
      <c r="Z128" s="695">
        <v>4474.6774999999998</v>
      </c>
      <c r="AA128" s="697">
        <f t="shared" si="23"/>
        <v>38.243899999999989</v>
      </c>
      <c r="AB128" s="697">
        <f t="shared" si="23"/>
        <v>37361.585799999993</v>
      </c>
      <c r="AC128" s="582"/>
      <c r="AD128" s="582"/>
      <c r="AE128" s="587"/>
      <c r="AF128" s="582"/>
      <c r="AG128" s="569"/>
      <c r="AH128" s="569"/>
      <c r="AI128" s="569"/>
      <c r="AJ128" s="569"/>
      <c r="AK128" s="569"/>
      <c r="AL128" s="569"/>
      <c r="AM128" s="569"/>
      <c r="AN128" s="569"/>
      <c r="AO128" s="569"/>
      <c r="AP128" s="569"/>
      <c r="AQ128" s="569"/>
      <c r="AR128" s="569"/>
      <c r="AS128" s="569"/>
      <c r="AT128" s="569"/>
      <c r="AU128" s="569"/>
      <c r="AV128" s="569"/>
      <c r="AW128" s="569"/>
      <c r="AX128" s="569"/>
      <c r="AY128" s="569"/>
      <c r="AZ128" s="569"/>
      <c r="BA128" s="569"/>
      <c r="BB128" s="569"/>
      <c r="BC128" s="569"/>
      <c r="BD128" s="569"/>
      <c r="BE128" s="569"/>
      <c r="BF128" s="569"/>
      <c r="BG128" s="569"/>
      <c r="BH128" s="569"/>
      <c r="BI128" s="569"/>
      <c r="BJ128" s="569"/>
      <c r="BK128" s="569"/>
      <c r="BL128" s="569"/>
      <c r="BM128" s="569"/>
      <c r="BN128" s="569"/>
      <c r="BO128" s="569"/>
      <c r="BP128" s="569"/>
      <c r="BQ128" s="569"/>
    </row>
    <row r="129" spans="1:69" s="597" customFormat="1" x14ac:dyDescent="0.25">
      <c r="A129" s="635" t="s">
        <v>253</v>
      </c>
      <c r="B129" s="648" t="s">
        <v>212</v>
      </c>
      <c r="C129" s="695">
        <v>0</v>
      </c>
      <c r="D129" s="695">
        <v>0</v>
      </c>
      <c r="E129" s="695">
        <v>0</v>
      </c>
      <c r="F129" s="695">
        <v>0</v>
      </c>
      <c r="G129" s="695">
        <v>0</v>
      </c>
      <c r="H129" s="695">
        <v>0</v>
      </c>
      <c r="I129" s="695">
        <v>0</v>
      </c>
      <c r="J129" s="695">
        <v>0</v>
      </c>
      <c r="K129" s="695">
        <v>0</v>
      </c>
      <c r="L129" s="695">
        <v>0</v>
      </c>
      <c r="M129" s="695">
        <v>0</v>
      </c>
      <c r="N129" s="695">
        <v>0</v>
      </c>
      <c r="O129" s="695">
        <v>0.20362</v>
      </c>
      <c r="P129" s="695">
        <v>199.9956</v>
      </c>
      <c r="Q129" s="695">
        <v>0</v>
      </c>
      <c r="R129" s="695">
        <v>0</v>
      </c>
      <c r="S129" s="695">
        <v>0.73302999999999996</v>
      </c>
      <c r="T129" s="695">
        <v>719.98209999999995</v>
      </c>
      <c r="U129" s="695">
        <v>1.13846</v>
      </c>
      <c r="V129" s="695">
        <v>1669.9366</v>
      </c>
      <c r="W129" s="695">
        <v>2.7149999999999997E-2</v>
      </c>
      <c r="X129" s="695">
        <v>31.0379</v>
      </c>
      <c r="Y129" s="695">
        <v>0</v>
      </c>
      <c r="Z129" s="695">
        <v>0</v>
      </c>
      <c r="AA129" s="697">
        <f t="shared" si="23"/>
        <v>2.1022599999999998</v>
      </c>
      <c r="AB129" s="697">
        <f t="shared" si="23"/>
        <v>2620.9521999999997</v>
      </c>
      <c r="AC129" s="569"/>
      <c r="AD129" s="569"/>
      <c r="AE129" s="587"/>
      <c r="AF129" s="582"/>
      <c r="AG129" s="569"/>
      <c r="AH129" s="569"/>
      <c r="AI129" s="569"/>
      <c r="AJ129" s="569"/>
      <c r="AK129" s="569"/>
      <c r="AL129" s="569"/>
      <c r="AM129" s="569"/>
      <c r="AN129" s="569"/>
      <c r="AO129" s="569"/>
      <c r="AP129" s="569"/>
      <c r="AQ129" s="569"/>
      <c r="AR129" s="569"/>
      <c r="AS129" s="569"/>
      <c r="AT129" s="569"/>
      <c r="AU129" s="569"/>
      <c r="AV129" s="569"/>
      <c r="AW129" s="569"/>
      <c r="AX129" s="569"/>
      <c r="AY129" s="569"/>
      <c r="AZ129" s="569"/>
      <c r="BA129" s="569"/>
      <c r="BB129" s="569"/>
      <c r="BC129" s="569"/>
      <c r="BD129" s="569"/>
      <c r="BE129" s="569"/>
      <c r="BF129" s="569"/>
      <c r="BG129" s="569"/>
      <c r="BH129" s="569"/>
      <c r="BI129" s="569"/>
      <c r="BJ129" s="569"/>
      <c r="BK129" s="569"/>
      <c r="BL129" s="569"/>
      <c r="BM129" s="569"/>
      <c r="BN129" s="569"/>
      <c r="BO129" s="569"/>
      <c r="BP129" s="569"/>
      <c r="BQ129" s="569"/>
    </row>
    <row r="130" spans="1:69" s="597" customFormat="1" x14ac:dyDescent="0.25">
      <c r="A130" s="635">
        <v>603</v>
      </c>
      <c r="B130" s="649" t="s">
        <v>213</v>
      </c>
      <c r="C130" s="698">
        <v>17.295140000000004</v>
      </c>
      <c r="D130" s="698">
        <v>32990.311899999993</v>
      </c>
      <c r="E130" s="698">
        <v>5.1989399999999995</v>
      </c>
      <c r="F130" s="698">
        <v>9914.4528000000009</v>
      </c>
      <c r="G130" s="698">
        <v>6.2995200000000002</v>
      </c>
      <c r="H130" s="698">
        <v>12179.836599999999</v>
      </c>
      <c r="I130" s="693">
        <v>4.3213200000000009</v>
      </c>
      <c r="J130" s="693">
        <v>8733.4292999999998</v>
      </c>
      <c r="K130" s="698">
        <v>2.3147500000000001</v>
      </c>
      <c r="L130" s="698">
        <v>5355.1688999999997</v>
      </c>
      <c r="M130" s="695">
        <v>1.7623399999999998</v>
      </c>
      <c r="N130" s="695">
        <v>4079.1221999999998</v>
      </c>
      <c r="O130" s="695">
        <v>2.4948999999999999</v>
      </c>
      <c r="P130" s="695">
        <v>5300.7145</v>
      </c>
      <c r="Q130" s="695">
        <v>3.2293400000000001</v>
      </c>
      <c r="R130" s="695">
        <v>6367.1200000000008</v>
      </c>
      <c r="S130" s="695">
        <v>3.0593199999999996</v>
      </c>
      <c r="T130" s="695">
        <v>6315.9703</v>
      </c>
      <c r="U130" s="695">
        <v>3.5910200000000003</v>
      </c>
      <c r="V130" s="695">
        <v>7270.1098999999995</v>
      </c>
      <c r="W130" s="695">
        <v>3.2325399999999997</v>
      </c>
      <c r="X130" s="695">
        <v>16150.294599999999</v>
      </c>
      <c r="Y130" s="695">
        <v>11.7537</v>
      </c>
      <c r="Z130" s="695">
        <v>14187.3364</v>
      </c>
      <c r="AA130" s="697">
        <f t="shared" si="23"/>
        <v>64.55283</v>
      </c>
      <c r="AB130" s="697">
        <f t="shared" si="23"/>
        <v>128843.86739999999</v>
      </c>
      <c r="AC130" s="582"/>
      <c r="AD130" s="582"/>
      <c r="AE130" s="587"/>
      <c r="AF130" s="582"/>
      <c r="AG130" s="569"/>
      <c r="AH130" s="569"/>
      <c r="AI130" s="569"/>
      <c r="AJ130" s="569"/>
      <c r="AK130" s="569"/>
      <c r="AL130" s="569"/>
      <c r="AM130" s="569"/>
      <c r="AN130" s="569"/>
      <c r="AO130" s="569"/>
      <c r="AP130" s="569"/>
      <c r="AQ130" s="569"/>
      <c r="AR130" s="569"/>
      <c r="AS130" s="569"/>
      <c r="AT130" s="569"/>
      <c r="AU130" s="569"/>
      <c r="AV130" s="569"/>
      <c r="AW130" s="569"/>
      <c r="AX130" s="569"/>
      <c r="AY130" s="569"/>
      <c r="AZ130" s="569"/>
      <c r="BA130" s="569"/>
      <c r="BB130" s="569"/>
      <c r="BC130" s="569"/>
      <c r="BD130" s="569"/>
      <c r="BE130" s="569"/>
      <c r="BF130" s="569"/>
      <c r="BG130" s="569"/>
      <c r="BH130" s="569"/>
      <c r="BI130" s="569"/>
      <c r="BJ130" s="569"/>
      <c r="BK130" s="569"/>
      <c r="BL130" s="569"/>
      <c r="BM130" s="569"/>
      <c r="BN130" s="569"/>
      <c r="BO130" s="569"/>
      <c r="BP130" s="569"/>
      <c r="BQ130" s="569"/>
    </row>
    <row r="131" spans="1:69" x14ac:dyDescent="0.25">
      <c r="A131" s="627"/>
      <c r="B131" s="217" t="s">
        <v>214</v>
      </c>
      <c r="C131" s="710"/>
      <c r="D131" s="710"/>
      <c r="E131" s="710"/>
      <c r="F131" s="710"/>
      <c r="G131" s="710"/>
      <c r="H131" s="710"/>
      <c r="I131" s="693"/>
      <c r="J131" s="693"/>
      <c r="K131" s="710"/>
      <c r="L131" s="710"/>
      <c r="M131" s="711"/>
      <c r="N131" s="711"/>
      <c r="O131" s="711"/>
      <c r="P131" s="711"/>
      <c r="Q131" s="711"/>
      <c r="R131" s="711"/>
      <c r="S131" s="711"/>
      <c r="T131" s="711"/>
      <c r="U131" s="711"/>
      <c r="V131" s="711"/>
      <c r="W131" s="711"/>
      <c r="X131" s="711"/>
      <c r="Y131" s="711"/>
      <c r="Z131" s="711"/>
      <c r="AA131" s="697"/>
      <c r="AB131" s="697"/>
      <c r="AC131" s="582"/>
      <c r="AD131" s="582"/>
      <c r="AE131" s="587"/>
      <c r="AF131" s="582"/>
    </row>
    <row r="132" spans="1:69" x14ac:dyDescent="0.25">
      <c r="A132" s="650" t="s">
        <v>254</v>
      </c>
      <c r="B132" s="647" t="s">
        <v>216</v>
      </c>
      <c r="C132" s="695">
        <v>111.50709829999998</v>
      </c>
      <c r="D132" s="695">
        <v>517865.90629999997</v>
      </c>
      <c r="E132" s="695">
        <v>109.98797500000001</v>
      </c>
      <c r="F132" s="695">
        <v>553838.39549999998</v>
      </c>
      <c r="G132" s="695">
        <v>140.73801999999998</v>
      </c>
      <c r="H132" s="695">
        <v>732263.65320000006</v>
      </c>
      <c r="I132" s="693">
        <v>109.80457999999997</v>
      </c>
      <c r="J132" s="693">
        <v>545777.24640000006</v>
      </c>
      <c r="K132" s="695">
        <v>95.184590000000014</v>
      </c>
      <c r="L132" s="695">
        <v>472100.24050000007</v>
      </c>
      <c r="M132" s="695">
        <v>129.45231999999999</v>
      </c>
      <c r="N132" s="695">
        <v>632959.56689999998</v>
      </c>
      <c r="O132" s="695">
        <v>94.468050000000005</v>
      </c>
      <c r="P132" s="695">
        <v>497680.50419999997</v>
      </c>
      <c r="Q132" s="695">
        <v>132.70071999999999</v>
      </c>
      <c r="R132" s="695">
        <v>654230.16689999995</v>
      </c>
      <c r="S132" s="695">
        <v>145.49051</v>
      </c>
      <c r="T132" s="695">
        <v>756357.13270000007</v>
      </c>
      <c r="U132" s="695">
        <v>154.57024000000001</v>
      </c>
      <c r="V132" s="695">
        <v>750558.93870000006</v>
      </c>
      <c r="W132" s="695">
        <v>93.304940000000002</v>
      </c>
      <c r="X132" s="695">
        <v>474576.842</v>
      </c>
      <c r="Y132" s="695">
        <v>76.852319999999992</v>
      </c>
      <c r="Z132" s="695">
        <v>421395.4767</v>
      </c>
      <c r="AA132" s="697">
        <f t="shared" ref="AA132:AB136" si="24">C132+E132+G132+I132+K132+M132+O132+Q132+S132+U132+W132+Y132</f>
        <v>1394.0613633</v>
      </c>
      <c r="AB132" s="697">
        <f t="shared" si="24"/>
        <v>7009604.0700000003</v>
      </c>
      <c r="AC132" s="582"/>
      <c r="AD132" s="582"/>
      <c r="AE132" s="587"/>
      <c r="AF132" s="582"/>
    </row>
    <row r="133" spans="1:69" x14ac:dyDescent="0.25">
      <c r="A133" s="651" t="s">
        <v>262</v>
      </c>
      <c r="B133" s="598" t="s">
        <v>312</v>
      </c>
      <c r="C133" s="695">
        <v>0</v>
      </c>
      <c r="D133" s="695">
        <v>0</v>
      </c>
      <c r="E133" s="695">
        <v>0.06</v>
      </c>
      <c r="F133" s="695">
        <v>143.41200000000001</v>
      </c>
      <c r="G133" s="695">
        <v>3.1209499999999997</v>
      </c>
      <c r="H133" s="695">
        <v>6902.6395000000002</v>
      </c>
      <c r="I133" s="693">
        <v>0</v>
      </c>
      <c r="J133" s="693">
        <v>0</v>
      </c>
      <c r="K133" s="693">
        <v>0</v>
      </c>
      <c r="L133" s="693">
        <v>0</v>
      </c>
      <c r="M133" s="704">
        <v>0</v>
      </c>
      <c r="N133" s="704">
        <v>0</v>
      </c>
      <c r="O133" s="704">
        <v>0</v>
      </c>
      <c r="P133" s="704">
        <v>0</v>
      </c>
      <c r="Q133" s="704">
        <v>0</v>
      </c>
      <c r="R133" s="704">
        <v>0</v>
      </c>
      <c r="S133" s="704">
        <v>0</v>
      </c>
      <c r="T133" s="704">
        <v>0</v>
      </c>
      <c r="U133" s="704">
        <v>0</v>
      </c>
      <c r="V133" s="704">
        <v>0</v>
      </c>
      <c r="W133" s="704">
        <v>0</v>
      </c>
      <c r="X133" s="704">
        <v>0</v>
      </c>
      <c r="Y133" s="704">
        <v>0</v>
      </c>
      <c r="Z133" s="704">
        <v>0</v>
      </c>
      <c r="AA133" s="697">
        <f t="shared" si="24"/>
        <v>3.1809499999999997</v>
      </c>
      <c r="AB133" s="697">
        <f t="shared" si="24"/>
        <v>7046.0515000000005</v>
      </c>
      <c r="AC133" s="569"/>
      <c r="AD133" s="569"/>
      <c r="AE133" s="587"/>
      <c r="AF133" s="582"/>
    </row>
    <row r="134" spans="1:69" x14ac:dyDescent="0.25">
      <c r="A134" s="591" t="s">
        <v>255</v>
      </c>
      <c r="B134" s="598" t="s">
        <v>220</v>
      </c>
      <c r="C134" s="695">
        <v>0</v>
      </c>
      <c r="D134" s="695">
        <v>0</v>
      </c>
      <c r="E134" s="695">
        <v>0</v>
      </c>
      <c r="F134" s="695">
        <v>0</v>
      </c>
      <c r="G134" s="695">
        <v>5.0818099999999991</v>
      </c>
      <c r="H134" s="695">
        <v>8588.7313000000013</v>
      </c>
      <c r="I134" s="693">
        <v>0</v>
      </c>
      <c r="J134" s="693">
        <v>0</v>
      </c>
      <c r="K134" s="693">
        <v>0</v>
      </c>
      <c r="L134" s="693">
        <v>0</v>
      </c>
      <c r="M134" s="704">
        <v>0</v>
      </c>
      <c r="N134" s="704">
        <v>0</v>
      </c>
      <c r="O134" s="704">
        <v>0</v>
      </c>
      <c r="P134" s="704">
        <v>0</v>
      </c>
      <c r="Q134" s="704">
        <v>0</v>
      </c>
      <c r="R134" s="704">
        <v>0</v>
      </c>
      <c r="S134" s="704">
        <v>0</v>
      </c>
      <c r="T134" s="704">
        <v>0</v>
      </c>
      <c r="U134" s="704">
        <v>0</v>
      </c>
      <c r="V134" s="704">
        <v>0</v>
      </c>
      <c r="W134" s="704">
        <v>0</v>
      </c>
      <c r="X134" s="704">
        <v>0</v>
      </c>
      <c r="Y134" s="704">
        <v>0</v>
      </c>
      <c r="Z134" s="704">
        <v>0</v>
      </c>
      <c r="AA134" s="697">
        <f t="shared" si="24"/>
        <v>5.0818099999999991</v>
      </c>
      <c r="AB134" s="697">
        <f t="shared" si="24"/>
        <v>8588.7313000000013</v>
      </c>
      <c r="AC134" s="582"/>
      <c r="AD134" s="582"/>
      <c r="AE134" s="587"/>
      <c r="AF134" s="582"/>
    </row>
    <row r="135" spans="1:69" x14ac:dyDescent="0.25">
      <c r="A135" s="591" t="s">
        <v>221</v>
      </c>
      <c r="B135" s="598" t="s">
        <v>222</v>
      </c>
      <c r="C135" s="695">
        <v>6.5000000000000002E-2</v>
      </c>
      <c r="D135" s="695">
        <v>1080</v>
      </c>
      <c r="E135" s="695">
        <v>1.139</v>
      </c>
      <c r="F135" s="695">
        <v>6256</v>
      </c>
      <c r="G135" s="695">
        <v>0.46700000000000003</v>
      </c>
      <c r="H135" s="695">
        <v>9088</v>
      </c>
      <c r="I135" s="693">
        <v>0.316</v>
      </c>
      <c r="J135" s="693">
        <v>6704</v>
      </c>
      <c r="K135" s="695">
        <v>0.59799999999999998</v>
      </c>
      <c r="L135" s="695">
        <v>12840</v>
      </c>
      <c r="M135" s="695">
        <v>0.16200000000000001</v>
      </c>
      <c r="N135" s="695">
        <v>2440</v>
      </c>
      <c r="O135" s="695">
        <v>0.48599999999999999</v>
      </c>
      <c r="P135" s="695">
        <v>5558</v>
      </c>
      <c r="Q135" s="695">
        <v>0.12</v>
      </c>
      <c r="R135" s="695">
        <v>2300</v>
      </c>
      <c r="S135" s="695">
        <v>0.16900000000000001</v>
      </c>
      <c r="T135" s="695">
        <v>3174.5</v>
      </c>
      <c r="U135" s="695">
        <v>7.0000000000000007E-2</v>
      </c>
      <c r="V135" s="695">
        <v>1400</v>
      </c>
      <c r="W135" s="695">
        <v>0.156</v>
      </c>
      <c r="X135" s="695">
        <v>4338.8500000000004</v>
      </c>
      <c r="Y135" s="695">
        <v>0.222</v>
      </c>
      <c r="Z135" s="695">
        <v>4440</v>
      </c>
      <c r="AA135" s="697">
        <f t="shared" si="24"/>
        <v>3.9699999999999998</v>
      </c>
      <c r="AB135" s="697">
        <f t="shared" si="24"/>
        <v>59619.35</v>
      </c>
      <c r="AC135" s="582"/>
      <c r="AD135" s="582"/>
      <c r="AE135" s="587"/>
      <c r="AF135" s="582"/>
    </row>
    <row r="136" spans="1:69" x14ac:dyDescent="0.25">
      <c r="A136" s="652" t="s">
        <v>223</v>
      </c>
      <c r="B136" s="620" t="s">
        <v>224</v>
      </c>
      <c r="C136" s="698">
        <v>0</v>
      </c>
      <c r="D136" s="698">
        <v>0</v>
      </c>
      <c r="E136" s="698">
        <v>1E-3</v>
      </c>
      <c r="F136" s="698">
        <v>13.476000000000001</v>
      </c>
      <c r="G136" s="698">
        <v>0</v>
      </c>
      <c r="H136" s="698">
        <v>0</v>
      </c>
      <c r="I136" s="698">
        <v>0</v>
      </c>
      <c r="J136" s="698">
        <v>0</v>
      </c>
      <c r="K136" s="698">
        <v>0</v>
      </c>
      <c r="L136" s="698">
        <v>0</v>
      </c>
      <c r="M136" s="695">
        <v>0</v>
      </c>
      <c r="N136" s="695">
        <v>0</v>
      </c>
      <c r="O136" s="695">
        <v>61.702199999999998</v>
      </c>
      <c r="P136" s="695">
        <v>107003.9552</v>
      </c>
      <c r="Q136" s="695">
        <v>0.65454539999999994</v>
      </c>
      <c r="R136" s="695">
        <v>2240.0506999999998</v>
      </c>
      <c r="S136" s="695">
        <v>1.0818181</v>
      </c>
      <c r="T136" s="695">
        <v>1779.3815999999999</v>
      </c>
      <c r="U136" s="695">
        <v>0.21818180000000001</v>
      </c>
      <c r="V136" s="695">
        <v>739.7672</v>
      </c>
      <c r="W136" s="695">
        <v>0</v>
      </c>
      <c r="X136" s="695">
        <v>0</v>
      </c>
      <c r="Y136" s="695">
        <v>8.14</v>
      </c>
      <c r="Z136" s="695">
        <v>9990.2219999999998</v>
      </c>
      <c r="AA136" s="697">
        <f t="shared" si="24"/>
        <v>71.797745300000003</v>
      </c>
      <c r="AB136" s="697">
        <f t="shared" si="24"/>
        <v>121766.85269999997</v>
      </c>
      <c r="AC136" s="569"/>
      <c r="AD136" s="569"/>
      <c r="AE136" s="587"/>
      <c r="AF136" s="582"/>
    </row>
    <row r="137" spans="1:69" x14ac:dyDescent="0.25">
      <c r="A137" s="591"/>
      <c r="B137" s="604" t="s">
        <v>263</v>
      </c>
      <c r="C137" s="710"/>
      <c r="D137" s="710"/>
      <c r="E137" s="710"/>
      <c r="F137" s="710"/>
      <c r="G137" s="710"/>
      <c r="H137" s="710"/>
      <c r="I137" s="693"/>
      <c r="J137" s="693"/>
      <c r="K137" s="710"/>
      <c r="L137" s="710"/>
      <c r="M137" s="711"/>
      <c r="N137" s="711"/>
      <c r="O137" s="711"/>
      <c r="P137" s="711"/>
      <c r="Q137" s="711"/>
      <c r="R137" s="711"/>
      <c r="S137" s="711"/>
      <c r="T137" s="711"/>
      <c r="U137" s="711"/>
      <c r="V137" s="711"/>
      <c r="W137" s="711"/>
      <c r="X137" s="711"/>
      <c r="Y137" s="711"/>
      <c r="Z137" s="711"/>
      <c r="AA137" s="697"/>
      <c r="AB137" s="697"/>
      <c r="AC137" s="569"/>
      <c r="AD137" s="569"/>
      <c r="AE137" s="587"/>
      <c r="AF137" s="582"/>
    </row>
    <row r="138" spans="1:69" s="613" customFormat="1" x14ac:dyDescent="0.25">
      <c r="A138" s="653">
        <v>402</v>
      </c>
      <c r="B138" s="654" t="s">
        <v>264</v>
      </c>
      <c r="C138" s="706">
        <v>0.53300000000000003</v>
      </c>
      <c r="D138" s="706">
        <v>3219.6</v>
      </c>
      <c r="E138" s="706">
        <v>22.844639999999998</v>
      </c>
      <c r="F138" s="706">
        <v>69543.460899999991</v>
      </c>
      <c r="G138" s="706">
        <v>26.96696</v>
      </c>
      <c r="H138" s="706">
        <v>99216.411200000002</v>
      </c>
      <c r="I138" s="693">
        <v>4.8600000000000003</v>
      </c>
      <c r="J138" s="693">
        <v>37328.400000000001</v>
      </c>
      <c r="K138" s="706">
        <v>0.80400000000000005</v>
      </c>
      <c r="L138" s="706">
        <v>3995.4</v>
      </c>
      <c r="M138" s="706">
        <v>9.5544000000000011</v>
      </c>
      <c r="N138" s="706">
        <v>65865.78820000001</v>
      </c>
      <c r="O138" s="706">
        <v>0</v>
      </c>
      <c r="P138" s="706">
        <v>0</v>
      </c>
      <c r="Q138" s="706">
        <v>5.1483999999999996</v>
      </c>
      <c r="R138" s="706">
        <v>34448.282600000006</v>
      </c>
      <c r="S138" s="706">
        <v>5.1996799999999999</v>
      </c>
      <c r="T138" s="706">
        <v>30898.050599999999</v>
      </c>
      <c r="U138" s="706">
        <v>0</v>
      </c>
      <c r="V138" s="706">
        <v>0</v>
      </c>
      <c r="W138" s="706">
        <v>9.5993600000000008</v>
      </c>
      <c r="X138" s="706">
        <v>67755.328200000004</v>
      </c>
      <c r="Y138" s="706">
        <v>4.6656000000000004</v>
      </c>
      <c r="Z138" s="706">
        <v>32346.138200000001</v>
      </c>
      <c r="AA138" s="697">
        <f t="shared" ref="AA138:AB148" si="25">C138+E138+G138+I138+K138+M138+O138+Q138+S138+U138+W138+Y138</f>
        <v>90.17604</v>
      </c>
      <c r="AB138" s="697">
        <f t="shared" si="25"/>
        <v>444616.85990000004</v>
      </c>
      <c r="AC138" s="569"/>
      <c r="AD138" s="569"/>
      <c r="AE138" s="587"/>
      <c r="AF138" s="582"/>
      <c r="AG138" s="569"/>
    </row>
    <row r="139" spans="1:69" s="613" customFormat="1" x14ac:dyDescent="0.25">
      <c r="A139" s="610" t="s">
        <v>265</v>
      </c>
      <c r="B139" s="622" t="s">
        <v>266</v>
      </c>
      <c r="C139" s="706">
        <v>45.087339000000007</v>
      </c>
      <c r="D139" s="706">
        <v>55959.486600000004</v>
      </c>
      <c r="E139" s="706">
        <v>28.161980000000003</v>
      </c>
      <c r="F139" s="706">
        <v>34698.395699999994</v>
      </c>
      <c r="G139" s="706">
        <v>37.69910999999999</v>
      </c>
      <c r="H139" s="706">
        <v>50684.436599999986</v>
      </c>
      <c r="I139" s="693">
        <v>47.974119999999999</v>
      </c>
      <c r="J139" s="693">
        <v>59473.328499999989</v>
      </c>
      <c r="K139" s="706">
        <v>23.710909999999995</v>
      </c>
      <c r="L139" s="706">
        <v>54943.445999999996</v>
      </c>
      <c r="M139" s="706">
        <v>28.216429999999995</v>
      </c>
      <c r="N139" s="706">
        <v>39224.482600000003</v>
      </c>
      <c r="O139" s="706">
        <v>66.399860000000004</v>
      </c>
      <c r="P139" s="706">
        <v>81458.406400000007</v>
      </c>
      <c r="Q139" s="706">
        <v>54.202649999999991</v>
      </c>
      <c r="R139" s="706">
        <v>75100.494200000001</v>
      </c>
      <c r="S139" s="706">
        <v>28.41973999999999</v>
      </c>
      <c r="T139" s="706">
        <v>32343.634299999998</v>
      </c>
      <c r="U139" s="706">
        <v>30.66893</v>
      </c>
      <c r="V139" s="706">
        <v>66675.475499999986</v>
      </c>
      <c r="W139" s="706">
        <v>62.915519999999994</v>
      </c>
      <c r="X139" s="706">
        <v>86594.51509999999</v>
      </c>
      <c r="Y139" s="706">
        <v>18.889219999999998</v>
      </c>
      <c r="Z139" s="706">
        <v>22385.012099999996</v>
      </c>
      <c r="AA139" s="697">
        <f t="shared" si="25"/>
        <v>472.34580900000003</v>
      </c>
      <c r="AB139" s="697">
        <f t="shared" si="25"/>
        <v>659541.11359999992</v>
      </c>
      <c r="AC139" s="569"/>
      <c r="AD139" s="569"/>
      <c r="AE139" s="587"/>
      <c r="AF139" s="582"/>
      <c r="AG139" s="569"/>
    </row>
    <row r="140" spans="1:69" s="613" customFormat="1" x14ac:dyDescent="0.25">
      <c r="A140" s="610" t="s">
        <v>329</v>
      </c>
      <c r="B140" s="622" t="s">
        <v>267</v>
      </c>
      <c r="C140" s="716">
        <v>0.188</v>
      </c>
      <c r="D140" s="716">
        <v>985.7</v>
      </c>
      <c r="E140" s="716">
        <v>0.27388000000000001</v>
      </c>
      <c r="F140" s="716">
        <v>495.70249999999999</v>
      </c>
      <c r="G140" s="716">
        <v>0.55800000000000005</v>
      </c>
      <c r="H140" s="716">
        <v>2090.6</v>
      </c>
      <c r="I140" s="693">
        <v>0.36183999999999999</v>
      </c>
      <c r="J140" s="693">
        <v>3937.9997999999996</v>
      </c>
      <c r="K140" s="716">
        <v>0.32518999999999998</v>
      </c>
      <c r="L140" s="716">
        <v>3046.9427999999998</v>
      </c>
      <c r="M140" s="717">
        <v>1.3237999999999999</v>
      </c>
      <c r="N140" s="717">
        <v>1630.008</v>
      </c>
      <c r="O140" s="717">
        <v>0.45200000000000001</v>
      </c>
      <c r="P140" s="717">
        <v>3169.9964</v>
      </c>
      <c r="Q140" s="717">
        <v>0.27900000000000003</v>
      </c>
      <c r="R140" s="717">
        <v>511.99799999999999</v>
      </c>
      <c r="S140" s="717">
        <v>0.48976999999999998</v>
      </c>
      <c r="T140" s="717">
        <v>3107.2255</v>
      </c>
      <c r="U140" s="717">
        <v>0.79071100000000005</v>
      </c>
      <c r="V140" s="717">
        <v>8709.2224999999999</v>
      </c>
      <c r="W140" s="717">
        <v>0.48699999999999999</v>
      </c>
      <c r="X140" s="717">
        <v>3693.998</v>
      </c>
      <c r="Y140" s="717">
        <v>0.214</v>
      </c>
      <c r="Z140" s="717">
        <v>244.02</v>
      </c>
      <c r="AA140" s="697">
        <f t="shared" si="25"/>
        <v>5.7431910000000004</v>
      </c>
      <c r="AB140" s="697">
        <f t="shared" si="25"/>
        <v>31623.413499999999</v>
      </c>
      <c r="AC140" s="582"/>
      <c r="AD140" s="582"/>
      <c r="AE140" s="587"/>
      <c r="AF140" s="582"/>
      <c r="AG140" s="569"/>
    </row>
    <row r="141" spans="1:69" s="613" customFormat="1" x14ac:dyDescent="0.25">
      <c r="A141" s="655" t="s">
        <v>268</v>
      </c>
      <c r="B141" s="622" t="s">
        <v>269</v>
      </c>
      <c r="C141" s="706">
        <v>0</v>
      </c>
      <c r="D141" s="706">
        <v>0</v>
      </c>
      <c r="E141" s="706">
        <v>0</v>
      </c>
      <c r="F141" s="706">
        <v>0</v>
      </c>
      <c r="G141" s="706">
        <v>0</v>
      </c>
      <c r="H141" s="706">
        <v>0</v>
      </c>
      <c r="I141" s="693">
        <v>0</v>
      </c>
      <c r="J141" s="693">
        <v>0</v>
      </c>
      <c r="K141" s="706">
        <v>0</v>
      </c>
      <c r="L141" s="706">
        <v>0</v>
      </c>
      <c r="M141" s="706">
        <v>0</v>
      </c>
      <c r="N141" s="706">
        <v>0</v>
      </c>
      <c r="O141" s="706">
        <v>0</v>
      </c>
      <c r="P141" s="706">
        <v>0</v>
      </c>
      <c r="Q141" s="706">
        <v>0</v>
      </c>
      <c r="R141" s="706">
        <v>0</v>
      </c>
      <c r="S141" s="706">
        <v>0</v>
      </c>
      <c r="T141" s="706">
        <v>0</v>
      </c>
      <c r="U141" s="706">
        <v>0</v>
      </c>
      <c r="V141" s="706">
        <v>0</v>
      </c>
      <c r="W141" s="706">
        <v>0</v>
      </c>
      <c r="X141" s="706">
        <v>0</v>
      </c>
      <c r="Y141" s="706">
        <v>0</v>
      </c>
      <c r="Z141" s="706">
        <v>0</v>
      </c>
      <c r="AA141" s="697">
        <f t="shared" si="25"/>
        <v>0</v>
      </c>
      <c r="AB141" s="697">
        <f t="shared" si="25"/>
        <v>0</v>
      </c>
      <c r="AC141" s="569"/>
      <c r="AD141" s="569"/>
      <c r="AE141" s="587"/>
      <c r="AF141" s="582"/>
      <c r="AG141" s="569"/>
    </row>
    <row r="142" spans="1:69" s="613" customFormat="1" x14ac:dyDescent="0.25">
      <c r="A142" s="610" t="s">
        <v>268</v>
      </c>
      <c r="B142" s="622" t="s">
        <v>270</v>
      </c>
      <c r="C142" s="706">
        <v>0</v>
      </c>
      <c r="D142" s="706">
        <v>0</v>
      </c>
      <c r="E142" s="706">
        <v>8.9510000000000006E-2</v>
      </c>
      <c r="F142" s="706">
        <v>84.6999</v>
      </c>
      <c r="G142" s="706">
        <v>0</v>
      </c>
      <c r="H142" s="706">
        <v>0</v>
      </c>
      <c r="I142" s="693">
        <v>21.665279999999999</v>
      </c>
      <c r="J142" s="693">
        <v>65515.806700000001</v>
      </c>
      <c r="K142" s="706">
        <v>0</v>
      </c>
      <c r="L142" s="706">
        <v>0</v>
      </c>
      <c r="M142" s="706">
        <v>0</v>
      </c>
      <c r="N142" s="706">
        <v>0</v>
      </c>
      <c r="O142" s="706">
        <v>0</v>
      </c>
      <c r="P142" s="706">
        <v>0</v>
      </c>
      <c r="Q142" s="706">
        <v>0.04</v>
      </c>
      <c r="R142" s="706">
        <v>5.0880000000000001</v>
      </c>
      <c r="S142" s="706">
        <v>21.665279999999999</v>
      </c>
      <c r="T142" s="706">
        <v>68170.592000000004</v>
      </c>
      <c r="U142" s="706">
        <v>23.193459999999998</v>
      </c>
      <c r="V142" s="706">
        <v>70137.023000000001</v>
      </c>
      <c r="W142" s="706">
        <v>0</v>
      </c>
      <c r="X142" s="706">
        <v>0</v>
      </c>
      <c r="Y142" s="706">
        <v>21.665279999999999</v>
      </c>
      <c r="Z142" s="706">
        <v>65517.9732</v>
      </c>
      <c r="AA142" s="697">
        <f t="shared" si="25"/>
        <v>88.318809999999999</v>
      </c>
      <c r="AB142" s="697">
        <f t="shared" si="25"/>
        <v>269431.18280000001</v>
      </c>
      <c r="AC142" s="148"/>
      <c r="AD142" s="148"/>
      <c r="AE142" s="587"/>
      <c r="AF142" s="582"/>
      <c r="AG142" s="569"/>
    </row>
    <row r="143" spans="1:69" s="613" customFormat="1" x14ac:dyDescent="0.25">
      <c r="A143" s="610" t="s">
        <v>330</v>
      </c>
      <c r="B143" s="622" t="s">
        <v>272</v>
      </c>
      <c r="C143" s="706">
        <v>3.5799999999999998E-2</v>
      </c>
      <c r="D143" s="706">
        <v>234.822</v>
      </c>
      <c r="E143" s="706">
        <v>0</v>
      </c>
      <c r="F143" s="706">
        <v>0</v>
      </c>
      <c r="G143" s="706">
        <v>3.5999999999999997E-2</v>
      </c>
      <c r="H143" s="706">
        <v>68.400000000000006</v>
      </c>
      <c r="I143" s="706">
        <v>0</v>
      </c>
      <c r="J143" s="706">
        <v>0</v>
      </c>
      <c r="K143" s="706">
        <v>0</v>
      </c>
      <c r="L143" s="706">
        <v>0</v>
      </c>
      <c r="M143" s="706">
        <v>0</v>
      </c>
      <c r="N143" s="706">
        <v>0</v>
      </c>
      <c r="O143" s="706">
        <v>0</v>
      </c>
      <c r="P143" s="706">
        <v>0</v>
      </c>
      <c r="Q143" s="706">
        <v>0</v>
      </c>
      <c r="R143" s="706">
        <v>0</v>
      </c>
      <c r="S143" s="706">
        <v>0</v>
      </c>
      <c r="T143" s="706">
        <v>0</v>
      </c>
      <c r="U143" s="706">
        <v>0</v>
      </c>
      <c r="V143" s="706">
        <v>0</v>
      </c>
      <c r="W143" s="706">
        <v>0</v>
      </c>
      <c r="X143" s="706">
        <v>0</v>
      </c>
      <c r="Y143" s="706">
        <v>0</v>
      </c>
      <c r="Z143" s="706">
        <v>0</v>
      </c>
      <c r="AA143" s="697">
        <f t="shared" si="25"/>
        <v>7.1800000000000003E-2</v>
      </c>
      <c r="AB143" s="697">
        <f t="shared" si="25"/>
        <v>303.22199999999998</v>
      </c>
      <c r="AC143" s="582"/>
      <c r="AD143" s="582"/>
      <c r="AE143" s="587"/>
      <c r="AF143" s="582"/>
      <c r="AG143" s="569"/>
    </row>
    <row r="144" spans="1:69" x14ac:dyDescent="0.25">
      <c r="A144" s="591" t="s">
        <v>273</v>
      </c>
      <c r="B144" s="598" t="s">
        <v>274</v>
      </c>
      <c r="C144" s="695">
        <v>22.019970000000001</v>
      </c>
      <c r="D144" s="695">
        <v>170081.57279999999</v>
      </c>
      <c r="E144" s="695">
        <v>20.114049999999999</v>
      </c>
      <c r="F144" s="695">
        <v>157983.41819999999</v>
      </c>
      <c r="G144" s="695">
        <v>27.540630000000004</v>
      </c>
      <c r="H144" s="695">
        <v>211371.62319999997</v>
      </c>
      <c r="I144" s="693">
        <v>22.41347</v>
      </c>
      <c r="J144" s="693">
        <v>176301.50889999999</v>
      </c>
      <c r="K144" s="695">
        <v>26.2056</v>
      </c>
      <c r="L144" s="695">
        <v>206343.5563</v>
      </c>
      <c r="M144" s="695">
        <v>30.681270000000005</v>
      </c>
      <c r="N144" s="695">
        <v>234608.07989999998</v>
      </c>
      <c r="O144" s="695">
        <v>23.73096</v>
      </c>
      <c r="P144" s="695">
        <v>188134.35370000001</v>
      </c>
      <c r="Q144" s="695">
        <v>17.231279999999998</v>
      </c>
      <c r="R144" s="695">
        <v>142410.39869999999</v>
      </c>
      <c r="S144" s="695">
        <v>35.238849999999999</v>
      </c>
      <c r="T144" s="695">
        <v>280590.03270000004</v>
      </c>
      <c r="U144" s="695">
        <v>26.01071</v>
      </c>
      <c r="V144" s="695">
        <v>208480.42179999998</v>
      </c>
      <c r="W144" s="695">
        <v>40.232089999999999</v>
      </c>
      <c r="X144" s="695">
        <v>317627.68030000001</v>
      </c>
      <c r="Y144" s="695">
        <v>30.282839999999997</v>
      </c>
      <c r="Z144" s="695">
        <v>239058.11840000001</v>
      </c>
      <c r="AA144" s="697">
        <f t="shared" si="25"/>
        <v>321.70172000000002</v>
      </c>
      <c r="AB144" s="697">
        <f t="shared" si="25"/>
        <v>2532990.7649000003</v>
      </c>
      <c r="AC144" s="582"/>
      <c r="AD144" s="582"/>
      <c r="AE144" s="587"/>
      <c r="AF144" s="582"/>
    </row>
    <row r="145" spans="1:33" x14ac:dyDescent="0.25">
      <c r="A145" s="593" t="s">
        <v>275</v>
      </c>
      <c r="B145" s="598" t="s">
        <v>276</v>
      </c>
      <c r="C145" s="695">
        <v>0.10703</v>
      </c>
      <c r="D145" s="695">
        <v>5026.3072000000002</v>
      </c>
      <c r="E145" s="695">
        <v>1.5884200000000002</v>
      </c>
      <c r="F145" s="695">
        <v>34502.739200000004</v>
      </c>
      <c r="G145" s="695">
        <v>3.0717800000000004</v>
      </c>
      <c r="H145" s="695">
        <v>49591.536500000002</v>
      </c>
      <c r="I145" s="693">
        <v>1.35775</v>
      </c>
      <c r="J145" s="693">
        <v>38234.311999999998</v>
      </c>
      <c r="K145" s="695">
        <v>6.6043899999999995</v>
      </c>
      <c r="L145" s="695">
        <v>66625.3606</v>
      </c>
      <c r="M145" s="695">
        <v>0</v>
      </c>
      <c r="N145" s="695">
        <v>0</v>
      </c>
      <c r="O145" s="695">
        <v>2.7456199999999997</v>
      </c>
      <c r="P145" s="695">
        <v>44806.431899999989</v>
      </c>
      <c r="Q145" s="695">
        <v>3.4098699999999997</v>
      </c>
      <c r="R145" s="695">
        <v>69672.358599999992</v>
      </c>
      <c r="S145" s="695">
        <v>3.3224300000000002</v>
      </c>
      <c r="T145" s="695">
        <v>40830.631000000008</v>
      </c>
      <c r="U145" s="695">
        <v>2.2855100000000004</v>
      </c>
      <c r="V145" s="695">
        <v>28062.414000000004</v>
      </c>
      <c r="W145" s="695">
        <v>3.4083399999999999</v>
      </c>
      <c r="X145" s="695">
        <v>41176.413999999997</v>
      </c>
      <c r="Y145" s="695">
        <v>0</v>
      </c>
      <c r="Z145" s="695">
        <v>0</v>
      </c>
      <c r="AA145" s="697">
        <f t="shared" si="25"/>
        <v>27.901139999999995</v>
      </c>
      <c r="AB145" s="697">
        <f t="shared" si="25"/>
        <v>418528.505</v>
      </c>
      <c r="AC145" s="582"/>
      <c r="AD145" s="582"/>
      <c r="AE145" s="587"/>
      <c r="AF145" s="582"/>
    </row>
    <row r="146" spans="1:33" x14ac:dyDescent="0.25">
      <c r="A146" s="588" t="s">
        <v>277</v>
      </c>
      <c r="B146" s="598" t="s">
        <v>278</v>
      </c>
      <c r="C146" s="695">
        <v>3.5799999999999998E-2</v>
      </c>
      <c r="D146" s="695">
        <v>234.822</v>
      </c>
      <c r="E146" s="695">
        <v>0</v>
      </c>
      <c r="F146" s="695">
        <v>0</v>
      </c>
      <c r="G146" s="695">
        <v>6.6000000000000003E-2</v>
      </c>
      <c r="H146" s="695">
        <v>264.57600000000002</v>
      </c>
      <c r="I146" s="693">
        <v>0</v>
      </c>
      <c r="J146" s="693">
        <v>0</v>
      </c>
      <c r="K146" s="695">
        <v>0</v>
      </c>
      <c r="L146" s="695">
        <v>0</v>
      </c>
      <c r="M146" s="695">
        <v>0</v>
      </c>
      <c r="N146" s="695">
        <v>0</v>
      </c>
      <c r="O146" s="695">
        <v>0</v>
      </c>
      <c r="P146" s="695">
        <v>0</v>
      </c>
      <c r="Q146" s="695">
        <v>0</v>
      </c>
      <c r="R146" s="695">
        <v>0</v>
      </c>
      <c r="S146" s="695">
        <v>0</v>
      </c>
      <c r="T146" s="695">
        <v>0</v>
      </c>
      <c r="U146" s="695">
        <v>0</v>
      </c>
      <c r="V146" s="695">
        <v>0</v>
      </c>
      <c r="W146" s="695">
        <v>0</v>
      </c>
      <c r="X146" s="695">
        <v>0</v>
      </c>
      <c r="Y146" s="695">
        <v>0</v>
      </c>
      <c r="Z146" s="695">
        <v>0</v>
      </c>
      <c r="AA146" s="697">
        <f t="shared" si="25"/>
        <v>0.1018</v>
      </c>
      <c r="AB146" s="697">
        <f t="shared" si="25"/>
        <v>499.39800000000002</v>
      </c>
      <c r="AC146" s="569"/>
      <c r="AD146" s="569"/>
      <c r="AE146" s="587"/>
      <c r="AF146" s="582"/>
    </row>
    <row r="147" spans="1:33" x14ac:dyDescent="0.25">
      <c r="A147" s="588" t="s">
        <v>279</v>
      </c>
      <c r="B147" s="598" t="s">
        <v>229</v>
      </c>
      <c r="C147" s="695">
        <v>25.897269999999999</v>
      </c>
      <c r="D147" s="695">
        <v>571397.56850000005</v>
      </c>
      <c r="E147" s="695">
        <v>58.233410000000006</v>
      </c>
      <c r="F147" s="695">
        <v>604756.02100000007</v>
      </c>
      <c r="G147" s="695">
        <v>116.83205000000001</v>
      </c>
      <c r="H147" s="695">
        <v>973686.72959999996</v>
      </c>
      <c r="I147" s="693">
        <v>90.705130000000011</v>
      </c>
      <c r="J147" s="693">
        <v>556360.11790000007</v>
      </c>
      <c r="K147" s="695">
        <v>38.138589999999994</v>
      </c>
      <c r="L147" s="695">
        <v>204997.1213</v>
      </c>
      <c r="M147" s="695">
        <v>65.654309999999995</v>
      </c>
      <c r="N147" s="695">
        <v>372965.87330000009</v>
      </c>
      <c r="O147" s="695">
        <v>93.333519999999993</v>
      </c>
      <c r="P147" s="695">
        <v>546219.82110000006</v>
      </c>
      <c r="Q147" s="695">
        <v>59.497540000000001</v>
      </c>
      <c r="R147" s="695">
        <v>297134.8872</v>
      </c>
      <c r="S147" s="695">
        <v>86.284999999999997</v>
      </c>
      <c r="T147" s="695">
        <v>427968.36240000004</v>
      </c>
      <c r="U147" s="695">
        <v>36.859000000000002</v>
      </c>
      <c r="V147" s="695">
        <v>1064984.75</v>
      </c>
      <c r="W147" s="695">
        <v>162.82160000000002</v>
      </c>
      <c r="X147" s="695">
        <v>2688478.8726999997</v>
      </c>
      <c r="Y147" s="695">
        <v>112.70873000000002</v>
      </c>
      <c r="Z147" s="695">
        <v>1407960.4875000003</v>
      </c>
      <c r="AA147" s="697">
        <f t="shared" si="25"/>
        <v>946.96615000000008</v>
      </c>
      <c r="AB147" s="697">
        <f t="shared" si="25"/>
        <v>9716910.6125000007</v>
      </c>
      <c r="AC147" s="582"/>
      <c r="AD147" s="582"/>
      <c r="AE147" s="587"/>
      <c r="AF147" s="582"/>
    </row>
    <row r="148" spans="1:33" ht="16.5" thickBot="1" x14ac:dyDescent="0.3">
      <c r="A148" s="656" t="s">
        <v>230</v>
      </c>
      <c r="B148" s="657" t="s">
        <v>231</v>
      </c>
      <c r="C148" s="693">
        <v>0.71324549999999998</v>
      </c>
      <c r="D148" s="693">
        <v>4544.4012000000002</v>
      </c>
      <c r="E148" s="693">
        <v>3.3693</v>
      </c>
      <c r="F148" s="693">
        <v>10293.090899999999</v>
      </c>
      <c r="G148" s="693">
        <v>1.2666100000000002</v>
      </c>
      <c r="H148" s="693">
        <v>4221.8235999999997</v>
      </c>
      <c r="I148" s="693">
        <v>0.5404500000000001</v>
      </c>
      <c r="J148" s="693">
        <v>2493.8449000000001</v>
      </c>
      <c r="K148" s="693">
        <v>3.8943000000000003</v>
      </c>
      <c r="L148" s="693">
        <v>11501.206100000001</v>
      </c>
      <c r="M148" s="704">
        <v>5.7986300000000002</v>
      </c>
      <c r="N148" s="704">
        <v>21413.7484</v>
      </c>
      <c r="O148" s="704">
        <v>1.286</v>
      </c>
      <c r="P148" s="704">
        <v>5417.4416000000001</v>
      </c>
      <c r="Q148" s="704">
        <v>1.3754000000000002</v>
      </c>
      <c r="R148" s="704">
        <v>4529.3514999999998</v>
      </c>
      <c r="S148" s="704">
        <v>21.138999999999999</v>
      </c>
      <c r="T148" s="704">
        <v>67537.9326</v>
      </c>
      <c r="U148" s="704">
        <v>19.885999999999999</v>
      </c>
      <c r="V148" s="704">
        <v>63094.325000000004</v>
      </c>
      <c r="W148" s="704">
        <v>5.4379999999999997</v>
      </c>
      <c r="X148" s="704">
        <v>17472.516000000003</v>
      </c>
      <c r="Y148" s="704">
        <v>0.94199999999999995</v>
      </c>
      <c r="Z148" s="704">
        <v>2847.66</v>
      </c>
      <c r="AA148" s="697">
        <f t="shared" si="25"/>
        <v>65.648935499999993</v>
      </c>
      <c r="AB148" s="697">
        <f t="shared" si="25"/>
        <v>215367.34180000002</v>
      </c>
      <c r="AC148" s="587"/>
      <c r="AD148" s="587"/>
      <c r="AE148" s="587"/>
      <c r="AF148" s="582"/>
      <c r="AG148" s="582"/>
    </row>
    <row r="149" spans="1:33" ht="4.5" customHeight="1" thickBot="1" x14ac:dyDescent="0.3">
      <c r="A149" s="658"/>
      <c r="B149" s="659"/>
      <c r="C149" s="658"/>
      <c r="D149" s="658"/>
      <c r="E149" s="658"/>
      <c r="F149" s="658"/>
      <c r="G149" s="658"/>
      <c r="H149" s="658"/>
      <c r="I149" s="658"/>
      <c r="J149" s="658"/>
      <c r="K149" s="658"/>
      <c r="L149" s="658"/>
      <c r="M149" s="658"/>
      <c r="N149" s="658"/>
      <c r="O149" s="658"/>
      <c r="P149" s="658"/>
      <c r="Q149" s="658"/>
      <c r="R149" s="658"/>
      <c r="S149" s="658"/>
      <c r="T149" s="658"/>
      <c r="U149" s="658"/>
      <c r="V149" s="658"/>
      <c r="W149" s="658"/>
      <c r="X149" s="658"/>
      <c r="Y149" s="658"/>
      <c r="Z149" s="658"/>
      <c r="AA149" s="658"/>
      <c r="AB149" s="658"/>
      <c r="AC149" s="660"/>
      <c r="AD149" s="660"/>
      <c r="AE149" s="587"/>
      <c r="AF149" s="582"/>
    </row>
    <row r="150" spans="1:33" x14ac:dyDescent="0.25">
      <c r="A150" s="661" t="s">
        <v>280</v>
      </c>
      <c r="B150" s="662"/>
      <c r="C150" s="663"/>
      <c r="D150" s="663"/>
      <c r="E150" s="663"/>
      <c r="F150" s="664"/>
      <c r="G150" s="665"/>
      <c r="H150" s="601"/>
      <c r="I150" s="601"/>
      <c r="J150" s="601"/>
      <c r="K150" s="601"/>
      <c r="L150" s="601"/>
      <c r="M150" s="601"/>
      <c r="N150" s="601"/>
      <c r="O150" s="601"/>
      <c r="P150" s="601"/>
      <c r="Q150" s="601"/>
      <c r="R150" s="601"/>
      <c r="S150" s="601"/>
      <c r="T150" s="601"/>
      <c r="U150" s="601"/>
      <c r="V150" s="601"/>
      <c r="W150" s="601"/>
      <c r="X150" s="601"/>
      <c r="Y150" s="601"/>
      <c r="Z150" s="601"/>
      <c r="AA150" s="601"/>
      <c r="AB150" s="601"/>
      <c r="AE150" s="601"/>
      <c r="AF150" s="602"/>
      <c r="AG150" s="602"/>
    </row>
    <row r="151" spans="1:33" x14ac:dyDescent="0.25">
      <c r="A151" s="666" t="s">
        <v>331</v>
      </c>
      <c r="B151" s="662"/>
      <c r="C151" s="663"/>
      <c r="D151" s="663"/>
      <c r="E151" s="663"/>
    </row>
    <row r="152" spans="1:33" x14ac:dyDescent="0.25">
      <c r="A152" s="661" t="s">
        <v>282</v>
      </c>
      <c r="B152" s="662"/>
      <c r="C152" s="663"/>
      <c r="D152" s="663"/>
      <c r="E152" s="663"/>
    </row>
    <row r="153" spans="1:33" x14ac:dyDescent="0.25">
      <c r="A153" s="663"/>
      <c r="B153" s="662"/>
      <c r="C153" s="663"/>
      <c r="D153" s="663"/>
      <c r="E153" s="663"/>
    </row>
    <row r="154" spans="1:33" x14ac:dyDescent="0.25">
      <c r="C154" s="582"/>
      <c r="D154" s="582"/>
      <c r="E154" s="582"/>
      <c r="F154" s="582"/>
      <c r="G154" s="582"/>
      <c r="H154" s="582"/>
      <c r="I154" s="582"/>
      <c r="J154" s="582"/>
      <c r="K154" s="582"/>
      <c r="L154" s="582"/>
      <c r="M154" s="582"/>
      <c r="N154" s="582"/>
      <c r="O154" s="582"/>
      <c r="P154" s="582"/>
      <c r="Q154" s="582"/>
      <c r="R154" s="582"/>
      <c r="S154" s="582"/>
      <c r="T154" s="582"/>
      <c r="U154" s="582"/>
      <c r="V154" s="582"/>
      <c r="W154" s="582"/>
      <c r="X154" s="582"/>
      <c r="Y154" s="582"/>
      <c r="Z154" s="582"/>
    </row>
    <row r="157" spans="1:33" x14ac:dyDescent="0.25">
      <c r="C157" s="667"/>
    </row>
  </sheetData>
  <mergeCells count="18">
    <mergeCell ref="A3:AB3"/>
    <mergeCell ref="A4:AB4"/>
    <mergeCell ref="A5:AB5"/>
    <mergeCell ref="A6:A7"/>
    <mergeCell ref="C6:D6"/>
    <mergeCell ref="E6:F6"/>
    <mergeCell ref="G6:H6"/>
    <mergeCell ref="I6:J6"/>
    <mergeCell ref="U6:V6"/>
    <mergeCell ref="W6:X6"/>
    <mergeCell ref="Y6:Z6"/>
    <mergeCell ref="AA6:AB6"/>
    <mergeCell ref="AE20:AF20"/>
    <mergeCell ref="K6:L6"/>
    <mergeCell ref="M6:N6"/>
    <mergeCell ref="O6:P6"/>
    <mergeCell ref="Q6:R6"/>
    <mergeCell ref="S6:T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Q152"/>
  <sheetViews>
    <sheetView zoomScaleNormal="100" workbookViewId="0">
      <selection activeCell="E12" sqref="E12"/>
    </sheetView>
  </sheetViews>
  <sheetFormatPr baseColWidth="10" defaultColWidth="12" defaultRowHeight="15.75" x14ac:dyDescent="0.25"/>
  <cols>
    <col min="1" max="1" width="30.140625" style="569" customWidth="1"/>
    <col min="2" max="2" width="55" style="570" bestFit="1" customWidth="1"/>
    <col min="3" max="3" width="12.7109375" style="569" customWidth="1"/>
    <col min="4" max="4" width="15" style="569" customWidth="1"/>
    <col min="5" max="5" width="11.5703125" style="569" bestFit="1" customWidth="1"/>
    <col min="6" max="6" width="15.5703125" style="569" bestFit="1" customWidth="1"/>
    <col min="7" max="7" width="11.5703125" style="569" bestFit="1" customWidth="1"/>
    <col min="8" max="8" width="15.28515625" style="569" customWidth="1"/>
    <col min="9" max="9" width="12.7109375" style="569" bestFit="1" customWidth="1"/>
    <col min="10" max="10" width="13.85546875" style="569" customWidth="1"/>
    <col min="11" max="11" width="12.85546875" style="569" customWidth="1"/>
    <col min="12" max="12" width="15.5703125" style="569" customWidth="1"/>
    <col min="13" max="13" width="14.28515625" style="569" customWidth="1"/>
    <col min="14" max="14" width="15.140625" style="569" customWidth="1"/>
    <col min="15" max="15" width="13" style="569" customWidth="1"/>
    <col min="16" max="16" width="14.5703125" style="569" customWidth="1"/>
    <col min="17" max="17" width="12.7109375" style="569" customWidth="1"/>
    <col min="18" max="18" width="14.85546875" style="569" customWidth="1"/>
    <col min="19" max="19" width="13.140625" style="569" customWidth="1"/>
    <col min="20" max="20" width="15.140625" style="569" customWidth="1"/>
    <col min="21" max="21" width="13.5703125" style="569" customWidth="1"/>
    <col min="22" max="23" width="14.85546875" style="569" customWidth="1"/>
    <col min="24" max="24" width="15.28515625" style="569" customWidth="1"/>
    <col min="25" max="25" width="15.7109375" style="569" customWidth="1"/>
    <col min="26" max="26" width="16" style="569" customWidth="1"/>
    <col min="27" max="28" width="16" style="594" customWidth="1"/>
    <col min="29" max="29" width="12.7109375" style="594" bestFit="1" customWidth="1"/>
    <col min="30" max="30" width="16.85546875" style="594" bestFit="1" customWidth="1"/>
    <col min="31" max="31" width="14.42578125" style="569" bestFit="1" customWidth="1"/>
    <col min="32" max="16384" width="12" style="569"/>
  </cols>
  <sheetData>
    <row r="1" spans="1:69" x14ac:dyDescent="0.25">
      <c r="AA1" s="569"/>
      <c r="AB1" s="569"/>
      <c r="AC1" s="569"/>
      <c r="AD1" s="569"/>
    </row>
    <row r="2" spans="1:69" x14ac:dyDescent="0.25">
      <c r="AA2" s="569"/>
      <c r="AB2" s="569"/>
      <c r="AC2" s="569"/>
      <c r="AD2" s="569"/>
    </row>
    <row r="3" spans="1:69" x14ac:dyDescent="0.25">
      <c r="A3" s="763" t="s">
        <v>0</v>
      </c>
      <c r="B3" s="763"/>
      <c r="C3" s="763"/>
      <c r="D3" s="763"/>
      <c r="E3" s="763"/>
      <c r="F3" s="763"/>
      <c r="G3" s="763"/>
      <c r="H3" s="763"/>
      <c r="I3" s="763"/>
      <c r="J3" s="763"/>
      <c r="K3" s="763"/>
      <c r="L3" s="763"/>
      <c r="M3" s="763"/>
      <c r="N3" s="763"/>
      <c r="O3" s="763"/>
      <c r="P3" s="763"/>
      <c r="Q3" s="763"/>
      <c r="R3" s="763"/>
      <c r="S3" s="763"/>
      <c r="T3" s="763"/>
      <c r="U3" s="763"/>
      <c r="V3" s="763"/>
      <c r="W3" s="763"/>
      <c r="X3" s="763"/>
      <c r="Y3" s="763"/>
      <c r="Z3" s="763"/>
      <c r="AA3" s="763"/>
      <c r="AB3" s="763"/>
      <c r="AC3" s="569"/>
      <c r="AD3" s="569"/>
    </row>
    <row r="4" spans="1:69" x14ac:dyDescent="0.25">
      <c r="A4" s="763" t="s">
        <v>332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  <c r="AC4" s="569"/>
      <c r="AD4" s="569"/>
    </row>
    <row r="5" spans="1:69" x14ac:dyDescent="0.25">
      <c r="A5" s="800" t="s">
        <v>294</v>
      </c>
      <c r="B5" s="800"/>
      <c r="C5" s="800"/>
      <c r="D5" s="800"/>
      <c r="E5" s="800"/>
      <c r="F5" s="800"/>
      <c r="G5" s="800"/>
      <c r="H5" s="800"/>
      <c r="I5" s="800"/>
      <c r="J5" s="800"/>
      <c r="K5" s="800"/>
      <c r="L5" s="800"/>
      <c r="M5" s="800"/>
      <c r="N5" s="800"/>
      <c r="O5" s="800"/>
      <c r="P5" s="800"/>
      <c r="Q5" s="800"/>
      <c r="R5" s="800"/>
      <c r="S5" s="800"/>
      <c r="T5" s="800"/>
      <c r="U5" s="800"/>
      <c r="V5" s="800"/>
      <c r="W5" s="800"/>
      <c r="X5" s="800"/>
      <c r="Y5" s="800"/>
      <c r="Z5" s="800"/>
      <c r="AA5" s="800"/>
      <c r="AB5" s="800"/>
      <c r="AC5" s="569"/>
      <c r="AD5" s="569"/>
    </row>
    <row r="6" spans="1:69" ht="16.5" thickBot="1" x14ac:dyDescent="0.3">
      <c r="A6" s="801" t="s">
        <v>257</v>
      </c>
      <c r="B6" s="571" t="s">
        <v>5</v>
      </c>
      <c r="C6" s="803" t="s">
        <v>6</v>
      </c>
      <c r="D6" s="799"/>
      <c r="E6" s="798" t="s">
        <v>7</v>
      </c>
      <c r="F6" s="799"/>
      <c r="G6" s="798" t="s">
        <v>8</v>
      </c>
      <c r="H6" s="799"/>
      <c r="I6" s="798" t="s">
        <v>9</v>
      </c>
      <c r="J6" s="799"/>
      <c r="K6" s="798" t="s">
        <v>10</v>
      </c>
      <c r="L6" s="799"/>
      <c r="M6" s="798" t="s">
        <v>11</v>
      </c>
      <c r="N6" s="799"/>
      <c r="O6" s="798" t="s">
        <v>12</v>
      </c>
      <c r="P6" s="799"/>
      <c r="Q6" s="798" t="s">
        <v>13</v>
      </c>
      <c r="R6" s="799"/>
      <c r="S6" s="798" t="s">
        <v>14</v>
      </c>
      <c r="T6" s="799"/>
      <c r="U6" s="798" t="s">
        <v>15</v>
      </c>
      <c r="V6" s="799"/>
      <c r="W6" s="798" t="s">
        <v>16</v>
      </c>
      <c r="X6" s="799"/>
      <c r="Y6" s="798" t="s">
        <v>17</v>
      </c>
      <c r="Z6" s="799"/>
      <c r="AA6" s="798" t="s">
        <v>18</v>
      </c>
      <c r="AB6" s="799"/>
      <c r="AC6" s="569"/>
      <c r="AD6" s="569"/>
    </row>
    <row r="7" spans="1:69" ht="16.5" thickBot="1" x14ac:dyDescent="0.3">
      <c r="A7" s="802"/>
      <c r="B7" s="572"/>
      <c r="C7" s="573" t="s">
        <v>19</v>
      </c>
      <c r="D7" s="574" t="s">
        <v>20</v>
      </c>
      <c r="E7" s="575" t="s">
        <v>19</v>
      </c>
      <c r="F7" s="574" t="s">
        <v>20</v>
      </c>
      <c r="G7" s="575" t="s">
        <v>19</v>
      </c>
      <c r="H7" s="574" t="s">
        <v>20</v>
      </c>
      <c r="I7" s="575" t="s">
        <v>19</v>
      </c>
      <c r="J7" s="574" t="s">
        <v>20</v>
      </c>
      <c r="K7" s="575" t="s">
        <v>19</v>
      </c>
      <c r="L7" s="574" t="s">
        <v>20</v>
      </c>
      <c r="M7" s="575" t="s">
        <v>19</v>
      </c>
      <c r="N7" s="574" t="s">
        <v>20</v>
      </c>
      <c r="O7" s="575" t="s">
        <v>19</v>
      </c>
      <c r="P7" s="574" t="s">
        <v>20</v>
      </c>
      <c r="Q7" s="575" t="s">
        <v>19</v>
      </c>
      <c r="R7" s="574" t="s">
        <v>20</v>
      </c>
      <c r="S7" s="575" t="s">
        <v>19</v>
      </c>
      <c r="T7" s="574" t="s">
        <v>20</v>
      </c>
      <c r="U7" s="575" t="s">
        <v>19</v>
      </c>
      <c r="V7" s="574" t="s">
        <v>315</v>
      </c>
      <c r="W7" s="575" t="s">
        <v>19</v>
      </c>
      <c r="X7" s="574" t="s">
        <v>315</v>
      </c>
      <c r="Y7" s="575" t="s">
        <v>19</v>
      </c>
      <c r="Z7" s="574" t="s">
        <v>315</v>
      </c>
      <c r="AA7" s="575" t="s">
        <v>19</v>
      </c>
      <c r="AB7" s="576" t="s">
        <v>20</v>
      </c>
      <c r="AC7" s="569"/>
      <c r="AD7" s="569"/>
    </row>
    <row r="8" spans="1:69" ht="10.5" customHeight="1" thickBot="1" x14ac:dyDescent="0.3">
      <c r="A8" s="577"/>
      <c r="B8" s="578"/>
      <c r="C8" s="579"/>
      <c r="D8" s="579"/>
      <c r="E8" s="579"/>
      <c r="F8" s="579"/>
      <c r="G8" s="579"/>
      <c r="H8" s="579"/>
      <c r="I8" s="579"/>
      <c r="J8" s="579"/>
      <c r="K8" s="579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580"/>
      <c r="W8" s="580"/>
      <c r="X8" s="580"/>
      <c r="Y8" s="580"/>
      <c r="Z8" s="580"/>
      <c r="AA8" s="580"/>
      <c r="AB8" s="581"/>
      <c r="AC8" s="582"/>
      <c r="AD8" s="582"/>
    </row>
    <row r="9" spans="1:69" ht="16.5" thickBot="1" x14ac:dyDescent="0.3">
      <c r="A9" s="583"/>
      <c r="B9" s="584" t="s">
        <v>21</v>
      </c>
      <c r="C9" s="723">
        <f>SUM(C10:C12)</f>
        <v>4077.9253230999993</v>
      </c>
      <c r="D9" s="723">
        <f t="shared" ref="D9:V9" si="0">SUM(D10:D12)</f>
        <v>79181549.01350005</v>
      </c>
      <c r="E9" s="723">
        <f t="shared" si="0"/>
        <v>4455.8473937999997</v>
      </c>
      <c r="F9" s="723">
        <f t="shared" si="0"/>
        <v>96726828.360499918</v>
      </c>
      <c r="G9" s="723">
        <f t="shared" si="0"/>
        <v>5678.4103791999951</v>
      </c>
      <c r="H9" s="723">
        <f t="shared" si="0"/>
        <v>118257106.49029996</v>
      </c>
      <c r="I9" s="723">
        <f t="shared" si="0"/>
        <v>3922.6122892000008</v>
      </c>
      <c r="J9" s="723">
        <f t="shared" si="0"/>
        <v>86710979.671999991</v>
      </c>
      <c r="K9" s="723">
        <f t="shared" si="0"/>
        <v>5180.7281002999971</v>
      </c>
      <c r="L9" s="724">
        <f t="shared" si="0"/>
        <v>110554325.19680007</v>
      </c>
      <c r="M9" s="724">
        <f t="shared" si="0"/>
        <v>4565.957468300001</v>
      </c>
      <c r="N9" s="724">
        <f t="shared" si="0"/>
        <v>101010535.67269999</v>
      </c>
      <c r="O9" s="724">
        <f>SUM(O10:O12)</f>
        <v>4645.1218615999987</v>
      </c>
      <c r="P9" s="724">
        <f t="shared" si="0"/>
        <v>105306941.42649995</v>
      </c>
      <c r="Q9" s="724">
        <f t="shared" si="0"/>
        <v>4651.973911699999</v>
      </c>
      <c r="R9" s="724">
        <f t="shared" si="0"/>
        <v>105997991.54009999</v>
      </c>
      <c r="S9" s="724">
        <f t="shared" si="0"/>
        <v>4447.1652706000041</v>
      </c>
      <c r="T9" s="724">
        <f t="shared" si="0"/>
        <v>98367029.551500008</v>
      </c>
      <c r="U9" s="724">
        <f t="shared" si="0"/>
        <v>5018.4057722000007</v>
      </c>
      <c r="V9" s="724">
        <f t="shared" si="0"/>
        <v>113208698.62749991</v>
      </c>
      <c r="W9" s="724">
        <f>SUM(W10:W12)</f>
        <v>4579.1062062000028</v>
      </c>
      <c r="X9" s="724">
        <f>SUM(X10:X12)</f>
        <v>110912254.54479997</v>
      </c>
      <c r="Y9" s="724">
        <f>SUM(Y10:Y12)</f>
        <v>3187.1605189000002</v>
      </c>
      <c r="Z9" s="724">
        <f>SUM(Z10:Z12)</f>
        <v>87859826.201200068</v>
      </c>
      <c r="AA9" s="724">
        <f>SUM(AA10:AA13)</f>
        <v>54412.0285611</v>
      </c>
      <c r="AB9" s="724">
        <f>SUM(AB10:AB13)</f>
        <v>1214312114.4774001</v>
      </c>
      <c r="AC9" s="161"/>
      <c r="AD9" s="161"/>
      <c r="AE9" s="582"/>
      <c r="AF9" s="582"/>
    </row>
    <row r="10" spans="1:69" ht="26.25" x14ac:dyDescent="0.25">
      <c r="A10" s="585" t="s">
        <v>316</v>
      </c>
      <c r="B10" s="586" t="s">
        <v>22</v>
      </c>
      <c r="C10" s="725">
        <v>511.98761020000001</v>
      </c>
      <c r="D10" s="725">
        <v>6859062.8375000004</v>
      </c>
      <c r="E10" s="725">
        <v>673.92379069999981</v>
      </c>
      <c r="F10" s="725">
        <v>12728065.908200001</v>
      </c>
      <c r="G10" s="725">
        <v>949.42110159999993</v>
      </c>
      <c r="H10" s="725">
        <v>13848035.564100007</v>
      </c>
      <c r="I10" s="725">
        <v>481.43220830000001</v>
      </c>
      <c r="J10" s="725">
        <v>10523668.405000001</v>
      </c>
      <c r="K10" s="725">
        <v>729.63183100000003</v>
      </c>
      <c r="L10" s="725">
        <v>14835436.133499995</v>
      </c>
      <c r="M10" s="725">
        <v>457.5943380999999</v>
      </c>
      <c r="N10" s="725">
        <v>10286655.008700002</v>
      </c>
      <c r="O10" s="725">
        <v>480.7884742999999</v>
      </c>
      <c r="P10" s="725">
        <v>12704257.779800003</v>
      </c>
      <c r="Q10" s="725">
        <v>494.22367690000021</v>
      </c>
      <c r="R10" s="725">
        <v>10825040.004399998</v>
      </c>
      <c r="S10" s="725">
        <v>475.63536699999997</v>
      </c>
      <c r="T10" s="725">
        <v>11265836.393400008</v>
      </c>
      <c r="U10" s="725">
        <v>587.93987000000004</v>
      </c>
      <c r="V10" s="725">
        <v>12453169.752599996</v>
      </c>
      <c r="W10" s="725">
        <v>508.11108940000008</v>
      </c>
      <c r="X10" s="725">
        <v>13849022.451699995</v>
      </c>
      <c r="Y10" s="725">
        <v>463.72128780000025</v>
      </c>
      <c r="Z10" s="725">
        <v>10689307.062899997</v>
      </c>
      <c r="AA10" s="726">
        <f>C10+E10+G10+I10+K10+M10+O10+Q10+S10+U10+W10+Y10</f>
        <v>6814.4106452999995</v>
      </c>
      <c r="AB10" s="726">
        <f>D10+F10+H10+J10+L10+N10+P10+R10+T10+V10+X10+Z10</f>
        <v>140867557.30180001</v>
      </c>
      <c r="AC10" s="587"/>
      <c r="AD10" s="587"/>
    </row>
    <row r="11" spans="1:69" x14ac:dyDescent="0.25">
      <c r="A11" s="588">
        <v>2402</v>
      </c>
      <c r="B11" s="589" t="s">
        <v>23</v>
      </c>
      <c r="C11" s="727">
        <v>3217.0790268999995</v>
      </c>
      <c r="D11" s="727">
        <v>70382955.676600039</v>
      </c>
      <c r="E11" s="727">
        <v>3438.1737481</v>
      </c>
      <c r="F11" s="727">
        <v>80768338.289899915</v>
      </c>
      <c r="G11" s="727">
        <v>4323.6082316999955</v>
      </c>
      <c r="H11" s="727">
        <v>101310339.11039995</v>
      </c>
      <c r="I11" s="725">
        <v>3088.7725949000005</v>
      </c>
      <c r="J11" s="725">
        <v>73929967.418899983</v>
      </c>
      <c r="K11" s="727">
        <v>3926.8368412999971</v>
      </c>
      <c r="L11" s="727">
        <v>92578246.70720008</v>
      </c>
      <c r="M11" s="727">
        <v>3747.6126424000013</v>
      </c>
      <c r="N11" s="727">
        <v>88061779.074199989</v>
      </c>
      <c r="O11" s="727">
        <v>3692.1717072999986</v>
      </c>
      <c r="P11" s="727">
        <v>88793044.757299945</v>
      </c>
      <c r="Q11" s="727">
        <v>3659.4012527999989</v>
      </c>
      <c r="R11" s="727">
        <v>91793174.733599991</v>
      </c>
      <c r="S11" s="727">
        <v>3623.7897346000041</v>
      </c>
      <c r="T11" s="727">
        <v>84755588.976699993</v>
      </c>
      <c r="U11" s="727">
        <v>3802.7348312000004</v>
      </c>
      <c r="V11" s="727">
        <v>95941918.321299911</v>
      </c>
      <c r="W11" s="727">
        <v>3537.3676338000023</v>
      </c>
      <c r="X11" s="727">
        <v>94055558.392399967</v>
      </c>
      <c r="Y11" s="727">
        <v>2385.8202799000001</v>
      </c>
      <c r="Z11" s="727">
        <v>74727069.21190007</v>
      </c>
      <c r="AA11" s="726">
        <f t="shared" ref="AA11:AB12" si="1">C11+E11+G11+I11+K11+M11+O11+Q11+S11+U11+W11+Y11</f>
        <v>42443.368524899997</v>
      </c>
      <c r="AB11" s="726">
        <f t="shared" si="1"/>
        <v>1037097980.6703998</v>
      </c>
      <c r="AC11" s="582"/>
      <c r="AD11" s="582"/>
    </row>
    <row r="12" spans="1:69" ht="26.25" x14ac:dyDescent="0.25">
      <c r="A12" s="588">
        <v>2403</v>
      </c>
      <c r="B12" s="590" t="s">
        <v>24</v>
      </c>
      <c r="C12" s="725">
        <v>348.85868599999998</v>
      </c>
      <c r="D12" s="725">
        <v>1939530.4994000001</v>
      </c>
      <c r="E12" s="725">
        <v>343.74985500000003</v>
      </c>
      <c r="F12" s="725">
        <v>3230424.1624000007</v>
      </c>
      <c r="G12" s="725">
        <v>405.3810459</v>
      </c>
      <c r="H12" s="725">
        <v>3098731.8158000004</v>
      </c>
      <c r="I12" s="725">
        <v>352.40748599999995</v>
      </c>
      <c r="J12" s="725">
        <v>2257343.8481000001</v>
      </c>
      <c r="K12" s="725">
        <v>524.25942800000007</v>
      </c>
      <c r="L12" s="725">
        <v>3140642.3561</v>
      </c>
      <c r="M12" s="725">
        <v>360.75048780000003</v>
      </c>
      <c r="N12" s="725">
        <v>2662101.5897999997</v>
      </c>
      <c r="O12" s="725">
        <v>472.16167999999993</v>
      </c>
      <c r="P12" s="725">
        <v>3809638.8894000007</v>
      </c>
      <c r="Q12" s="725">
        <v>498.34898199999998</v>
      </c>
      <c r="R12" s="725">
        <v>3379776.8021000004</v>
      </c>
      <c r="S12" s="725">
        <v>347.74016899999998</v>
      </c>
      <c r="T12" s="725">
        <v>2345604.1814000006</v>
      </c>
      <c r="U12" s="725">
        <v>627.73107100000004</v>
      </c>
      <c r="V12" s="725">
        <v>4813610.5536000002</v>
      </c>
      <c r="W12" s="725">
        <v>533.62748299999998</v>
      </c>
      <c r="X12" s="725">
        <v>3007673.7007000009</v>
      </c>
      <c r="Y12" s="725">
        <v>337.61895120000003</v>
      </c>
      <c r="Z12" s="725">
        <v>2443449.9264000002</v>
      </c>
      <c r="AA12" s="726">
        <f t="shared" si="1"/>
        <v>5152.6353249000013</v>
      </c>
      <c r="AB12" s="726">
        <f t="shared" si="1"/>
        <v>36128528.325199999</v>
      </c>
      <c r="AC12" s="569"/>
      <c r="AD12" s="569"/>
      <c r="AE12" s="582"/>
      <c r="AF12" s="582"/>
    </row>
    <row r="13" spans="1:69" ht="39" x14ac:dyDescent="0.25">
      <c r="A13" s="588" t="s">
        <v>333</v>
      </c>
      <c r="B13" s="590" t="s">
        <v>334</v>
      </c>
      <c r="C13" s="728">
        <v>0</v>
      </c>
      <c r="D13" s="728">
        <v>0</v>
      </c>
      <c r="E13" s="728">
        <v>0</v>
      </c>
      <c r="F13" s="728">
        <v>0</v>
      </c>
      <c r="G13" s="728">
        <v>0</v>
      </c>
      <c r="H13" s="728">
        <v>0</v>
      </c>
      <c r="I13" s="728">
        <v>0</v>
      </c>
      <c r="J13" s="728">
        <v>0</v>
      </c>
      <c r="K13" s="728">
        <v>0</v>
      </c>
      <c r="L13" s="728">
        <v>0</v>
      </c>
      <c r="M13" s="728">
        <v>0</v>
      </c>
      <c r="N13" s="728">
        <v>0</v>
      </c>
      <c r="O13" s="728">
        <v>0</v>
      </c>
      <c r="P13" s="728">
        <v>0</v>
      </c>
      <c r="Q13" s="728">
        <v>0</v>
      </c>
      <c r="R13" s="728">
        <v>0</v>
      </c>
      <c r="S13" s="728">
        <v>0</v>
      </c>
      <c r="T13" s="728">
        <v>0</v>
      </c>
      <c r="U13" s="728">
        <v>0.38295000000000007</v>
      </c>
      <c r="V13" s="728">
        <v>48762.299999999996</v>
      </c>
      <c r="W13" s="728">
        <v>0.1275</v>
      </c>
      <c r="X13" s="728">
        <v>16235</v>
      </c>
      <c r="Y13" s="728">
        <v>1.1036159999999999</v>
      </c>
      <c r="Z13" s="728">
        <v>153050.88</v>
      </c>
      <c r="AA13" s="726">
        <f>C13+E13+G13+I13+K13+M13+O13+Q13+S13+U13+W13+Y13</f>
        <v>1.614066</v>
      </c>
      <c r="AB13" s="726">
        <f>D13+F13+H13+J13+L13+N13+P13+R13+T13+V13+X13+Z13</f>
        <v>218048.18</v>
      </c>
      <c r="AC13" s="569"/>
      <c r="AD13" s="569"/>
      <c r="AE13" s="582"/>
      <c r="AF13" s="582"/>
    </row>
    <row r="14" spans="1:69" x14ac:dyDescent="0.25">
      <c r="A14" s="591"/>
      <c r="B14" s="592" t="s">
        <v>25</v>
      </c>
      <c r="C14" s="729">
        <f>SUM(C15:C20)</f>
        <v>3239.0753495000004</v>
      </c>
      <c r="D14" s="729">
        <f t="shared" ref="D14:Z14" si="2">SUM(D15:D20)</f>
        <v>9439523.309799999</v>
      </c>
      <c r="E14" s="729">
        <f t="shared" si="2"/>
        <v>4476.4432336999998</v>
      </c>
      <c r="F14" s="729">
        <f t="shared" si="2"/>
        <v>13320639.104800003</v>
      </c>
      <c r="G14" s="729">
        <f t="shared" si="2"/>
        <v>9590.8496515999996</v>
      </c>
      <c r="H14" s="729">
        <f t="shared" si="2"/>
        <v>26237070.371500004</v>
      </c>
      <c r="I14" s="729">
        <f t="shared" si="2"/>
        <v>8318.1254098999998</v>
      </c>
      <c r="J14" s="729">
        <f t="shared" si="2"/>
        <v>24570013.017800003</v>
      </c>
      <c r="K14" s="729">
        <f t="shared" si="2"/>
        <v>12442.110451199998</v>
      </c>
      <c r="L14" s="729">
        <f t="shared" si="2"/>
        <v>36074543.998500004</v>
      </c>
      <c r="M14" s="729">
        <f t="shared" si="2"/>
        <v>11745.198621900001</v>
      </c>
      <c r="N14" s="729">
        <f t="shared" si="2"/>
        <v>34926560.508400016</v>
      </c>
      <c r="O14" s="729">
        <f>SUM(O15:O20)</f>
        <v>9427.6668931000004</v>
      </c>
      <c r="P14" s="729">
        <f t="shared" si="2"/>
        <v>28923829.319699995</v>
      </c>
      <c r="Q14" s="729">
        <f>SUM(Q15:Q20)</f>
        <v>3794.8033157000004</v>
      </c>
      <c r="R14" s="729">
        <f t="shared" si="2"/>
        <v>12510649.660400003</v>
      </c>
      <c r="S14" s="729">
        <f>SUM(S15:S20)</f>
        <v>2721.4825013</v>
      </c>
      <c r="T14" s="729">
        <f t="shared" si="2"/>
        <v>10667271.864800001</v>
      </c>
      <c r="U14" s="729">
        <f>SUM(U15:U20)</f>
        <v>875.07633630000009</v>
      </c>
      <c r="V14" s="729">
        <f t="shared" si="2"/>
        <v>3445772.7911999999</v>
      </c>
      <c r="W14" s="729">
        <f>SUM(W15:W20)</f>
        <v>1496.0878313999999</v>
      </c>
      <c r="X14" s="729">
        <f>SUM(X15:X20)</f>
        <v>5014311.7934999997</v>
      </c>
      <c r="Y14" s="729">
        <f>SUM(Y15:Y20)</f>
        <v>1611.0332799</v>
      </c>
      <c r="Z14" s="729">
        <f t="shared" si="2"/>
        <v>5796814.6378000006</v>
      </c>
      <c r="AA14" s="729">
        <f>SUM(AA15:AA20)</f>
        <v>69737.952875499992</v>
      </c>
      <c r="AB14" s="729">
        <f t="shared" ref="AB14" si="3">SUM(AB15:AB20)</f>
        <v>210927000.37820005</v>
      </c>
      <c r="AC14" s="161"/>
      <c r="AD14" s="161"/>
      <c r="AE14" s="582"/>
      <c r="AF14" s="582"/>
    </row>
    <row r="15" spans="1:69" ht="25.5" x14ac:dyDescent="0.25">
      <c r="A15" s="593">
        <v>1801</v>
      </c>
      <c r="B15" s="227" t="s">
        <v>26</v>
      </c>
      <c r="C15" s="727">
        <v>3005.2870400000002</v>
      </c>
      <c r="D15" s="727">
        <v>8450359.7743999995</v>
      </c>
      <c r="E15" s="727">
        <v>4087.3310799999999</v>
      </c>
      <c r="F15" s="727">
        <v>11304458.550600002</v>
      </c>
      <c r="G15" s="727">
        <v>9183.0066999999999</v>
      </c>
      <c r="H15" s="727">
        <v>24228893.461400002</v>
      </c>
      <c r="I15" s="725">
        <v>7919.0346200000004</v>
      </c>
      <c r="J15" s="725">
        <v>22306895.874000002</v>
      </c>
      <c r="K15" s="727">
        <v>12154.140625</v>
      </c>
      <c r="L15" s="727">
        <v>34661453.061000004</v>
      </c>
      <c r="M15" s="727">
        <v>11242.8701</v>
      </c>
      <c r="N15" s="727">
        <v>32475704.967400011</v>
      </c>
      <c r="O15" s="727">
        <v>9216.531289999999</v>
      </c>
      <c r="P15" s="727">
        <v>28140582.718299996</v>
      </c>
      <c r="Q15" s="727">
        <v>3592.5747000000001</v>
      </c>
      <c r="R15" s="727">
        <v>11473403.115000002</v>
      </c>
      <c r="S15" s="727">
        <v>2285.5070000000001</v>
      </c>
      <c r="T15" s="727">
        <v>8871274.8000000007</v>
      </c>
      <c r="U15" s="727">
        <v>509.21093000000008</v>
      </c>
      <c r="V15" s="727">
        <v>1573313.5251</v>
      </c>
      <c r="W15" s="727">
        <v>1370.5256999999999</v>
      </c>
      <c r="X15" s="727">
        <v>4196227.4000000004</v>
      </c>
      <c r="Y15" s="727">
        <v>1473.0419999999999</v>
      </c>
      <c r="Z15" s="727">
        <v>4989580.1150000002</v>
      </c>
      <c r="AA15" s="730">
        <f t="shared" ref="AA15:AB20" si="4">C15+E15+G15+I15+K15+M15+O15+Q15+S15+U15+W15+Y15</f>
        <v>66039.061784999998</v>
      </c>
      <c r="AB15" s="730">
        <f t="shared" si="4"/>
        <v>192672147.36220005</v>
      </c>
    </row>
    <row r="16" spans="1:69" s="597" customFormat="1" x14ac:dyDescent="0.25">
      <c r="A16" s="595">
        <v>1802</v>
      </c>
      <c r="B16" s="596" t="s">
        <v>27</v>
      </c>
      <c r="C16" s="727">
        <v>0</v>
      </c>
      <c r="D16" s="727">
        <v>0</v>
      </c>
      <c r="E16" s="727">
        <v>5.7599999999999995E-3</v>
      </c>
      <c r="F16" s="727">
        <v>191.99979999999999</v>
      </c>
      <c r="G16" s="727">
        <v>2.3039999999999998E-2</v>
      </c>
      <c r="H16" s="727">
        <v>767.99919999999997</v>
      </c>
      <c r="I16" s="725">
        <v>0</v>
      </c>
      <c r="J16" s="725">
        <v>0</v>
      </c>
      <c r="K16" s="727">
        <v>0</v>
      </c>
      <c r="L16" s="727">
        <v>0</v>
      </c>
      <c r="M16" s="727">
        <v>0</v>
      </c>
      <c r="N16" s="727">
        <v>0</v>
      </c>
      <c r="O16" s="727">
        <v>25.024999999999999</v>
      </c>
      <c r="P16" s="727">
        <v>20017.497500000001</v>
      </c>
      <c r="Q16" s="727">
        <v>0</v>
      </c>
      <c r="R16" s="727">
        <v>0</v>
      </c>
      <c r="S16" s="727">
        <v>75.082800000000006</v>
      </c>
      <c r="T16" s="727">
        <v>60136.732499999998</v>
      </c>
      <c r="U16" s="727">
        <v>0</v>
      </c>
      <c r="V16" s="727">
        <v>0</v>
      </c>
      <c r="W16" s="727">
        <v>0</v>
      </c>
      <c r="X16" s="727">
        <v>0</v>
      </c>
      <c r="Y16" s="727">
        <v>0</v>
      </c>
      <c r="Z16" s="727">
        <v>0</v>
      </c>
      <c r="AA16" s="730">
        <f t="shared" si="4"/>
        <v>100.1366</v>
      </c>
      <c r="AB16" s="730">
        <f t="shared" si="4"/>
        <v>81114.228999999992</v>
      </c>
      <c r="AC16" s="569"/>
      <c r="AD16" s="569"/>
      <c r="AE16" s="569"/>
      <c r="AF16" s="569"/>
      <c r="AG16" s="569"/>
      <c r="AH16" s="569"/>
      <c r="AI16" s="569"/>
      <c r="AJ16" s="569"/>
      <c r="AK16" s="569"/>
      <c r="AL16" s="569"/>
      <c r="AM16" s="569"/>
      <c r="AN16" s="569"/>
      <c r="AO16" s="569"/>
      <c r="AP16" s="569"/>
      <c r="AQ16" s="569"/>
      <c r="AR16" s="569"/>
      <c r="AS16" s="569"/>
      <c r="AT16" s="569"/>
      <c r="AU16" s="569"/>
      <c r="AV16" s="569"/>
      <c r="AW16" s="569"/>
      <c r="AX16" s="569"/>
      <c r="AY16" s="569"/>
      <c r="AZ16" s="569"/>
      <c r="BA16" s="569"/>
      <c r="BB16" s="569"/>
      <c r="BC16" s="569"/>
      <c r="BD16" s="569"/>
      <c r="BE16" s="569"/>
      <c r="BF16" s="569"/>
      <c r="BG16" s="569"/>
      <c r="BH16" s="569"/>
      <c r="BI16" s="569"/>
      <c r="BJ16" s="569"/>
      <c r="BK16" s="569"/>
      <c r="BL16" s="569"/>
      <c r="BM16" s="569"/>
      <c r="BN16" s="569"/>
      <c r="BO16" s="569"/>
      <c r="BP16" s="569"/>
      <c r="BQ16" s="569"/>
    </row>
    <row r="17" spans="1:36" x14ac:dyDescent="0.25">
      <c r="A17" s="593">
        <v>1803</v>
      </c>
      <c r="B17" s="598" t="s">
        <v>28</v>
      </c>
      <c r="C17" s="727">
        <v>113.5</v>
      </c>
      <c r="D17" s="727">
        <v>408375</v>
      </c>
      <c r="E17" s="727">
        <v>161.01</v>
      </c>
      <c r="F17" s="727">
        <v>716291.4</v>
      </c>
      <c r="G17" s="727">
        <v>150</v>
      </c>
      <c r="H17" s="727">
        <v>520425</v>
      </c>
      <c r="I17" s="725">
        <v>183.50720000000001</v>
      </c>
      <c r="J17" s="725">
        <v>722619</v>
      </c>
      <c r="K17" s="727">
        <v>0</v>
      </c>
      <c r="L17" s="727">
        <v>0</v>
      </c>
      <c r="M17" s="727">
        <v>213.011</v>
      </c>
      <c r="N17" s="727">
        <v>901472.5</v>
      </c>
      <c r="O17" s="727">
        <v>0</v>
      </c>
      <c r="P17" s="727">
        <v>0</v>
      </c>
      <c r="Q17" s="727">
        <v>23.51164</v>
      </c>
      <c r="R17" s="727">
        <v>163304</v>
      </c>
      <c r="S17" s="727">
        <v>154.22</v>
      </c>
      <c r="T17" s="727">
        <v>712958</v>
      </c>
      <c r="U17" s="727">
        <v>91.77</v>
      </c>
      <c r="V17" s="727">
        <v>492622.2</v>
      </c>
      <c r="W17" s="727">
        <v>4.0000000000000001E-3</v>
      </c>
      <c r="X17" s="727">
        <v>20</v>
      </c>
      <c r="Y17" s="727">
        <v>37.020139999999998</v>
      </c>
      <c r="Z17" s="727">
        <v>207677</v>
      </c>
      <c r="AA17" s="730">
        <f t="shared" si="4"/>
        <v>1127.5539799999999</v>
      </c>
      <c r="AB17" s="730">
        <f t="shared" si="4"/>
        <v>4845764.0999999996</v>
      </c>
      <c r="AC17" s="569"/>
      <c r="AD17" s="569"/>
    </row>
    <row r="18" spans="1:36" x14ac:dyDescent="0.25">
      <c r="A18" s="593">
        <v>1804</v>
      </c>
      <c r="B18" s="598" t="s">
        <v>29</v>
      </c>
      <c r="C18" s="727">
        <v>3.6551999999999994E-2</v>
      </c>
      <c r="D18" s="727">
        <v>679.697</v>
      </c>
      <c r="E18" s="727">
        <v>121.20876200000001</v>
      </c>
      <c r="F18" s="727">
        <v>553484.83199999994</v>
      </c>
      <c r="G18" s="727">
        <v>96.5505</v>
      </c>
      <c r="H18" s="727">
        <v>510289.71950000001</v>
      </c>
      <c r="I18" s="725">
        <v>40.032687999999993</v>
      </c>
      <c r="J18" s="725">
        <v>188816.05470000001</v>
      </c>
      <c r="K18" s="727">
        <v>126.0078</v>
      </c>
      <c r="L18" s="727">
        <v>660819.1398</v>
      </c>
      <c r="M18" s="727">
        <v>140.18764000000002</v>
      </c>
      <c r="N18" s="727">
        <v>770934.91980000003</v>
      </c>
      <c r="O18" s="727">
        <v>20.052399999999999</v>
      </c>
      <c r="P18" s="727">
        <v>91603.5</v>
      </c>
      <c r="Q18" s="727">
        <v>41.515000000000001</v>
      </c>
      <c r="R18" s="727">
        <v>246718</v>
      </c>
      <c r="S18" s="727">
        <v>65.100369999999998</v>
      </c>
      <c r="T18" s="727">
        <v>422309</v>
      </c>
      <c r="U18" s="727">
        <v>101.504</v>
      </c>
      <c r="V18" s="727">
        <v>652346.39999999991</v>
      </c>
      <c r="W18" s="727">
        <v>58</v>
      </c>
      <c r="X18" s="727">
        <v>408100</v>
      </c>
      <c r="Y18" s="727">
        <v>38.000599999999999</v>
      </c>
      <c r="Z18" s="727">
        <v>325225</v>
      </c>
      <c r="AA18" s="730">
        <f t="shared" si="4"/>
        <v>848.19631200000003</v>
      </c>
      <c r="AB18" s="730">
        <f t="shared" si="4"/>
        <v>4831326.2628000006</v>
      </c>
      <c r="AC18" s="569"/>
      <c r="AD18" s="569"/>
    </row>
    <row r="19" spans="1:36" x14ac:dyDescent="0.25">
      <c r="A19" s="593">
        <v>1805</v>
      </c>
      <c r="B19" s="598" t="s">
        <v>30</v>
      </c>
      <c r="C19" s="727">
        <v>3.225227499999999</v>
      </c>
      <c r="D19" s="727">
        <v>12085.516599999999</v>
      </c>
      <c r="E19" s="727">
        <v>21.274357199999997</v>
      </c>
      <c r="F19" s="727">
        <v>65085.195299999985</v>
      </c>
      <c r="G19" s="727">
        <v>3.9518154000000001</v>
      </c>
      <c r="H19" s="727">
        <v>19778.292699999998</v>
      </c>
      <c r="I19" s="725">
        <v>24.596114499999995</v>
      </c>
      <c r="J19" s="725">
        <v>98077.07729999999</v>
      </c>
      <c r="K19" s="727">
        <v>29.406190000000002</v>
      </c>
      <c r="L19" s="727">
        <v>89018.859999999986</v>
      </c>
      <c r="M19" s="727">
        <v>2.0287518000000002</v>
      </c>
      <c r="N19" s="727">
        <v>10884.515799999999</v>
      </c>
      <c r="O19" s="727">
        <v>0.23960000000000001</v>
      </c>
      <c r="P19" s="727">
        <v>788.43240000000003</v>
      </c>
      <c r="Q19" s="727">
        <v>29.259789299999998</v>
      </c>
      <c r="R19" s="727">
        <v>107284.87449999999</v>
      </c>
      <c r="S19" s="727">
        <v>23.756769999999999</v>
      </c>
      <c r="T19" s="727">
        <v>89751.007000000012</v>
      </c>
      <c r="U19" s="727">
        <v>1.6500000000000001E-2</v>
      </c>
      <c r="V19" s="727">
        <v>253.75</v>
      </c>
      <c r="W19" s="727">
        <v>7.4364163999999997</v>
      </c>
      <c r="X19" s="727">
        <v>121254.61970000001</v>
      </c>
      <c r="Y19" s="727">
        <v>2.6825981999999997</v>
      </c>
      <c r="Z19" s="727">
        <v>11841.347</v>
      </c>
      <c r="AA19" s="730">
        <f t="shared" si="4"/>
        <v>147.87413029999999</v>
      </c>
      <c r="AB19" s="730">
        <f t="shared" si="4"/>
        <v>626103.48829999997</v>
      </c>
      <c r="AC19" s="569"/>
      <c r="AD19" s="569"/>
    </row>
    <row r="20" spans="1:36" ht="26.25" x14ac:dyDescent="0.25">
      <c r="A20" s="599">
        <v>1806</v>
      </c>
      <c r="B20" s="600" t="s">
        <v>31</v>
      </c>
      <c r="C20" s="731">
        <v>117.02652999999999</v>
      </c>
      <c r="D20" s="731">
        <v>568023.32179999969</v>
      </c>
      <c r="E20" s="731">
        <v>85.613274499999989</v>
      </c>
      <c r="F20" s="731">
        <v>681127.12710000039</v>
      </c>
      <c r="G20" s="731">
        <v>157.31759619999997</v>
      </c>
      <c r="H20" s="731">
        <v>956915.89869999944</v>
      </c>
      <c r="I20" s="725">
        <v>150.95478739999993</v>
      </c>
      <c r="J20" s="725">
        <v>1253605.0118000004</v>
      </c>
      <c r="K20" s="731">
        <v>132.55583620000002</v>
      </c>
      <c r="L20" s="731">
        <v>663252.93769999966</v>
      </c>
      <c r="M20" s="731">
        <v>147.10113010000003</v>
      </c>
      <c r="N20" s="731">
        <v>767563.60539999988</v>
      </c>
      <c r="O20" s="732">
        <v>165.81860310000005</v>
      </c>
      <c r="P20" s="732">
        <v>670837.1715000004</v>
      </c>
      <c r="Q20" s="727">
        <v>107.94218639999998</v>
      </c>
      <c r="R20" s="727">
        <v>519939.67090000014</v>
      </c>
      <c r="S20" s="727">
        <v>117.8155613</v>
      </c>
      <c r="T20" s="727">
        <v>510842.32530000014</v>
      </c>
      <c r="U20" s="727">
        <v>172.57490630000004</v>
      </c>
      <c r="V20" s="727">
        <v>727236.9160999998</v>
      </c>
      <c r="W20" s="727">
        <v>60.121714999999995</v>
      </c>
      <c r="X20" s="727">
        <v>288709.77380000002</v>
      </c>
      <c r="Y20" s="727">
        <v>60.287941700000005</v>
      </c>
      <c r="Z20" s="727">
        <v>262491.17579999997</v>
      </c>
      <c r="AA20" s="730">
        <f t="shared" si="4"/>
        <v>1475.1300681999999</v>
      </c>
      <c r="AB20" s="730">
        <f t="shared" si="4"/>
        <v>7870544.9358999999</v>
      </c>
      <c r="AC20" s="601"/>
      <c r="AD20" s="601"/>
      <c r="AE20" s="601"/>
      <c r="AF20" s="601"/>
      <c r="AG20" s="601"/>
      <c r="AH20" s="601"/>
      <c r="AI20" s="602"/>
      <c r="AJ20" s="602"/>
    </row>
    <row r="21" spans="1:36" x14ac:dyDescent="0.25">
      <c r="A21" s="603"/>
      <c r="B21" s="604" t="s">
        <v>32</v>
      </c>
      <c r="C21" s="733"/>
      <c r="D21" s="733"/>
      <c r="E21" s="733"/>
      <c r="F21" s="733"/>
      <c r="G21" s="733"/>
      <c r="H21" s="733"/>
      <c r="I21" s="733"/>
      <c r="J21" s="733"/>
      <c r="K21" s="733"/>
      <c r="L21" s="733"/>
      <c r="M21" s="733"/>
      <c r="N21" s="733"/>
      <c r="O21" s="734"/>
      <c r="P21" s="734"/>
      <c r="Q21" s="734"/>
      <c r="R21" s="734"/>
      <c r="S21" s="734"/>
      <c r="T21" s="734"/>
      <c r="U21" s="734"/>
      <c r="V21" s="734"/>
      <c r="W21" s="734"/>
      <c r="X21" s="734"/>
      <c r="Y21" s="734"/>
      <c r="Z21" s="734"/>
      <c r="AA21" s="735"/>
      <c r="AB21" s="735"/>
      <c r="AC21" s="605"/>
      <c r="AE21" s="797"/>
      <c r="AF21" s="797"/>
    </row>
    <row r="22" spans="1:36" ht="39" thickBot="1" x14ac:dyDescent="0.3">
      <c r="A22" s="583" t="s">
        <v>303</v>
      </c>
      <c r="B22" s="606" t="s">
        <v>34</v>
      </c>
      <c r="C22" s="733">
        <f>SUM(C23:C29)</f>
        <v>87.824429999999992</v>
      </c>
      <c r="D22" s="733">
        <f t="shared" ref="D22:AB22" si="5">SUM(D23:D29)</f>
        <v>579926.29449999996</v>
      </c>
      <c r="E22" s="733">
        <f t="shared" si="5"/>
        <v>81.467998000000023</v>
      </c>
      <c r="F22" s="733">
        <f t="shared" si="5"/>
        <v>613150.34420000005</v>
      </c>
      <c r="G22" s="733">
        <f t="shared" si="5"/>
        <v>693.03195200000016</v>
      </c>
      <c r="H22" s="733">
        <f t="shared" si="5"/>
        <v>4099518.3709999989</v>
      </c>
      <c r="I22" s="733">
        <f t="shared" si="5"/>
        <v>711.42711399999996</v>
      </c>
      <c r="J22" s="733">
        <f t="shared" si="5"/>
        <v>3982599.1357999993</v>
      </c>
      <c r="K22" s="733">
        <f t="shared" si="5"/>
        <v>720.22668999999996</v>
      </c>
      <c r="L22" s="733">
        <f t="shared" si="5"/>
        <v>4335042.3606000002</v>
      </c>
      <c r="M22" s="733">
        <f t="shared" si="5"/>
        <v>329.45548000000014</v>
      </c>
      <c r="N22" s="733">
        <f t="shared" si="5"/>
        <v>2043329.0592</v>
      </c>
      <c r="O22" s="733">
        <f t="shared" si="5"/>
        <v>119.44792339999998</v>
      </c>
      <c r="P22" s="733">
        <f t="shared" si="5"/>
        <v>864115.9902</v>
      </c>
      <c r="Q22" s="733">
        <f t="shared" si="5"/>
        <v>87.650723099999979</v>
      </c>
      <c r="R22" s="733">
        <f t="shared" si="5"/>
        <v>716292.08850000007</v>
      </c>
      <c r="S22" s="733">
        <f t="shared" si="5"/>
        <v>103.20575199999999</v>
      </c>
      <c r="T22" s="733">
        <f t="shared" si="5"/>
        <v>770375.94400000013</v>
      </c>
      <c r="U22" s="733">
        <f t="shared" si="5"/>
        <v>56.713241799999999</v>
      </c>
      <c r="V22" s="733">
        <f>SUM(V23:V29)</f>
        <v>340052.33779999998</v>
      </c>
      <c r="W22" s="733">
        <f t="shared" si="5"/>
        <v>85.178623700000017</v>
      </c>
      <c r="X22" s="733">
        <f t="shared" si="5"/>
        <v>885745.74419999972</v>
      </c>
      <c r="Y22" s="733">
        <f t="shared" si="5"/>
        <v>101.19312040000003</v>
      </c>
      <c r="Z22" s="733">
        <f t="shared" si="5"/>
        <v>710157.74019999977</v>
      </c>
      <c r="AA22" s="733">
        <f t="shared" si="5"/>
        <v>3176.8230484000005</v>
      </c>
      <c r="AB22" s="736">
        <f t="shared" si="5"/>
        <v>19940305.410199996</v>
      </c>
      <c r="AC22" s="607"/>
      <c r="AD22" s="607"/>
      <c r="AE22" s="587"/>
      <c r="AF22" s="582"/>
      <c r="AG22" s="582"/>
      <c r="AH22" s="582"/>
    </row>
    <row r="23" spans="1:36" x14ac:dyDescent="0.25">
      <c r="A23" s="585" t="s">
        <v>35</v>
      </c>
      <c r="B23" s="608" t="s">
        <v>36</v>
      </c>
      <c r="C23" s="727">
        <v>58.258749999999999</v>
      </c>
      <c r="D23" s="727">
        <v>322110.39</v>
      </c>
      <c r="E23" s="727">
        <v>39.999790000000004</v>
      </c>
      <c r="F23" s="727">
        <v>219421.37959999999</v>
      </c>
      <c r="G23" s="727">
        <v>128.80907199999999</v>
      </c>
      <c r="H23" s="727">
        <v>870326.32059999998</v>
      </c>
      <c r="I23" s="725">
        <v>59.569000000000003</v>
      </c>
      <c r="J23" s="725">
        <v>460296.01</v>
      </c>
      <c r="K23" s="727">
        <v>112.265</v>
      </c>
      <c r="L23" s="727">
        <v>824156.78899999999</v>
      </c>
      <c r="M23" s="727">
        <v>46.2</v>
      </c>
      <c r="N23" s="727">
        <v>283328.40000000002</v>
      </c>
      <c r="O23" s="727">
        <v>42.96</v>
      </c>
      <c r="P23" s="727">
        <v>296944.62000000005</v>
      </c>
      <c r="Q23" s="727">
        <v>30.78</v>
      </c>
      <c r="R23" s="727">
        <v>195327.57</v>
      </c>
      <c r="S23" s="727">
        <v>56.4</v>
      </c>
      <c r="T23" s="727">
        <v>331521.55200000003</v>
      </c>
      <c r="U23" s="727">
        <v>37.950000000000003</v>
      </c>
      <c r="V23" s="727">
        <v>167329.14000000001</v>
      </c>
      <c r="W23" s="727">
        <v>6.45</v>
      </c>
      <c r="X23" s="727">
        <v>89820</v>
      </c>
      <c r="Y23" s="727">
        <v>50.723999999999997</v>
      </c>
      <c r="Z23" s="727">
        <v>222627.53679999997</v>
      </c>
      <c r="AA23" s="730">
        <f t="shared" ref="AA23:AB29" si="6">C23+E23+G23+I23+K23+M23+O23+Q23+S23+U23+W23+Y23</f>
        <v>670.36561200000006</v>
      </c>
      <c r="AB23" s="730">
        <f>D23+F23+H23+J23+L23+N23+P23+R23+T23+V23+X23+Z23</f>
        <v>4283209.7080000006</v>
      </c>
      <c r="AC23" s="609"/>
      <c r="AD23" s="582"/>
      <c r="AE23" s="582"/>
      <c r="AF23" s="582"/>
    </row>
    <row r="24" spans="1:36" x14ac:dyDescent="0.25">
      <c r="A24" s="593" t="s">
        <v>37</v>
      </c>
      <c r="B24" s="598" t="s">
        <v>38</v>
      </c>
      <c r="C24" s="727">
        <v>0</v>
      </c>
      <c r="D24" s="727">
        <v>0</v>
      </c>
      <c r="E24" s="727">
        <v>0</v>
      </c>
      <c r="F24" s="727">
        <v>0</v>
      </c>
      <c r="G24" s="727">
        <v>0</v>
      </c>
      <c r="H24" s="727">
        <v>0</v>
      </c>
      <c r="I24" s="725">
        <v>0</v>
      </c>
      <c r="J24" s="725">
        <v>0</v>
      </c>
      <c r="K24" s="727">
        <v>1E-3</v>
      </c>
      <c r="L24" s="727">
        <v>311.39999999999998</v>
      </c>
      <c r="M24" s="727">
        <v>0</v>
      </c>
      <c r="N24" s="727">
        <v>0</v>
      </c>
      <c r="O24" s="727">
        <v>0</v>
      </c>
      <c r="P24" s="727">
        <v>0</v>
      </c>
      <c r="Q24" s="727">
        <v>0</v>
      </c>
      <c r="R24" s="727">
        <v>0</v>
      </c>
      <c r="S24" s="727">
        <v>0</v>
      </c>
      <c r="T24" s="727">
        <v>0</v>
      </c>
      <c r="U24" s="727">
        <v>0</v>
      </c>
      <c r="V24" s="727">
        <v>0</v>
      </c>
      <c r="W24" s="727">
        <v>0</v>
      </c>
      <c r="X24" s="727">
        <v>0</v>
      </c>
      <c r="Y24" s="727">
        <v>0</v>
      </c>
      <c r="Z24" s="727">
        <v>0</v>
      </c>
      <c r="AA24" s="730">
        <f t="shared" si="6"/>
        <v>1E-3</v>
      </c>
      <c r="AB24" s="730">
        <f>D24+F24+H24+J24+L24+N24+P24+R24+T24+V24+X24+Z24</f>
        <v>311.39999999999998</v>
      </c>
      <c r="AC24" s="582"/>
      <c r="AD24" s="582" t="s">
        <v>335</v>
      </c>
      <c r="AE24" s="582"/>
      <c r="AF24" s="582"/>
    </row>
    <row r="25" spans="1:36" x14ac:dyDescent="0.25">
      <c r="A25" s="593" t="s">
        <v>336</v>
      </c>
      <c r="B25" s="598" t="s">
        <v>40</v>
      </c>
      <c r="C25" s="725">
        <v>1.8868900000000004</v>
      </c>
      <c r="D25" s="725">
        <v>20025.545400000003</v>
      </c>
      <c r="E25" s="725">
        <v>4.5287280000000001</v>
      </c>
      <c r="F25" s="725">
        <v>50280.820400000004</v>
      </c>
      <c r="G25" s="725">
        <v>506.3820300000001</v>
      </c>
      <c r="H25" s="725">
        <v>2681681.4414999993</v>
      </c>
      <c r="I25" s="725">
        <v>631.58669399999997</v>
      </c>
      <c r="J25" s="725">
        <v>3347870.7232999993</v>
      </c>
      <c r="K25" s="725">
        <v>560.54559999999992</v>
      </c>
      <c r="L25" s="725">
        <v>3026548.1639</v>
      </c>
      <c r="M25" s="728">
        <v>229.36444000000006</v>
      </c>
      <c r="N25" s="728">
        <v>1243728.9898999997</v>
      </c>
      <c r="O25" s="728">
        <v>38.136624499999996</v>
      </c>
      <c r="P25" s="728">
        <v>214081.1581</v>
      </c>
      <c r="Q25" s="728">
        <v>4.9772531000000004</v>
      </c>
      <c r="R25" s="728">
        <v>59461.5052</v>
      </c>
      <c r="S25" s="728">
        <v>3.0472369999999995</v>
      </c>
      <c r="T25" s="728">
        <v>29127.8151</v>
      </c>
      <c r="U25" s="728">
        <v>0.78718179999999993</v>
      </c>
      <c r="V25" s="728">
        <v>8254.4660999999996</v>
      </c>
      <c r="W25" s="728">
        <v>6.8256536999999993</v>
      </c>
      <c r="X25" s="728">
        <v>77838.159400000004</v>
      </c>
      <c r="Y25" s="728">
        <v>2.8330791</v>
      </c>
      <c r="Z25" s="728">
        <v>29735.6803</v>
      </c>
      <c r="AA25" s="730">
        <f t="shared" si="6"/>
        <v>1990.9014112000002</v>
      </c>
      <c r="AB25" s="730">
        <f t="shared" si="6"/>
        <v>10788634.468599997</v>
      </c>
      <c r="AC25" s="582"/>
      <c r="AD25" s="582"/>
      <c r="AE25" s="582"/>
      <c r="AF25" s="582"/>
    </row>
    <row r="26" spans="1:36" x14ac:dyDescent="0.25">
      <c r="A26" s="593" t="s">
        <v>41</v>
      </c>
      <c r="B26" s="598" t="s">
        <v>42</v>
      </c>
      <c r="C26" s="725">
        <v>25.122790000000002</v>
      </c>
      <c r="D26" s="725">
        <v>224099.73910000001</v>
      </c>
      <c r="E26" s="725">
        <v>31.961290000000016</v>
      </c>
      <c r="F26" s="725">
        <v>310830.1814</v>
      </c>
      <c r="G26" s="725">
        <v>55.630770000000005</v>
      </c>
      <c r="H26" s="725">
        <v>533823.89000000013</v>
      </c>
      <c r="I26" s="725">
        <v>17.032370000000004</v>
      </c>
      <c r="J26" s="725">
        <v>158817.00169999999</v>
      </c>
      <c r="K26" s="725">
        <v>45.744470000000014</v>
      </c>
      <c r="L26" s="725">
        <v>472306.98370000004</v>
      </c>
      <c r="M26" s="728">
        <v>51.827940000000041</v>
      </c>
      <c r="N26" s="728">
        <v>499538.43790000002</v>
      </c>
      <c r="O26" s="728">
        <v>36.294358899999999</v>
      </c>
      <c r="P26" s="728">
        <v>339527.41719999997</v>
      </c>
      <c r="Q26" s="728">
        <v>33.125309999999985</v>
      </c>
      <c r="R26" s="728">
        <v>348167.45030000008</v>
      </c>
      <c r="S26" s="728">
        <v>42.437774999999995</v>
      </c>
      <c r="T26" s="728">
        <v>397187.17370000004</v>
      </c>
      <c r="U26" s="728">
        <v>16.794409999999999</v>
      </c>
      <c r="V26" s="728">
        <v>160319.14480000001</v>
      </c>
      <c r="W26" s="728">
        <v>70.701380000000015</v>
      </c>
      <c r="X26" s="728">
        <v>707311.45799999975</v>
      </c>
      <c r="Y26" s="728">
        <v>44.654691300000039</v>
      </c>
      <c r="Z26" s="728">
        <v>424387.43359999981</v>
      </c>
      <c r="AA26" s="730">
        <f t="shared" si="6"/>
        <v>471.32755520000012</v>
      </c>
      <c r="AB26" s="730">
        <f t="shared" si="6"/>
        <v>4576316.3114</v>
      </c>
      <c r="AC26" s="582"/>
      <c r="AD26" s="582"/>
      <c r="AE26" s="582"/>
      <c r="AF26" s="582"/>
    </row>
    <row r="27" spans="1:36" x14ac:dyDescent="0.25">
      <c r="A27" s="593" t="s">
        <v>43</v>
      </c>
      <c r="B27" s="598" t="s">
        <v>44</v>
      </c>
      <c r="C27" s="727">
        <v>0</v>
      </c>
      <c r="D27" s="727">
        <v>0</v>
      </c>
      <c r="E27" s="727">
        <v>0.16628999999999999</v>
      </c>
      <c r="F27" s="727">
        <v>4050.1293999999998</v>
      </c>
      <c r="G27" s="727">
        <v>0.26508000000000004</v>
      </c>
      <c r="H27" s="727">
        <v>4911.7577000000001</v>
      </c>
      <c r="I27" s="725">
        <v>8.5050000000000014E-2</v>
      </c>
      <c r="J27" s="725">
        <v>1268.8848</v>
      </c>
      <c r="K27" s="727">
        <v>0.19662000000000002</v>
      </c>
      <c r="L27" s="727">
        <v>4627.4926000000005</v>
      </c>
      <c r="M27" s="727">
        <v>0.5171</v>
      </c>
      <c r="N27" s="727">
        <v>7938.8861999999999</v>
      </c>
      <c r="O27" s="727">
        <v>0.37422</v>
      </c>
      <c r="P27" s="727">
        <v>5907.0253000000002</v>
      </c>
      <c r="Q27" s="727">
        <v>16.648059999999997</v>
      </c>
      <c r="R27" s="727">
        <v>102802.4632</v>
      </c>
      <c r="S27" s="727">
        <v>0.56474000000000002</v>
      </c>
      <c r="T27" s="727">
        <v>8595.0319999999992</v>
      </c>
      <c r="U27" s="727">
        <v>7.6499999999999997E-3</v>
      </c>
      <c r="V27" s="727">
        <v>116.5869</v>
      </c>
      <c r="W27" s="727">
        <v>0.44658999999999999</v>
      </c>
      <c r="X27" s="727">
        <v>8102.1752999999999</v>
      </c>
      <c r="Y27" s="727">
        <v>1.10565</v>
      </c>
      <c r="Z27" s="727">
        <v>17413.526600000001</v>
      </c>
      <c r="AA27" s="730">
        <f>C27+E27+G27+I27+K27+M27+O27+Q27+S27+U27+W27+Y27</f>
        <v>20.377050000000001</v>
      </c>
      <c r="AB27" s="730">
        <f t="shared" si="6"/>
        <v>165733.96000000002</v>
      </c>
      <c r="AC27" s="582"/>
      <c r="AD27" s="582"/>
      <c r="AE27" s="582"/>
      <c r="AF27" s="582"/>
    </row>
    <row r="28" spans="1:36" x14ac:dyDescent="0.25">
      <c r="A28" s="593" t="s">
        <v>45</v>
      </c>
      <c r="B28" s="590" t="s">
        <v>46</v>
      </c>
      <c r="C28" s="725">
        <v>2.556</v>
      </c>
      <c r="D28" s="725">
        <v>13690.620000000003</v>
      </c>
      <c r="E28" s="725">
        <v>4.8118999999999996</v>
      </c>
      <c r="F28" s="725">
        <v>28567.833399999996</v>
      </c>
      <c r="G28" s="725">
        <v>1.9450000000000001</v>
      </c>
      <c r="H28" s="725">
        <v>8774.9611999999997</v>
      </c>
      <c r="I28" s="725">
        <v>3.1539999999999999</v>
      </c>
      <c r="J28" s="725">
        <v>14346.516</v>
      </c>
      <c r="K28" s="725">
        <v>1.474</v>
      </c>
      <c r="L28" s="725">
        <v>7091.5314000000008</v>
      </c>
      <c r="M28" s="728">
        <v>1.546</v>
      </c>
      <c r="N28" s="728">
        <v>8794.3451999999997</v>
      </c>
      <c r="O28" s="728">
        <v>1.68272</v>
      </c>
      <c r="P28" s="728">
        <v>7655.7696000000005</v>
      </c>
      <c r="Q28" s="728">
        <v>2.1200999999999999</v>
      </c>
      <c r="R28" s="728">
        <v>10533.0998</v>
      </c>
      <c r="S28" s="728">
        <v>0.75600000000000001</v>
      </c>
      <c r="T28" s="728">
        <v>3944.3712</v>
      </c>
      <c r="U28" s="728">
        <v>1.1739999999999999</v>
      </c>
      <c r="V28" s="728">
        <v>4033</v>
      </c>
      <c r="W28" s="728">
        <v>0.755</v>
      </c>
      <c r="X28" s="728">
        <v>2673.9515000000001</v>
      </c>
      <c r="Y28" s="728">
        <v>1.8757000000000001</v>
      </c>
      <c r="Z28" s="728">
        <v>15993.562899999999</v>
      </c>
      <c r="AA28" s="730">
        <f>C28+E28+G28+I28+K28+M28+O28+Q28+S28+U28+W28+Y28</f>
        <v>23.85042</v>
      </c>
      <c r="AB28" s="730">
        <f t="shared" si="6"/>
        <v>126099.56219999999</v>
      </c>
      <c r="AC28" s="582"/>
      <c r="AD28" s="582"/>
      <c r="AE28" s="582"/>
      <c r="AF28" s="582"/>
    </row>
    <row r="29" spans="1:36" x14ac:dyDescent="0.25">
      <c r="A29" s="593" t="s">
        <v>287</v>
      </c>
      <c r="B29" s="590" t="s">
        <v>288</v>
      </c>
      <c r="C29" s="725">
        <v>0</v>
      </c>
      <c r="D29" s="725">
        <v>0</v>
      </c>
      <c r="E29" s="725">
        <v>0</v>
      </c>
      <c r="F29" s="725">
        <v>0</v>
      </c>
      <c r="G29" s="725">
        <v>0</v>
      </c>
      <c r="H29" s="725">
        <v>0</v>
      </c>
      <c r="I29" s="725">
        <v>0</v>
      </c>
      <c r="J29" s="725">
        <v>0</v>
      </c>
      <c r="K29" s="725">
        <v>0</v>
      </c>
      <c r="L29" s="725">
        <v>0</v>
      </c>
      <c r="M29" s="728">
        <v>0</v>
      </c>
      <c r="N29" s="728">
        <v>0</v>
      </c>
      <c r="O29" s="728">
        <v>0</v>
      </c>
      <c r="P29" s="728">
        <v>0</v>
      </c>
      <c r="Q29" s="728">
        <v>0</v>
      </c>
      <c r="R29" s="728">
        <v>0</v>
      </c>
      <c r="S29" s="728">
        <v>0</v>
      </c>
      <c r="T29" s="728">
        <v>0</v>
      </c>
      <c r="U29" s="728">
        <v>0</v>
      </c>
      <c r="V29" s="728">
        <v>0</v>
      </c>
      <c r="W29" s="728">
        <v>0</v>
      </c>
      <c r="X29" s="728">
        <v>0</v>
      </c>
      <c r="Y29" s="728">
        <v>0</v>
      </c>
      <c r="Z29" s="728">
        <v>0</v>
      </c>
      <c r="AA29" s="730">
        <f>C29+E29+G29+I29+K29+M29+O29+Q29+S29+U29+W29+Y29</f>
        <v>0</v>
      </c>
      <c r="AB29" s="730">
        <f t="shared" si="6"/>
        <v>0</v>
      </c>
    </row>
    <row r="30" spans="1:36" x14ac:dyDescent="0.25">
      <c r="A30" s="593" t="s">
        <v>47</v>
      </c>
      <c r="B30" s="598" t="s">
        <v>48</v>
      </c>
      <c r="C30" s="727">
        <v>83.333001700000011</v>
      </c>
      <c r="D30" s="727">
        <v>368760.20959999994</v>
      </c>
      <c r="E30" s="727">
        <v>68.662902900000006</v>
      </c>
      <c r="F30" s="727">
        <v>248110.7309</v>
      </c>
      <c r="G30" s="727">
        <v>71.204820800000022</v>
      </c>
      <c r="H30" s="727">
        <v>351436.0173999999</v>
      </c>
      <c r="I30" s="725">
        <v>52.767505400000005</v>
      </c>
      <c r="J30" s="725">
        <v>350248.19899999996</v>
      </c>
      <c r="K30" s="727">
        <v>51.965525</v>
      </c>
      <c r="L30" s="727">
        <v>209799.24270000003</v>
      </c>
      <c r="M30" s="727">
        <v>194.26491749999997</v>
      </c>
      <c r="N30" s="727">
        <v>887886.37904000015</v>
      </c>
      <c r="O30" s="727">
        <v>34.045064500000002</v>
      </c>
      <c r="P30" s="727">
        <v>127133.01149999999</v>
      </c>
      <c r="Q30" s="727">
        <v>74.783154800000005</v>
      </c>
      <c r="R30" s="727">
        <v>519774.43059999996</v>
      </c>
      <c r="S30" s="727">
        <v>50.579729199999996</v>
      </c>
      <c r="T30" s="727">
        <v>180815.57630000004</v>
      </c>
      <c r="U30" s="727">
        <v>46.281800000000011</v>
      </c>
      <c r="V30" s="727">
        <v>121121.84320000002</v>
      </c>
      <c r="W30" s="727">
        <v>52.526634499999993</v>
      </c>
      <c r="X30" s="727">
        <v>215686.88180000003</v>
      </c>
      <c r="Y30" s="727">
        <v>25.117250699999996</v>
      </c>
      <c r="Z30" s="727">
        <v>80122.412599999996</v>
      </c>
      <c r="AA30" s="730">
        <f>C30+E30+G30+I30+K30+M30+O30+Q30+S30+U30+W30+Y30</f>
        <v>805.53230699999995</v>
      </c>
      <c r="AB30" s="730">
        <f>D30+F30+H30+J30+L30+N30+P30+R30+T30+V30+X30+Z30</f>
        <v>3660894.9346400001</v>
      </c>
      <c r="AC30" s="587"/>
      <c r="AD30" s="587"/>
    </row>
    <row r="31" spans="1:36" ht="11.25" customHeight="1" x14ac:dyDescent="0.25">
      <c r="A31" s="593"/>
      <c r="B31" s="598"/>
      <c r="C31" s="727"/>
      <c r="D31" s="727"/>
      <c r="E31" s="727"/>
      <c r="F31" s="727"/>
      <c r="G31" s="727"/>
      <c r="H31" s="727"/>
      <c r="I31" s="725"/>
      <c r="J31" s="725"/>
      <c r="K31" s="727"/>
      <c r="L31" s="727"/>
      <c r="M31" s="727"/>
      <c r="N31" s="727"/>
      <c r="O31" s="727"/>
      <c r="P31" s="727"/>
      <c r="Q31" s="727"/>
      <c r="R31" s="727"/>
      <c r="S31" s="727"/>
      <c r="T31" s="727"/>
      <c r="U31" s="727"/>
      <c r="V31" s="727"/>
      <c r="W31" s="727"/>
      <c r="X31" s="727"/>
      <c r="Y31" s="727"/>
      <c r="Z31" s="727"/>
      <c r="AA31" s="735"/>
      <c r="AB31" s="735"/>
      <c r="AC31" s="587"/>
      <c r="AD31" s="587"/>
    </row>
    <row r="32" spans="1:36" s="613" customFormat="1" x14ac:dyDescent="0.25">
      <c r="A32" s="610"/>
      <c r="B32" s="611" t="s">
        <v>49</v>
      </c>
      <c r="C32" s="737">
        <f>SUM(C33:C36)</f>
        <v>49423.303177700007</v>
      </c>
      <c r="D32" s="737">
        <f t="shared" ref="D32:AB32" si="7">SUM(D33:D36)</f>
        <v>20655666.2817</v>
      </c>
      <c r="E32" s="737">
        <f t="shared" si="7"/>
        <v>50140.573735999998</v>
      </c>
      <c r="F32" s="737">
        <f t="shared" si="7"/>
        <v>27318690.860600002</v>
      </c>
      <c r="G32" s="737">
        <f t="shared" si="7"/>
        <v>41429.410851400004</v>
      </c>
      <c r="H32" s="737">
        <f t="shared" si="7"/>
        <v>15204304.693999996</v>
      </c>
      <c r="I32" s="737">
        <f t="shared" si="7"/>
        <v>45399.4099393</v>
      </c>
      <c r="J32" s="737">
        <f t="shared" si="7"/>
        <v>24433393.488600001</v>
      </c>
      <c r="K32" s="737">
        <f t="shared" si="7"/>
        <v>54465.748430899992</v>
      </c>
      <c r="L32" s="737">
        <f>SUM(L33:L36)</f>
        <v>23531005.8222</v>
      </c>
      <c r="M32" s="737">
        <f>SUM(M33:M36)</f>
        <v>23174.2228746</v>
      </c>
      <c r="N32" s="737">
        <f>SUM(N33:N36)</f>
        <v>17972954.784699999</v>
      </c>
      <c r="O32" s="737">
        <f t="shared" si="7"/>
        <v>24826.534488999998</v>
      </c>
      <c r="P32" s="737">
        <f t="shared" si="7"/>
        <v>16113793.008100001</v>
      </c>
      <c r="Q32" s="737">
        <f t="shared" si="7"/>
        <v>589.19969670000012</v>
      </c>
      <c r="R32" s="737">
        <f t="shared" si="7"/>
        <v>990076.6492000001</v>
      </c>
      <c r="S32" s="737">
        <f>SUM(S33:S36)</f>
        <v>136.40837989999997</v>
      </c>
      <c r="T32" s="737">
        <f t="shared" si="7"/>
        <v>559105.48449999967</v>
      </c>
      <c r="U32" s="737">
        <f>SUM(U33:U36)</f>
        <v>73.654373000000007</v>
      </c>
      <c r="V32" s="737">
        <f t="shared" si="7"/>
        <v>332645.68589999998</v>
      </c>
      <c r="W32" s="737">
        <f>SUM(W33:W36)</f>
        <v>232.59673260000011</v>
      </c>
      <c r="X32" s="737">
        <f>SUM(X33:X36)</f>
        <v>864022.37879999995</v>
      </c>
      <c r="Y32" s="737">
        <f>SUM(Y33:Y36)</f>
        <v>7900.7780199999997</v>
      </c>
      <c r="Z32" s="737">
        <f>SUM(Z33:Z36)</f>
        <v>7782508.1188000003</v>
      </c>
      <c r="AA32" s="735">
        <f>SUM(AA33:AA36)</f>
        <v>297791.84070109995</v>
      </c>
      <c r="AB32" s="735">
        <f t="shared" si="7"/>
        <v>155758167.25710002</v>
      </c>
      <c r="AC32" s="587"/>
      <c r="AD32" s="587"/>
      <c r="AE32" s="612"/>
      <c r="AF32" s="612"/>
      <c r="AG32" s="612"/>
    </row>
    <row r="33" spans="1:38" s="613" customFormat="1" ht="26.25" x14ac:dyDescent="0.25">
      <c r="A33" s="614">
        <v>17.010000000000002</v>
      </c>
      <c r="B33" s="615" t="s">
        <v>50</v>
      </c>
      <c r="C33" s="738">
        <v>25235.264072500006</v>
      </c>
      <c r="D33" s="738">
        <v>16684307.979</v>
      </c>
      <c r="E33" s="738">
        <v>36522.761938999996</v>
      </c>
      <c r="F33" s="738">
        <v>24167894.530000001</v>
      </c>
      <c r="G33" s="738">
        <v>15445.741978999999</v>
      </c>
      <c r="H33" s="738">
        <v>10117685.306799997</v>
      </c>
      <c r="I33" s="725">
        <v>29516.459489999997</v>
      </c>
      <c r="J33" s="725">
        <v>20983078.739</v>
      </c>
      <c r="K33" s="738">
        <v>22752.554119999997</v>
      </c>
      <c r="L33" s="738">
        <v>17010129.397</v>
      </c>
      <c r="M33" s="738">
        <v>22988.646343200002</v>
      </c>
      <c r="N33" s="738">
        <v>17207015.602299999</v>
      </c>
      <c r="O33" s="738">
        <v>19444.962240000001</v>
      </c>
      <c r="P33" s="738">
        <v>14570419.3311</v>
      </c>
      <c r="Q33" s="738">
        <v>476.41232000000008</v>
      </c>
      <c r="R33" s="738">
        <v>404587.53600000008</v>
      </c>
      <c r="S33" s="738">
        <v>4.2335599000000004</v>
      </c>
      <c r="T33" s="738">
        <v>12233.6374</v>
      </c>
      <c r="U33" s="738">
        <v>3.2257899999999995</v>
      </c>
      <c r="V33" s="738">
        <v>8564.9439999999995</v>
      </c>
      <c r="W33" s="738">
        <v>6.1036399999999995</v>
      </c>
      <c r="X33" s="738">
        <v>8011.634</v>
      </c>
      <c r="Y33" s="738">
        <v>7711.0129799999995</v>
      </c>
      <c r="Z33" s="738">
        <v>7038401.6175000006</v>
      </c>
      <c r="AA33" s="730">
        <f t="shared" ref="AA33:AB37" si="8">C33+E33+G33+I33+K33+M33+O33+Q33+S33+U33+W33+Y33</f>
        <v>180107.37847359997</v>
      </c>
      <c r="AB33" s="730">
        <f t="shared" si="8"/>
        <v>128212330.25410002</v>
      </c>
      <c r="AC33" s="587"/>
      <c r="AD33" s="587"/>
      <c r="AE33" s="594"/>
      <c r="AF33" s="594"/>
      <c r="AG33" s="594"/>
      <c r="AH33" s="616"/>
      <c r="AI33" s="616"/>
      <c r="AJ33" s="616"/>
      <c r="AK33" s="616"/>
      <c r="AL33" s="616"/>
    </row>
    <row r="34" spans="1:38" s="613" customFormat="1" ht="26.25" x14ac:dyDescent="0.25">
      <c r="A34" s="614">
        <v>17.02</v>
      </c>
      <c r="B34" s="615" t="s">
        <v>51</v>
      </c>
      <c r="C34" s="738">
        <v>1.8035000000000001</v>
      </c>
      <c r="D34" s="738">
        <v>12632.6831</v>
      </c>
      <c r="E34" s="738">
        <v>4.9575719999999999</v>
      </c>
      <c r="F34" s="738">
        <v>14620.2214</v>
      </c>
      <c r="G34" s="738">
        <v>28.071686000000003</v>
      </c>
      <c r="H34" s="738">
        <v>56317.8292</v>
      </c>
      <c r="I34" s="725">
        <v>4.8039909999999999</v>
      </c>
      <c r="J34" s="725">
        <v>37306.743500000004</v>
      </c>
      <c r="K34" s="738">
        <v>5.795623</v>
      </c>
      <c r="L34" s="738">
        <v>39072.111400000002</v>
      </c>
      <c r="M34" s="738">
        <v>2.6549999999999998</v>
      </c>
      <c r="N34" s="738">
        <v>6517.5478000000003</v>
      </c>
      <c r="O34" s="738">
        <v>3.8130000000000002</v>
      </c>
      <c r="P34" s="738">
        <v>10116.706700000001</v>
      </c>
      <c r="Q34" s="738">
        <v>1.4835358000000001</v>
      </c>
      <c r="R34" s="738">
        <v>6507.1261000000004</v>
      </c>
      <c r="S34" s="738">
        <v>27.815999999999999</v>
      </c>
      <c r="T34" s="738">
        <v>35454.006200000003</v>
      </c>
      <c r="U34" s="738">
        <v>13.596</v>
      </c>
      <c r="V34" s="738">
        <v>14395.6548</v>
      </c>
      <c r="W34" s="738">
        <v>3.1040000000000001</v>
      </c>
      <c r="X34" s="738">
        <v>13762.206</v>
      </c>
      <c r="Y34" s="738">
        <v>2.2685</v>
      </c>
      <c r="Z34" s="738">
        <v>6536.5375000000004</v>
      </c>
      <c r="AA34" s="730">
        <f t="shared" si="8"/>
        <v>100.16840780000001</v>
      </c>
      <c r="AB34" s="730">
        <f t="shared" si="8"/>
        <v>253239.3737</v>
      </c>
      <c r="AC34" s="587"/>
      <c r="AD34" s="587"/>
      <c r="AE34" s="569"/>
      <c r="AF34" s="569"/>
      <c r="AG34" s="569"/>
    </row>
    <row r="35" spans="1:38" s="613" customFormat="1" x14ac:dyDescent="0.25">
      <c r="A35" s="614">
        <v>17.03</v>
      </c>
      <c r="B35" s="615" t="s">
        <v>52</v>
      </c>
      <c r="C35" s="738">
        <v>24051.291000000001</v>
      </c>
      <c r="D35" s="738">
        <v>3309818.4545999998</v>
      </c>
      <c r="E35" s="738">
        <v>13415.915000000001</v>
      </c>
      <c r="F35" s="738">
        <v>2303466.1925000004</v>
      </c>
      <c r="G35" s="738">
        <v>25753.312864</v>
      </c>
      <c r="H35" s="738">
        <v>4239119.9287999999</v>
      </c>
      <c r="I35" s="725">
        <v>15650.52</v>
      </c>
      <c r="J35" s="725">
        <v>2660083.2000000002</v>
      </c>
      <c r="K35" s="738">
        <v>31449.956316</v>
      </c>
      <c r="L35" s="738">
        <v>5549674.4508999996</v>
      </c>
      <c r="M35" s="738">
        <v>0.17990899999999999</v>
      </c>
      <c r="N35" s="738">
        <v>814.49970000000008</v>
      </c>
      <c r="O35" s="738">
        <v>5245.4740000000002</v>
      </c>
      <c r="P35" s="738">
        <v>839364.00360000005</v>
      </c>
      <c r="Q35" s="738">
        <v>0.58499999999999996</v>
      </c>
      <c r="R35" s="738">
        <v>819.59220000000005</v>
      </c>
      <c r="S35" s="738">
        <v>0.188</v>
      </c>
      <c r="T35" s="738">
        <v>320.00569999999999</v>
      </c>
      <c r="U35" s="738">
        <v>12.086</v>
      </c>
      <c r="V35" s="738">
        <v>8208.0450000000001</v>
      </c>
      <c r="W35" s="738">
        <v>2.0957499999999998</v>
      </c>
      <c r="X35" s="738">
        <v>12421.2399</v>
      </c>
      <c r="Y35" s="738">
        <v>2.1880000000000002</v>
      </c>
      <c r="Z35" s="738">
        <v>1899.9304</v>
      </c>
      <c r="AA35" s="730">
        <f t="shared" si="8"/>
        <v>115583.79183899998</v>
      </c>
      <c r="AB35" s="730">
        <f t="shared" si="8"/>
        <v>18926009.543299999</v>
      </c>
      <c r="AC35" s="587"/>
      <c r="AD35" s="587"/>
      <c r="AE35" s="569"/>
      <c r="AF35" s="569"/>
      <c r="AG35" s="569"/>
    </row>
    <row r="36" spans="1:38" s="613" customFormat="1" x14ac:dyDescent="0.25">
      <c r="A36" s="614" t="s">
        <v>53</v>
      </c>
      <c r="B36" s="615" t="s">
        <v>54</v>
      </c>
      <c r="C36" s="738">
        <v>134.94460520000001</v>
      </c>
      <c r="D36" s="738">
        <v>648907.16500000004</v>
      </c>
      <c r="E36" s="738">
        <v>196.93922499999996</v>
      </c>
      <c r="F36" s="738">
        <v>832709.91670000018</v>
      </c>
      <c r="G36" s="738">
        <v>202.28432240000001</v>
      </c>
      <c r="H36" s="738">
        <v>791181.62919999973</v>
      </c>
      <c r="I36" s="725">
        <v>227.6264583</v>
      </c>
      <c r="J36" s="725">
        <v>752924.80609999993</v>
      </c>
      <c r="K36" s="738">
        <v>257.44237190000007</v>
      </c>
      <c r="L36" s="738">
        <v>932129.8629000003</v>
      </c>
      <c r="M36" s="738">
        <v>182.74162239999993</v>
      </c>
      <c r="N36" s="738">
        <v>758607.13490000006</v>
      </c>
      <c r="O36" s="738">
        <v>132.28524899999996</v>
      </c>
      <c r="P36" s="738">
        <v>693892.96670000022</v>
      </c>
      <c r="Q36" s="738">
        <v>110.7188409</v>
      </c>
      <c r="R36" s="738">
        <v>578162.39489999996</v>
      </c>
      <c r="S36" s="738">
        <v>104.17081999999996</v>
      </c>
      <c r="T36" s="738">
        <v>511097.83519999968</v>
      </c>
      <c r="U36" s="738">
        <v>44.746583000000008</v>
      </c>
      <c r="V36" s="738">
        <v>301477.04209999996</v>
      </c>
      <c r="W36" s="738">
        <v>221.2933426000001</v>
      </c>
      <c r="X36" s="738">
        <v>829827.29889999994</v>
      </c>
      <c r="Y36" s="738">
        <v>185.30854000000002</v>
      </c>
      <c r="Z36" s="738">
        <v>735670.03340000007</v>
      </c>
      <c r="AA36" s="730">
        <f t="shared" si="8"/>
        <v>2000.5019807000003</v>
      </c>
      <c r="AB36" s="730">
        <f t="shared" si="8"/>
        <v>8366588.0859999992</v>
      </c>
      <c r="AC36" s="582"/>
      <c r="AD36" s="582"/>
      <c r="AE36" s="569"/>
      <c r="AF36" s="569"/>
      <c r="AG36" s="569"/>
    </row>
    <row r="37" spans="1:38" s="613" customFormat="1" x14ac:dyDescent="0.25">
      <c r="A37" s="614" t="s">
        <v>57</v>
      </c>
      <c r="B37" s="615" t="s">
        <v>58</v>
      </c>
      <c r="C37" s="739">
        <v>30.890420000000002</v>
      </c>
      <c r="D37" s="739">
        <v>32076.108</v>
      </c>
      <c r="E37" s="739">
        <v>22.654310000000002</v>
      </c>
      <c r="F37" s="739">
        <v>24406.605155227979</v>
      </c>
      <c r="G37" s="739">
        <v>29.774260000000002</v>
      </c>
      <c r="H37" s="739">
        <v>30824.836378221404</v>
      </c>
      <c r="I37" s="725">
        <v>23.609020000000001</v>
      </c>
      <c r="J37" s="725">
        <v>24782.526699999999</v>
      </c>
      <c r="K37" s="739">
        <v>30.17032</v>
      </c>
      <c r="L37" s="739">
        <v>31824.344899999996</v>
      </c>
      <c r="M37" s="740">
        <v>23.445130000000002</v>
      </c>
      <c r="N37" s="740">
        <v>24862.7569</v>
      </c>
      <c r="O37" s="738">
        <v>35.132060000000003</v>
      </c>
      <c r="P37" s="738">
        <v>32498.619900000009</v>
      </c>
      <c r="Q37" s="738">
        <v>16.424349999999997</v>
      </c>
      <c r="R37" s="738">
        <v>19033.327200000003</v>
      </c>
      <c r="S37" s="738">
        <v>17.026340000000001</v>
      </c>
      <c r="T37" s="738">
        <v>25265.539099999995</v>
      </c>
      <c r="U37" s="738">
        <v>21.114429999999999</v>
      </c>
      <c r="V37" s="738">
        <v>31263.803999999996</v>
      </c>
      <c r="W37" s="738">
        <v>30.041220000000003</v>
      </c>
      <c r="X37" s="738">
        <v>48922.292600000008</v>
      </c>
      <c r="Y37" s="738">
        <v>31.355080000000001</v>
      </c>
      <c r="Z37" s="738">
        <v>56520.866200000004</v>
      </c>
      <c r="AA37" s="730">
        <f t="shared" si="8"/>
        <v>311.63693999999998</v>
      </c>
      <c r="AB37" s="730">
        <f t="shared" si="8"/>
        <v>382281.62703344936</v>
      </c>
      <c r="AC37" s="582"/>
      <c r="AD37" s="582"/>
      <c r="AE37" s="569"/>
      <c r="AF37" s="569"/>
      <c r="AG37" s="569"/>
    </row>
    <row r="38" spans="1:38" x14ac:dyDescent="0.25">
      <c r="A38" s="593"/>
      <c r="B38" s="617" t="s">
        <v>59</v>
      </c>
      <c r="C38" s="741"/>
      <c r="D38" s="742"/>
      <c r="E38" s="742"/>
      <c r="F38" s="742"/>
      <c r="G38" s="742"/>
      <c r="H38" s="742"/>
      <c r="I38" s="725"/>
      <c r="J38" s="725"/>
      <c r="K38" s="742"/>
      <c r="L38" s="742"/>
      <c r="M38" s="743"/>
      <c r="N38" s="743"/>
      <c r="O38" s="743"/>
      <c r="P38" s="743"/>
      <c r="Q38" s="743"/>
      <c r="R38" s="743"/>
      <c r="S38" s="743"/>
      <c r="T38" s="743"/>
      <c r="U38" s="743"/>
      <c r="V38" s="743"/>
      <c r="W38" s="743"/>
      <c r="X38" s="743"/>
      <c r="Y38" s="743"/>
      <c r="Z38" s="743"/>
      <c r="AA38" s="730"/>
      <c r="AB38" s="730"/>
      <c r="AC38" s="569"/>
      <c r="AD38" s="569"/>
    </row>
    <row r="39" spans="1:38" x14ac:dyDescent="0.25">
      <c r="A39" s="591" t="s">
        <v>60</v>
      </c>
      <c r="B39" s="598" t="s">
        <v>61</v>
      </c>
      <c r="C39" s="728">
        <v>898.25714600000026</v>
      </c>
      <c r="D39" s="728">
        <v>980261.22559999966</v>
      </c>
      <c r="E39" s="728">
        <v>784.91183000000001</v>
      </c>
      <c r="F39" s="728">
        <v>694598.78599437803</v>
      </c>
      <c r="G39" s="728">
        <v>1198.18255</v>
      </c>
      <c r="H39" s="728">
        <v>932952.75128479383</v>
      </c>
      <c r="I39" s="728">
        <v>927.92747999999983</v>
      </c>
      <c r="J39" s="728">
        <v>751625.73070000019</v>
      </c>
      <c r="K39" s="728">
        <v>894.74219739999978</v>
      </c>
      <c r="L39" s="728">
        <v>728006.49349999998</v>
      </c>
      <c r="M39" s="728">
        <v>930.13487999999938</v>
      </c>
      <c r="N39" s="728">
        <v>720018.56469999964</v>
      </c>
      <c r="O39" s="728">
        <v>585.56389999999988</v>
      </c>
      <c r="P39" s="728">
        <v>508915.94420000009</v>
      </c>
      <c r="Q39" s="728">
        <v>685.44145000000003</v>
      </c>
      <c r="R39" s="728">
        <v>1032219.3158999998</v>
      </c>
      <c r="S39" s="728">
        <v>609.06294000000003</v>
      </c>
      <c r="T39" s="728">
        <v>784112.7459000001</v>
      </c>
      <c r="U39" s="728">
        <v>672.6756700000002</v>
      </c>
      <c r="V39" s="728">
        <v>745654.70850000018</v>
      </c>
      <c r="W39" s="728">
        <v>701.76719999999989</v>
      </c>
      <c r="X39" s="728">
        <v>767445.99240000022</v>
      </c>
      <c r="Y39" s="728">
        <v>662.26405999999997</v>
      </c>
      <c r="Z39" s="728">
        <v>679042.96070000017</v>
      </c>
      <c r="AA39" s="730">
        <f>C39+E39+G39+I39+K39+M39+O39+Q39+S39+U39+W39+Y39</f>
        <v>9550.9313033999988</v>
      </c>
      <c r="AB39" s="730">
        <f t="shared" ref="AA39:AB43" si="9">D39+F39+H39+J39+L39+N39+P39+R39+T39+V39+X39+Z39</f>
        <v>9324855.2193791717</v>
      </c>
      <c r="AC39" s="582"/>
      <c r="AD39" s="582"/>
    </row>
    <row r="40" spans="1:38" x14ac:dyDescent="0.25">
      <c r="A40" s="591" t="s">
        <v>62</v>
      </c>
      <c r="B40" s="598" t="s">
        <v>304</v>
      </c>
      <c r="C40" s="727">
        <v>0.159</v>
      </c>
      <c r="D40" s="727">
        <v>96.395800000000008</v>
      </c>
      <c r="E40" s="727">
        <v>0.77188000000000001</v>
      </c>
      <c r="F40" s="727">
        <v>1656.2175</v>
      </c>
      <c r="G40" s="727">
        <v>0.44552999999999998</v>
      </c>
      <c r="H40" s="727">
        <v>487.88509999999997</v>
      </c>
      <c r="I40" s="725">
        <v>0.51049999999999995</v>
      </c>
      <c r="J40" s="725">
        <v>1922.15</v>
      </c>
      <c r="K40" s="727">
        <v>0.18143999999999999</v>
      </c>
      <c r="L40" s="727">
        <v>339.98230000000001</v>
      </c>
      <c r="M40" s="727">
        <v>0.19091</v>
      </c>
      <c r="N40" s="727">
        <v>215.72829999999999</v>
      </c>
      <c r="O40" s="727">
        <v>1.2609900000000001</v>
      </c>
      <c r="P40" s="727">
        <v>1419.8737999999998</v>
      </c>
      <c r="Q40" s="727">
        <v>2.04</v>
      </c>
      <c r="R40" s="727">
        <v>749.904</v>
      </c>
      <c r="S40" s="727">
        <v>0</v>
      </c>
      <c r="T40" s="727">
        <v>0</v>
      </c>
      <c r="U40" s="727">
        <v>1.77904</v>
      </c>
      <c r="V40" s="727">
        <v>1471.9883</v>
      </c>
      <c r="W40" s="727">
        <v>1.10107</v>
      </c>
      <c r="X40" s="727">
        <v>713.74519999999995</v>
      </c>
      <c r="Y40" s="727">
        <v>1.6611999999999998</v>
      </c>
      <c r="Z40" s="727">
        <v>811.03319999999997</v>
      </c>
      <c r="AA40" s="730">
        <f t="shared" si="9"/>
        <v>10.101559999999999</v>
      </c>
      <c r="AB40" s="730">
        <f t="shared" si="9"/>
        <v>9884.9035000000003</v>
      </c>
      <c r="AC40" s="569"/>
      <c r="AD40" s="569"/>
    </row>
    <row r="41" spans="1:38" x14ac:dyDescent="0.25">
      <c r="A41" s="591">
        <v>714.5</v>
      </c>
      <c r="B41" s="598" t="s">
        <v>65</v>
      </c>
      <c r="C41" s="727">
        <v>188.58331000000001</v>
      </c>
      <c r="D41" s="727">
        <v>294010.69760000001</v>
      </c>
      <c r="E41" s="727">
        <v>195.72693999999998</v>
      </c>
      <c r="F41" s="727">
        <v>344495.42529999994</v>
      </c>
      <c r="G41" s="727">
        <v>160.30878999999999</v>
      </c>
      <c r="H41" s="727">
        <v>215361.42290000009</v>
      </c>
      <c r="I41" s="725">
        <v>83.19838</v>
      </c>
      <c r="J41" s="725">
        <v>102828.4166</v>
      </c>
      <c r="K41" s="727">
        <v>93.142510299999984</v>
      </c>
      <c r="L41" s="727">
        <v>119237.2521</v>
      </c>
      <c r="M41" s="727">
        <v>99.504139999999992</v>
      </c>
      <c r="N41" s="727">
        <v>166783.80530000001</v>
      </c>
      <c r="O41" s="727">
        <v>65.936130000000006</v>
      </c>
      <c r="P41" s="727">
        <v>62014.685799999992</v>
      </c>
      <c r="Q41" s="727">
        <v>83.300569999999979</v>
      </c>
      <c r="R41" s="727">
        <v>87312.756099999999</v>
      </c>
      <c r="S41" s="727">
        <v>73.871180000000024</v>
      </c>
      <c r="T41" s="727">
        <v>70843.14479999998</v>
      </c>
      <c r="U41" s="727">
        <v>61.68524</v>
      </c>
      <c r="V41" s="727">
        <v>57781.599000000002</v>
      </c>
      <c r="W41" s="727">
        <v>82.607410000000002</v>
      </c>
      <c r="X41" s="727">
        <v>86940.513699999981</v>
      </c>
      <c r="Y41" s="727">
        <v>102.59494000000001</v>
      </c>
      <c r="Z41" s="727">
        <v>131731.33480000001</v>
      </c>
      <c r="AA41" s="730">
        <f>C41+E41+G41+I41+K41+M41+O41+Q41+S41+U41+W41+Y41</f>
        <v>1290.4595403000003</v>
      </c>
      <c r="AB41" s="730">
        <f t="shared" si="9"/>
        <v>1739341.0539999998</v>
      </c>
    </row>
    <row r="42" spans="1:38" x14ac:dyDescent="0.25">
      <c r="A42" s="591" t="s">
        <v>305</v>
      </c>
      <c r="B42" s="598" t="s">
        <v>67</v>
      </c>
      <c r="C42" s="727">
        <v>3.1230000000000002</v>
      </c>
      <c r="D42" s="727">
        <v>2583.1646000000001</v>
      </c>
      <c r="E42" s="727">
        <v>4.25204</v>
      </c>
      <c r="F42" s="727">
        <v>4795.8555000000006</v>
      </c>
      <c r="G42" s="727">
        <v>7.8868099999999997</v>
      </c>
      <c r="H42" s="727">
        <v>4958.9760999999999</v>
      </c>
      <c r="I42" s="725">
        <v>2.4846800000000004</v>
      </c>
      <c r="J42" s="725">
        <v>2298.1153999999997</v>
      </c>
      <c r="K42" s="727">
        <v>14.2082803</v>
      </c>
      <c r="L42" s="727">
        <v>4129.6952999999994</v>
      </c>
      <c r="M42" s="727">
        <v>14.571999999999999</v>
      </c>
      <c r="N42" s="727">
        <v>8398.080100000001</v>
      </c>
      <c r="O42" s="727">
        <v>47.241700000000002</v>
      </c>
      <c r="P42" s="727">
        <v>40776.617599999998</v>
      </c>
      <c r="Q42" s="727">
        <v>73.938009999999991</v>
      </c>
      <c r="R42" s="727">
        <v>108631.53880000001</v>
      </c>
      <c r="S42" s="727">
        <v>36.591269999999994</v>
      </c>
      <c r="T42" s="727">
        <v>32298.132799999999</v>
      </c>
      <c r="U42" s="727">
        <v>21.348170000000003</v>
      </c>
      <c r="V42" s="727">
        <v>10999.091099999998</v>
      </c>
      <c r="W42" s="727">
        <v>11.063810000000002</v>
      </c>
      <c r="X42" s="727">
        <v>8517.2855</v>
      </c>
      <c r="Y42" s="727">
        <v>5.3147999999999991</v>
      </c>
      <c r="Z42" s="727">
        <v>5546.2870000000003</v>
      </c>
      <c r="AA42" s="730">
        <f t="shared" si="9"/>
        <v>242.02457029999997</v>
      </c>
      <c r="AB42" s="730">
        <f t="shared" si="9"/>
        <v>233932.83980000002</v>
      </c>
      <c r="AC42" s="582"/>
      <c r="AD42" s="582"/>
    </row>
    <row r="43" spans="1:38" x14ac:dyDescent="0.25">
      <c r="A43" s="591" t="s">
        <v>68</v>
      </c>
      <c r="B43" s="598" t="s">
        <v>69</v>
      </c>
      <c r="C43" s="727">
        <v>4.5999999999999996</v>
      </c>
      <c r="D43" s="727">
        <v>920</v>
      </c>
      <c r="E43" s="727">
        <v>5.1268000000000002</v>
      </c>
      <c r="F43" s="727">
        <v>1279.9884</v>
      </c>
      <c r="G43" s="727">
        <v>5.2272700000000007</v>
      </c>
      <c r="H43" s="727">
        <v>1039.9994999999999</v>
      </c>
      <c r="I43" s="725">
        <v>4.6818</v>
      </c>
      <c r="J43" s="725">
        <v>1990.8</v>
      </c>
      <c r="K43" s="727">
        <v>4.8186</v>
      </c>
      <c r="L43" s="727">
        <v>1570.2267000000002</v>
      </c>
      <c r="M43" s="727">
        <v>7.9</v>
      </c>
      <c r="N43" s="727">
        <v>3389.7899999999995</v>
      </c>
      <c r="O43" s="727">
        <v>4.4872700000000005</v>
      </c>
      <c r="P43" s="727">
        <v>1391.9297999999999</v>
      </c>
      <c r="Q43" s="727">
        <v>4.3600000000000003</v>
      </c>
      <c r="R43" s="727">
        <v>872</v>
      </c>
      <c r="S43" s="727">
        <v>1.58</v>
      </c>
      <c r="T43" s="727">
        <v>1397</v>
      </c>
      <c r="U43" s="727">
        <v>1.38</v>
      </c>
      <c r="V43" s="727">
        <v>244</v>
      </c>
      <c r="W43" s="727">
        <v>1</v>
      </c>
      <c r="X43" s="727">
        <v>200</v>
      </c>
      <c r="Y43" s="727">
        <v>0.68</v>
      </c>
      <c r="Z43" s="727">
        <v>195.4</v>
      </c>
      <c r="AA43" s="730">
        <f t="shared" si="9"/>
        <v>45.841740000000001</v>
      </c>
      <c r="AB43" s="730">
        <f t="shared" si="9"/>
        <v>14491.134399999999</v>
      </c>
      <c r="AC43" s="569"/>
      <c r="AD43" s="569"/>
    </row>
    <row r="44" spans="1:38" x14ac:dyDescent="0.25">
      <c r="A44" s="593"/>
      <c r="B44" s="618" t="s">
        <v>70</v>
      </c>
      <c r="C44" s="741"/>
      <c r="D44" s="742"/>
      <c r="E44" s="742"/>
      <c r="F44" s="742"/>
      <c r="G44" s="742"/>
      <c r="H44" s="742"/>
      <c r="I44" s="725"/>
      <c r="J44" s="725"/>
      <c r="K44" s="742"/>
      <c r="L44" s="742"/>
      <c r="M44" s="743"/>
      <c r="N44" s="743"/>
      <c r="O44" s="743"/>
      <c r="P44" s="743"/>
      <c r="Q44" s="743"/>
      <c r="R44" s="743"/>
      <c r="S44" s="743"/>
      <c r="T44" s="743"/>
      <c r="U44" s="743"/>
      <c r="V44" s="743"/>
      <c r="W44" s="743"/>
      <c r="X44" s="743"/>
      <c r="Y44" s="743"/>
      <c r="Z44" s="743"/>
      <c r="AA44" s="735"/>
      <c r="AB44" s="735"/>
      <c r="AC44" s="569"/>
      <c r="AD44" s="569"/>
    </row>
    <row r="45" spans="1:38" x14ac:dyDescent="0.25">
      <c r="A45" s="593"/>
      <c r="B45" s="619" t="s">
        <v>71</v>
      </c>
      <c r="C45" s="729">
        <f>SUM(C46:C49)</f>
        <v>11.659879999999998</v>
      </c>
      <c r="D45" s="729">
        <f t="shared" ref="D45:AB45" si="10">SUM(D46:D49)</f>
        <v>15328.1186</v>
      </c>
      <c r="E45" s="729">
        <f t="shared" si="10"/>
        <v>15.21472</v>
      </c>
      <c r="F45" s="729">
        <f t="shared" si="10"/>
        <v>21138.609100000001</v>
      </c>
      <c r="G45" s="729">
        <f t="shared" si="10"/>
        <v>13.82349</v>
      </c>
      <c r="H45" s="729">
        <f t="shared" si="10"/>
        <v>15438.632900000001</v>
      </c>
      <c r="I45" s="729">
        <f t="shared" si="10"/>
        <v>5.5879399999999997</v>
      </c>
      <c r="J45" s="729">
        <f t="shared" si="10"/>
        <v>6510.1333999999997</v>
      </c>
      <c r="K45" s="729">
        <f t="shared" si="10"/>
        <v>52.890988999999998</v>
      </c>
      <c r="L45" s="729">
        <f t="shared" si="10"/>
        <v>55785.987299999993</v>
      </c>
      <c r="M45" s="729">
        <f t="shared" si="10"/>
        <v>115.3609088</v>
      </c>
      <c r="N45" s="729">
        <f t="shared" si="10"/>
        <v>137238.43400000001</v>
      </c>
      <c r="O45" s="729">
        <f>SUM(O46:O49)</f>
        <v>79.165770000000009</v>
      </c>
      <c r="P45" s="729">
        <f t="shared" si="10"/>
        <v>91988.305799999987</v>
      </c>
      <c r="Q45" s="729">
        <f>SUM(Q46:Q49)</f>
        <v>13.75853</v>
      </c>
      <c r="R45" s="729">
        <f t="shared" si="10"/>
        <v>15643.118400000001</v>
      </c>
      <c r="S45" s="729">
        <f t="shared" si="10"/>
        <v>7.0559599999999998</v>
      </c>
      <c r="T45" s="729">
        <f t="shared" si="10"/>
        <v>8648.5596999999998</v>
      </c>
      <c r="U45" s="729">
        <f>SUM(U46:U49)</f>
        <v>28.610150000000001</v>
      </c>
      <c r="V45" s="729">
        <f t="shared" si="10"/>
        <v>32857.332500000004</v>
      </c>
      <c r="W45" s="729">
        <f>SUM(W46:W49)</f>
        <v>53.14799</v>
      </c>
      <c r="X45" s="729">
        <f>SUM(X46:X49)</f>
        <v>43211.577799999999</v>
      </c>
      <c r="Y45" s="729">
        <f>SUM(Y46:Y49)</f>
        <v>14.923749999999998</v>
      </c>
      <c r="Z45" s="729">
        <f>SUM(Z46:Z49)</f>
        <v>19880.718900000003</v>
      </c>
      <c r="AA45" s="729">
        <f>SUM(AA46:AA49)</f>
        <v>411.20007780000003</v>
      </c>
      <c r="AB45" s="729">
        <f t="shared" si="10"/>
        <v>463669.52840000001</v>
      </c>
      <c r="AC45" s="587"/>
      <c r="AD45" s="587"/>
      <c r="AE45" s="582"/>
      <c r="AF45" s="582"/>
      <c r="AG45" s="582"/>
      <c r="AH45" s="582"/>
    </row>
    <row r="46" spans="1:38" x14ac:dyDescent="0.25">
      <c r="A46" s="593" t="s">
        <v>72</v>
      </c>
      <c r="B46" s="598" t="s">
        <v>73</v>
      </c>
      <c r="C46" s="727">
        <v>0</v>
      </c>
      <c r="D46" s="727">
        <v>0</v>
      </c>
      <c r="E46" s="727">
        <v>0</v>
      </c>
      <c r="F46" s="727">
        <v>0</v>
      </c>
      <c r="G46" s="727">
        <v>0</v>
      </c>
      <c r="H46" s="727">
        <v>0</v>
      </c>
      <c r="I46" s="727">
        <v>0</v>
      </c>
      <c r="J46" s="727">
        <v>0</v>
      </c>
      <c r="K46" s="727">
        <v>0</v>
      </c>
      <c r="L46" s="727">
        <v>0</v>
      </c>
      <c r="M46" s="727">
        <v>0</v>
      </c>
      <c r="N46" s="727">
        <v>0</v>
      </c>
      <c r="O46" s="727">
        <v>0</v>
      </c>
      <c r="P46" s="727">
        <v>0</v>
      </c>
      <c r="Q46" s="727">
        <v>0</v>
      </c>
      <c r="R46" s="727">
        <v>0</v>
      </c>
      <c r="S46" s="727">
        <v>0</v>
      </c>
      <c r="T46" s="727">
        <v>0</v>
      </c>
      <c r="U46" s="727">
        <v>0</v>
      </c>
      <c r="V46" s="727">
        <v>0</v>
      </c>
      <c r="W46" s="727">
        <v>0</v>
      </c>
      <c r="X46" s="727">
        <v>0</v>
      </c>
      <c r="Y46" s="727">
        <v>0</v>
      </c>
      <c r="Z46" s="727">
        <v>0</v>
      </c>
      <c r="AA46" s="730">
        <f>C46+E46+G46+I46+K46+M46+O46+Q46+S46+U46+W46+Y46</f>
        <v>0</v>
      </c>
      <c r="AB46" s="730">
        <f>D46+F46+H46+J46+L46+N46+P46+R46+T46+V46+X46+Z46</f>
        <v>0</v>
      </c>
      <c r="AC46" s="587"/>
      <c r="AD46" s="587"/>
    </row>
    <row r="47" spans="1:38" x14ac:dyDescent="0.25">
      <c r="A47" s="593" t="s">
        <v>74</v>
      </c>
      <c r="B47" s="598" t="s">
        <v>75</v>
      </c>
      <c r="C47" s="727">
        <v>0.27</v>
      </c>
      <c r="D47" s="727">
        <v>150</v>
      </c>
      <c r="E47" s="727">
        <v>0.39</v>
      </c>
      <c r="F47" s="727">
        <v>230</v>
      </c>
      <c r="G47" s="727">
        <v>2.36402</v>
      </c>
      <c r="H47" s="727">
        <v>2150.6247000000003</v>
      </c>
      <c r="I47" s="725">
        <v>2.9760699999999995</v>
      </c>
      <c r="J47" s="725">
        <v>3057.1432999999997</v>
      </c>
      <c r="K47" s="727">
        <v>3.9410799999999999</v>
      </c>
      <c r="L47" s="727">
        <v>3799.6390000000001</v>
      </c>
      <c r="M47" s="727">
        <v>0.495</v>
      </c>
      <c r="N47" s="727">
        <v>215</v>
      </c>
      <c r="O47" s="727">
        <v>10.76577</v>
      </c>
      <c r="P47" s="727">
        <v>12880.700800000001</v>
      </c>
      <c r="Q47" s="727">
        <v>13.57713</v>
      </c>
      <c r="R47" s="727">
        <v>15523.122300000001</v>
      </c>
      <c r="S47" s="727">
        <v>6.7439599999999995</v>
      </c>
      <c r="T47" s="727">
        <v>7667.8797000000004</v>
      </c>
      <c r="U47" s="727">
        <v>27.250150000000001</v>
      </c>
      <c r="V47" s="727">
        <v>30253.332500000004</v>
      </c>
      <c r="W47" s="727">
        <v>13.147990000000002</v>
      </c>
      <c r="X47" s="727">
        <v>12919.577800000001</v>
      </c>
      <c r="Y47" s="727">
        <v>13.731549999999999</v>
      </c>
      <c r="Z47" s="727">
        <v>17339.096400000002</v>
      </c>
      <c r="AA47" s="730">
        <f t="shared" ref="AA47:AB52" si="11">C47+E47+G47+I47+K47+M47+O47+Q47+S47+U47+W47+Y47</f>
        <v>95.652720000000016</v>
      </c>
      <c r="AB47" s="730">
        <f t="shared" si="11"/>
        <v>106186.1165</v>
      </c>
      <c r="AC47" s="582"/>
      <c r="AD47" s="582"/>
    </row>
    <row r="48" spans="1:38" x14ac:dyDescent="0.25">
      <c r="A48" s="593" t="s">
        <v>76</v>
      </c>
      <c r="B48" s="590" t="s">
        <v>77</v>
      </c>
      <c r="C48" s="727">
        <v>11.269879999999999</v>
      </c>
      <c r="D48" s="727">
        <v>14971.586600000001</v>
      </c>
      <c r="E48" s="727">
        <v>14.824719999999999</v>
      </c>
      <c r="F48" s="727">
        <v>20908.609100000001</v>
      </c>
      <c r="G48" s="727">
        <v>11.45947</v>
      </c>
      <c r="H48" s="727">
        <v>13288.0082</v>
      </c>
      <c r="I48" s="725">
        <v>2.6118699999999997</v>
      </c>
      <c r="J48" s="725">
        <v>3452.9901</v>
      </c>
      <c r="K48" s="727">
        <v>14.859</v>
      </c>
      <c r="L48" s="727">
        <v>27318.166499999999</v>
      </c>
      <c r="M48" s="727">
        <v>1.4569087999999999</v>
      </c>
      <c r="N48" s="727">
        <v>711.17</v>
      </c>
      <c r="O48" s="727">
        <v>0.36</v>
      </c>
      <c r="P48" s="727">
        <v>1405.925</v>
      </c>
      <c r="Q48" s="727">
        <v>0.18140000000000001</v>
      </c>
      <c r="R48" s="727">
        <v>119.9961</v>
      </c>
      <c r="S48" s="727">
        <v>0.26200000000000001</v>
      </c>
      <c r="T48" s="727">
        <v>882.68</v>
      </c>
      <c r="U48" s="727">
        <v>1.36</v>
      </c>
      <c r="V48" s="727">
        <v>2604</v>
      </c>
      <c r="W48" s="727">
        <v>0</v>
      </c>
      <c r="X48" s="727">
        <v>0</v>
      </c>
      <c r="Y48" s="727">
        <v>1.1922000000000001</v>
      </c>
      <c r="Z48" s="727">
        <v>2541.6224999999999</v>
      </c>
      <c r="AA48" s="730">
        <f t="shared" si="11"/>
        <v>59.83744879999999</v>
      </c>
      <c r="AB48" s="730">
        <f>D48+F48+H48+J48+L48+N48+P48+R48+T48+V48+X48+Z48</f>
        <v>88204.754100000006</v>
      </c>
      <c r="AC48" s="582"/>
      <c r="AD48" s="582"/>
    </row>
    <row r="49" spans="1:69" x14ac:dyDescent="0.25">
      <c r="A49" s="593" t="s">
        <v>78</v>
      </c>
      <c r="B49" s="598" t="s">
        <v>79</v>
      </c>
      <c r="C49" s="727">
        <v>0.12</v>
      </c>
      <c r="D49" s="727">
        <v>206.53200000000001</v>
      </c>
      <c r="E49" s="727">
        <v>0</v>
      </c>
      <c r="F49" s="727">
        <v>0</v>
      </c>
      <c r="G49" s="727">
        <v>0</v>
      </c>
      <c r="H49" s="727">
        <v>0</v>
      </c>
      <c r="I49" s="725">
        <v>0</v>
      </c>
      <c r="J49" s="725">
        <v>0</v>
      </c>
      <c r="K49" s="727">
        <v>34.090908999999996</v>
      </c>
      <c r="L49" s="727">
        <v>24668.181799999998</v>
      </c>
      <c r="M49" s="727">
        <v>113.40900000000001</v>
      </c>
      <c r="N49" s="727">
        <v>136312.264</v>
      </c>
      <c r="O49" s="727">
        <v>68.040000000000006</v>
      </c>
      <c r="P49" s="727">
        <v>77701.679999999993</v>
      </c>
      <c r="Q49" s="727">
        <v>0</v>
      </c>
      <c r="R49" s="727">
        <v>0</v>
      </c>
      <c r="S49" s="727">
        <v>0.05</v>
      </c>
      <c r="T49" s="727">
        <v>98</v>
      </c>
      <c r="U49" s="727">
        <v>0</v>
      </c>
      <c r="V49" s="727">
        <v>0</v>
      </c>
      <c r="W49" s="727">
        <v>40</v>
      </c>
      <c r="X49" s="727">
        <v>30292</v>
      </c>
      <c r="Y49" s="727">
        <v>0</v>
      </c>
      <c r="Z49" s="727">
        <v>0</v>
      </c>
      <c r="AA49" s="730">
        <f t="shared" si="11"/>
        <v>255.70990900000004</v>
      </c>
      <c r="AB49" s="730">
        <f>D49+F49+H49+J49+L49+N49+P49+R49+T49+V49+X49+Z49</f>
        <v>269278.65779999999</v>
      </c>
      <c r="AC49" s="582"/>
      <c r="AD49" s="582"/>
    </row>
    <row r="50" spans="1:69" x14ac:dyDescent="0.25">
      <c r="A50" s="593" t="s">
        <v>80</v>
      </c>
      <c r="B50" s="598" t="s">
        <v>81</v>
      </c>
      <c r="C50" s="727">
        <v>0.192</v>
      </c>
      <c r="D50" s="727">
        <v>274.92</v>
      </c>
      <c r="E50" s="727">
        <v>0.70199999999999996</v>
      </c>
      <c r="F50" s="727">
        <v>928.55000000000007</v>
      </c>
      <c r="G50" s="727">
        <v>3.2012727000000001</v>
      </c>
      <c r="H50" s="727">
        <v>4339.7764999999999</v>
      </c>
      <c r="I50" s="725">
        <v>120.54819000000001</v>
      </c>
      <c r="J50" s="725">
        <v>83426.363700000002</v>
      </c>
      <c r="K50" s="727">
        <v>26.499400000000001</v>
      </c>
      <c r="L50" s="727">
        <v>27666.151400000002</v>
      </c>
      <c r="M50" s="727">
        <v>50.66</v>
      </c>
      <c r="N50" s="727">
        <v>49317.284</v>
      </c>
      <c r="O50" s="727">
        <v>34.723730000000003</v>
      </c>
      <c r="P50" s="727">
        <v>39988.063599999994</v>
      </c>
      <c r="Q50" s="727">
        <v>0.06</v>
      </c>
      <c r="R50" s="727">
        <v>75</v>
      </c>
      <c r="S50" s="727">
        <v>2.3E-2</v>
      </c>
      <c r="T50" s="727">
        <v>20</v>
      </c>
      <c r="U50" s="727">
        <v>1.2</v>
      </c>
      <c r="V50" s="727">
        <v>1764</v>
      </c>
      <c r="W50" s="727">
        <v>1.2084999999999999</v>
      </c>
      <c r="X50" s="727">
        <v>1400.4393</v>
      </c>
      <c r="Y50" s="727">
        <v>45.374000000000002</v>
      </c>
      <c r="Z50" s="727">
        <v>53024.624000000003</v>
      </c>
      <c r="AA50" s="730">
        <f t="shared" si="11"/>
        <v>284.39209269999998</v>
      </c>
      <c r="AB50" s="730">
        <f>D50+F50+H50+J50+L50+N50+P50+R50+T50+V50+X50+Z50</f>
        <v>262225.17249999999</v>
      </c>
      <c r="AC50" s="569"/>
      <c r="AD50" s="569"/>
    </row>
    <row r="51" spans="1:69" x14ac:dyDescent="0.25">
      <c r="A51" s="593" t="s">
        <v>82</v>
      </c>
      <c r="B51" s="598" t="s">
        <v>83</v>
      </c>
      <c r="C51" s="727">
        <v>0</v>
      </c>
      <c r="D51" s="727">
        <v>0</v>
      </c>
      <c r="E51" s="727">
        <v>0</v>
      </c>
      <c r="F51" s="727">
        <v>0</v>
      </c>
      <c r="G51" s="727">
        <v>0</v>
      </c>
      <c r="H51" s="727">
        <v>0</v>
      </c>
      <c r="I51" s="725">
        <v>0</v>
      </c>
      <c r="J51" s="725">
        <v>0</v>
      </c>
      <c r="K51" s="727">
        <v>0</v>
      </c>
      <c r="L51" s="727">
        <v>0</v>
      </c>
      <c r="M51" s="727">
        <v>0</v>
      </c>
      <c r="N51" s="727">
        <v>0</v>
      </c>
      <c r="O51" s="727">
        <v>0</v>
      </c>
      <c r="P51" s="727">
        <v>0</v>
      </c>
      <c r="Q51" s="727">
        <v>0</v>
      </c>
      <c r="R51" s="727">
        <v>0</v>
      </c>
      <c r="S51" s="727">
        <v>0</v>
      </c>
      <c r="T51" s="727">
        <v>0</v>
      </c>
      <c r="U51" s="727">
        <v>2.8000000000000001E-2</v>
      </c>
      <c r="V51" s="727">
        <v>28</v>
      </c>
      <c r="W51" s="727">
        <v>0</v>
      </c>
      <c r="X51" s="727">
        <v>0</v>
      </c>
      <c r="Y51" s="727">
        <v>0</v>
      </c>
      <c r="Z51" s="727">
        <v>0</v>
      </c>
      <c r="AA51" s="730">
        <f t="shared" si="11"/>
        <v>2.8000000000000001E-2</v>
      </c>
      <c r="AB51" s="730">
        <f>D51+F51+H51+J51+L51+N51+P51+R51+T51+V51+X51+Z51</f>
        <v>28</v>
      </c>
      <c r="AC51" s="582"/>
      <c r="AD51" s="582"/>
    </row>
    <row r="52" spans="1:69" x14ac:dyDescent="0.25">
      <c r="A52" s="599" t="s">
        <v>84</v>
      </c>
      <c r="B52" s="620" t="s">
        <v>85</v>
      </c>
      <c r="C52" s="727">
        <v>10.205830000000001</v>
      </c>
      <c r="D52" s="727">
        <v>5579.5272999999997</v>
      </c>
      <c r="E52" s="727">
        <v>0</v>
      </c>
      <c r="F52" s="727">
        <v>0</v>
      </c>
      <c r="G52" s="727">
        <v>4.5359400000000001</v>
      </c>
      <c r="H52" s="727">
        <v>3697.0224000000003</v>
      </c>
      <c r="I52" s="725">
        <v>64.183970000000002</v>
      </c>
      <c r="J52" s="725">
        <v>67431.248099999997</v>
      </c>
      <c r="K52" s="731">
        <v>4142.4634722999999</v>
      </c>
      <c r="L52" s="731">
        <v>1585839.5078999999</v>
      </c>
      <c r="M52" s="732">
        <v>3064.8643600000005</v>
      </c>
      <c r="N52" s="732">
        <v>1128054.5696</v>
      </c>
      <c r="O52" s="727">
        <v>3.8102399999999998</v>
      </c>
      <c r="P52" s="727">
        <v>1973.7043000000001</v>
      </c>
      <c r="Q52" s="727">
        <v>25.991099999999999</v>
      </c>
      <c r="R52" s="727">
        <v>28616.201099999998</v>
      </c>
      <c r="S52" s="727">
        <v>1.7533099999999999</v>
      </c>
      <c r="T52" s="727">
        <v>1973.6239999999998</v>
      </c>
      <c r="U52" s="727">
        <v>0.96</v>
      </c>
      <c r="V52" s="727">
        <v>226.8</v>
      </c>
      <c r="W52" s="727">
        <v>3.3050000000000002</v>
      </c>
      <c r="X52" s="727">
        <v>1286.0925000000002</v>
      </c>
      <c r="Y52" s="727">
        <v>7.2606999999999999</v>
      </c>
      <c r="Z52" s="727">
        <v>2319.2516000000001</v>
      </c>
      <c r="AA52" s="730">
        <f t="shared" si="11"/>
        <v>7329.3339223000003</v>
      </c>
      <c r="AB52" s="730">
        <f>D52+F52+H52+J52+L52+N52+P52+R52+T52+V52+X52+Z52</f>
        <v>2826997.5487999995</v>
      </c>
      <c r="AC52" s="582"/>
      <c r="AD52" s="582"/>
    </row>
    <row r="53" spans="1:69" x14ac:dyDescent="0.25">
      <c r="A53" s="591"/>
      <c r="B53" s="592" t="s">
        <v>86</v>
      </c>
      <c r="C53" s="741"/>
      <c r="D53" s="742"/>
      <c r="E53" s="742"/>
      <c r="F53" s="742"/>
      <c r="G53" s="742"/>
      <c r="H53" s="742"/>
      <c r="I53" s="742"/>
      <c r="J53" s="743"/>
      <c r="K53" s="742"/>
      <c r="L53" s="742"/>
      <c r="M53" s="743"/>
      <c r="N53" s="743"/>
      <c r="O53" s="743"/>
      <c r="P53" s="743"/>
      <c r="Q53" s="743"/>
      <c r="R53" s="743"/>
      <c r="S53" s="743"/>
      <c r="T53" s="743"/>
      <c r="U53" s="743"/>
      <c r="V53" s="743"/>
      <c r="W53" s="743"/>
      <c r="X53" s="743"/>
      <c r="Y53" s="743"/>
      <c r="Z53" s="743"/>
      <c r="AA53" s="730"/>
      <c r="AB53" s="730"/>
      <c r="AC53" s="569"/>
      <c r="AD53" s="569"/>
    </row>
    <row r="54" spans="1:69" s="613" customFormat="1" x14ac:dyDescent="0.25">
      <c r="A54" s="621">
        <v>710.21</v>
      </c>
      <c r="B54" s="622" t="s">
        <v>88</v>
      </c>
      <c r="C54" s="738">
        <v>0</v>
      </c>
      <c r="D54" s="738">
        <v>0</v>
      </c>
      <c r="E54" s="738">
        <v>0</v>
      </c>
      <c r="F54" s="738">
        <v>0</v>
      </c>
      <c r="G54" s="738">
        <v>0.16</v>
      </c>
      <c r="H54" s="738">
        <v>192.512</v>
      </c>
      <c r="I54" s="725">
        <v>0</v>
      </c>
      <c r="J54" s="725">
        <v>0</v>
      </c>
      <c r="K54" s="725">
        <v>0</v>
      </c>
      <c r="L54" s="725">
        <v>0</v>
      </c>
      <c r="M54" s="728">
        <v>0</v>
      </c>
      <c r="N54" s="728">
        <v>0</v>
      </c>
      <c r="O54" s="728">
        <v>0</v>
      </c>
      <c r="P54" s="728">
        <v>0</v>
      </c>
      <c r="Q54" s="728">
        <v>0</v>
      </c>
      <c r="R54" s="728">
        <v>0</v>
      </c>
      <c r="S54" s="728">
        <v>0</v>
      </c>
      <c r="T54" s="728">
        <v>0</v>
      </c>
      <c r="U54" s="728">
        <v>0</v>
      </c>
      <c r="V54" s="728">
        <v>0</v>
      </c>
      <c r="W54" s="728">
        <v>0</v>
      </c>
      <c r="X54" s="728">
        <v>0</v>
      </c>
      <c r="Y54" s="728">
        <v>0</v>
      </c>
      <c r="Z54" s="728">
        <v>0</v>
      </c>
      <c r="AA54" s="730">
        <f t="shared" ref="AA54:AB57" si="12">C54+E54+G54+I54+K54+M54+O54+Q54+S54+U54+W54+Y54</f>
        <v>0.16</v>
      </c>
      <c r="AB54" s="730">
        <f t="shared" si="12"/>
        <v>192.512</v>
      </c>
      <c r="AC54" s="569"/>
      <c r="AD54" s="569"/>
      <c r="AE54" s="569"/>
      <c r="AF54" s="569"/>
      <c r="AG54" s="569"/>
    </row>
    <row r="55" spans="1:69" s="613" customFormat="1" x14ac:dyDescent="0.25">
      <c r="A55" s="623" t="s">
        <v>241</v>
      </c>
      <c r="B55" s="622" t="s">
        <v>90</v>
      </c>
      <c r="C55" s="738">
        <v>82.683689999999984</v>
      </c>
      <c r="D55" s="738">
        <v>52136.465099999972</v>
      </c>
      <c r="E55" s="738">
        <v>83.765899999999945</v>
      </c>
      <c r="F55" s="738">
        <v>52226.36730000002</v>
      </c>
      <c r="G55" s="738">
        <v>77.955929999999938</v>
      </c>
      <c r="H55" s="738">
        <v>48419.981499999994</v>
      </c>
      <c r="I55" s="725">
        <v>62.351240000000018</v>
      </c>
      <c r="J55" s="725">
        <v>46168.910100000023</v>
      </c>
      <c r="K55" s="738">
        <v>54.772770000000001</v>
      </c>
      <c r="L55" s="738">
        <v>34228.238699999987</v>
      </c>
      <c r="M55" s="738">
        <v>48.587380000000017</v>
      </c>
      <c r="N55" s="738">
        <v>31229.021599999975</v>
      </c>
      <c r="O55" s="738">
        <v>46.226939999999992</v>
      </c>
      <c r="P55" s="738">
        <v>29109.427499999998</v>
      </c>
      <c r="Q55" s="738">
        <v>38.33428</v>
      </c>
      <c r="R55" s="738">
        <v>22025.036699999979</v>
      </c>
      <c r="S55" s="738">
        <v>45.814530000000005</v>
      </c>
      <c r="T55" s="738">
        <v>27124.759699999988</v>
      </c>
      <c r="U55" s="738">
        <v>47.441800000000008</v>
      </c>
      <c r="V55" s="738">
        <v>30142.365500000011</v>
      </c>
      <c r="W55" s="738">
        <v>50.001839999999987</v>
      </c>
      <c r="X55" s="738">
        <v>30576.43559999999</v>
      </c>
      <c r="Y55" s="738">
        <v>78.797590000000014</v>
      </c>
      <c r="Z55" s="738">
        <v>46899.303499999936</v>
      </c>
      <c r="AA55" s="730">
        <f t="shared" si="12"/>
        <v>716.73388999999997</v>
      </c>
      <c r="AB55" s="730">
        <f t="shared" si="12"/>
        <v>450286.31279999984</v>
      </c>
      <c r="AC55" s="569"/>
      <c r="AD55" s="569"/>
      <c r="AE55" s="569"/>
      <c r="AF55" s="569"/>
      <c r="AG55" s="569"/>
    </row>
    <row r="56" spans="1:69" s="613" customFormat="1" x14ac:dyDescent="0.25">
      <c r="A56" s="624" t="s">
        <v>259</v>
      </c>
      <c r="B56" s="622" t="s">
        <v>92</v>
      </c>
      <c r="C56" s="738">
        <v>0</v>
      </c>
      <c r="D56" s="738">
        <v>0</v>
      </c>
      <c r="E56" s="738">
        <v>0.24045</v>
      </c>
      <c r="F56" s="738">
        <v>600.98069999999996</v>
      </c>
      <c r="G56" s="738">
        <v>0.05</v>
      </c>
      <c r="H56" s="738">
        <v>150</v>
      </c>
      <c r="I56" s="725">
        <v>0</v>
      </c>
      <c r="J56" s="725">
        <v>0</v>
      </c>
      <c r="K56" s="738">
        <v>2.9999999999999997E-4</v>
      </c>
      <c r="L56" s="738">
        <v>1.9</v>
      </c>
      <c r="M56" s="738">
        <v>0</v>
      </c>
      <c r="N56" s="738">
        <v>0</v>
      </c>
      <c r="O56" s="738">
        <v>0</v>
      </c>
      <c r="P56" s="738">
        <v>0</v>
      </c>
      <c r="Q56" s="738">
        <v>0</v>
      </c>
      <c r="R56" s="738">
        <v>0</v>
      </c>
      <c r="S56" s="738">
        <v>0</v>
      </c>
      <c r="T56" s="738">
        <v>0</v>
      </c>
      <c r="U56" s="738">
        <v>3.7999999999999999E-2</v>
      </c>
      <c r="V56" s="738">
        <v>9.5</v>
      </c>
      <c r="W56" s="738">
        <v>0</v>
      </c>
      <c r="X56" s="738">
        <v>0</v>
      </c>
      <c r="Y56" s="738">
        <v>0</v>
      </c>
      <c r="Z56" s="738">
        <v>0</v>
      </c>
      <c r="AA56" s="730">
        <f t="shared" si="12"/>
        <v>0.32874999999999999</v>
      </c>
      <c r="AB56" s="730">
        <f t="shared" si="12"/>
        <v>762.38069999999993</v>
      </c>
      <c r="AC56" s="569"/>
      <c r="AD56" s="569"/>
      <c r="AE56" s="569"/>
      <c r="AF56" s="569"/>
      <c r="AG56" s="569"/>
    </row>
    <row r="57" spans="1:69" x14ac:dyDescent="0.25">
      <c r="A57" s="625" t="s">
        <v>318</v>
      </c>
      <c r="B57" s="592" t="s">
        <v>94</v>
      </c>
      <c r="C57" s="727">
        <v>158.0454541</v>
      </c>
      <c r="D57" s="727">
        <v>85503.887799999997</v>
      </c>
      <c r="E57" s="727">
        <v>52.736817899999998</v>
      </c>
      <c r="F57" s="742">
        <v>52246.817800000004</v>
      </c>
      <c r="G57" s="732">
        <v>66.499272199999993</v>
      </c>
      <c r="H57" s="727">
        <v>105738.40460000001</v>
      </c>
      <c r="I57" s="725">
        <v>92.467414099999999</v>
      </c>
      <c r="J57" s="725">
        <v>162762.56169999999</v>
      </c>
      <c r="K57" s="727">
        <v>23.608199899999999</v>
      </c>
      <c r="L57" s="727">
        <v>41457.547299999998</v>
      </c>
      <c r="M57" s="727">
        <v>0.72845439999999995</v>
      </c>
      <c r="N57" s="727">
        <v>100.82</v>
      </c>
      <c r="O57" s="727">
        <v>1112.4713200000001</v>
      </c>
      <c r="P57" s="727">
        <v>1607465.1254999998</v>
      </c>
      <c r="Q57" s="727">
        <v>181.44</v>
      </c>
      <c r="R57" s="727">
        <v>236724.76800000001</v>
      </c>
      <c r="S57" s="727">
        <v>454.44612000000001</v>
      </c>
      <c r="T57" s="727">
        <v>609820.85250000004</v>
      </c>
      <c r="U57" s="727">
        <v>0.44905</v>
      </c>
      <c r="V57" s="727">
        <v>1499.827</v>
      </c>
      <c r="W57" s="727">
        <v>481.40280000000001</v>
      </c>
      <c r="X57" s="727">
        <v>699336.30390000006</v>
      </c>
      <c r="Y57" s="727">
        <v>22.678999999999998</v>
      </c>
      <c r="Z57" s="727">
        <v>38792.429499999998</v>
      </c>
      <c r="AA57" s="730">
        <f t="shared" si="12"/>
        <v>2646.9739026000002</v>
      </c>
      <c r="AB57" s="730">
        <f t="shared" si="12"/>
        <v>3641449.3456000001</v>
      </c>
      <c r="AC57" s="569"/>
      <c r="AD57" s="569"/>
    </row>
    <row r="58" spans="1:69" ht="12" customHeight="1" x14ac:dyDescent="0.25">
      <c r="A58" s="625"/>
      <c r="B58" s="592"/>
      <c r="C58" s="741"/>
      <c r="D58" s="742"/>
      <c r="E58" s="742"/>
      <c r="F58" s="742"/>
      <c r="G58" s="742"/>
      <c r="H58" s="742"/>
      <c r="I58" s="742"/>
      <c r="J58" s="742"/>
      <c r="K58" s="742"/>
      <c r="L58" s="742"/>
      <c r="M58" s="742"/>
      <c r="N58" s="742"/>
      <c r="O58" s="742"/>
      <c r="P58" s="742"/>
      <c r="Q58" s="742"/>
      <c r="R58" s="742"/>
      <c r="S58" s="742"/>
      <c r="T58" s="742"/>
      <c r="U58" s="742"/>
      <c r="V58" s="742"/>
      <c r="W58" s="742"/>
      <c r="X58" s="742"/>
      <c r="Y58" s="742"/>
      <c r="Z58" s="742"/>
      <c r="AA58" s="742"/>
      <c r="AB58" s="744"/>
      <c r="AC58" s="569"/>
      <c r="AD58" s="569"/>
    </row>
    <row r="59" spans="1:69" x14ac:dyDescent="0.25">
      <c r="A59" s="593" t="s">
        <v>95</v>
      </c>
      <c r="B59" s="598" t="s">
        <v>96</v>
      </c>
      <c r="C59" s="727">
        <v>0</v>
      </c>
      <c r="D59" s="727">
        <v>0</v>
      </c>
      <c r="E59" s="727">
        <v>0.36068</v>
      </c>
      <c r="F59" s="727">
        <v>674.97659999999996</v>
      </c>
      <c r="G59" s="727">
        <v>0</v>
      </c>
      <c r="H59" s="727">
        <v>0</v>
      </c>
      <c r="I59" s="725">
        <v>0</v>
      </c>
      <c r="J59" s="725">
        <v>0</v>
      </c>
      <c r="K59" s="727">
        <v>0.36</v>
      </c>
      <c r="L59" s="727">
        <v>702</v>
      </c>
      <c r="M59" s="727">
        <v>0</v>
      </c>
      <c r="N59" s="727">
        <v>0</v>
      </c>
      <c r="O59" s="727">
        <v>59.196799999999996</v>
      </c>
      <c r="P59" s="727">
        <v>85273.608399999997</v>
      </c>
      <c r="Q59" s="727">
        <v>0</v>
      </c>
      <c r="R59" s="727">
        <v>0</v>
      </c>
      <c r="S59" s="727">
        <v>0.48089999999999999</v>
      </c>
      <c r="T59" s="727">
        <v>933.40290000000005</v>
      </c>
      <c r="U59" s="727">
        <v>0.44905</v>
      </c>
      <c r="V59" s="727">
        <v>1993.7819999999999</v>
      </c>
      <c r="W59" s="727">
        <v>0</v>
      </c>
      <c r="X59" s="727">
        <v>0</v>
      </c>
      <c r="Y59" s="727">
        <v>0</v>
      </c>
      <c r="Z59" s="727">
        <v>0</v>
      </c>
      <c r="AA59" s="730">
        <f>C59+E59+G59+I59+K59+M59+O59+Q59+S59+U59+W59+Y59</f>
        <v>60.847429999999996</v>
      </c>
      <c r="AB59" s="730">
        <f>D59+F59+H59+J59+L59+N59+P59+R59+T59+V59+X59+Z59</f>
        <v>89577.769899999999</v>
      </c>
      <c r="AC59" s="569"/>
      <c r="AD59" s="569"/>
    </row>
    <row r="60" spans="1:69" ht="26.25" x14ac:dyDescent="0.25">
      <c r="A60" s="626" t="s">
        <v>97</v>
      </c>
      <c r="B60" s="600" t="s">
        <v>98</v>
      </c>
      <c r="C60" s="731">
        <v>0</v>
      </c>
      <c r="D60" s="731">
        <v>0</v>
      </c>
      <c r="E60" s="731">
        <v>0</v>
      </c>
      <c r="F60" s="731">
        <v>0</v>
      </c>
      <c r="G60" s="731">
        <v>0.09</v>
      </c>
      <c r="H60" s="731">
        <v>29.997</v>
      </c>
      <c r="I60" s="731">
        <v>0</v>
      </c>
      <c r="J60" s="731">
        <v>0</v>
      </c>
      <c r="K60" s="731">
        <v>1.4818750000000001</v>
      </c>
      <c r="L60" s="731">
        <v>75</v>
      </c>
      <c r="M60" s="727">
        <v>0</v>
      </c>
      <c r="N60" s="727">
        <v>0</v>
      </c>
      <c r="O60" s="727">
        <v>0</v>
      </c>
      <c r="P60" s="727">
        <v>0</v>
      </c>
      <c r="Q60" s="727">
        <v>0</v>
      </c>
      <c r="R60" s="727">
        <v>0</v>
      </c>
      <c r="S60" s="727">
        <v>0</v>
      </c>
      <c r="T60" s="727">
        <v>0</v>
      </c>
      <c r="U60" s="727">
        <v>0</v>
      </c>
      <c r="V60" s="727">
        <v>0</v>
      </c>
      <c r="W60" s="727">
        <v>0</v>
      </c>
      <c r="X60" s="727">
        <v>0</v>
      </c>
      <c r="Y60" s="727">
        <v>0</v>
      </c>
      <c r="Z60" s="727">
        <v>0</v>
      </c>
      <c r="AA60" s="730">
        <f>C60+E60+G60+I60+K60+M60+O60+Q60+S60+U60+W60+Y60</f>
        <v>1.5718750000000001</v>
      </c>
      <c r="AB60" s="730">
        <f>D60+F60+H60+J60+L60+N60+P60+R60+T60+V60+X60+Z60</f>
        <v>104.997</v>
      </c>
      <c r="AC60" s="569"/>
      <c r="AD60" s="569"/>
    </row>
    <row r="61" spans="1:69" x14ac:dyDescent="0.25">
      <c r="A61" s="627"/>
      <c r="B61" s="628" t="s">
        <v>99</v>
      </c>
      <c r="C61" s="741"/>
      <c r="D61" s="742"/>
      <c r="E61" s="742"/>
      <c r="F61" s="742"/>
      <c r="G61" s="742"/>
      <c r="H61" s="742"/>
      <c r="I61" s="725"/>
      <c r="J61" s="725"/>
      <c r="K61" s="742"/>
      <c r="L61" s="742"/>
      <c r="M61" s="743"/>
      <c r="N61" s="743"/>
      <c r="O61" s="743"/>
      <c r="P61" s="743"/>
      <c r="Q61" s="743"/>
      <c r="R61" s="743"/>
      <c r="S61" s="743"/>
      <c r="T61" s="743"/>
      <c r="U61" s="743"/>
      <c r="V61" s="743"/>
      <c r="W61" s="743"/>
      <c r="X61" s="743"/>
      <c r="Y61" s="743"/>
      <c r="Z61" s="743"/>
      <c r="AA61" s="735"/>
      <c r="AB61" s="735"/>
      <c r="AC61" s="569"/>
      <c r="AD61" s="569"/>
    </row>
    <row r="62" spans="1:69" x14ac:dyDescent="0.25">
      <c r="A62" s="591" t="s">
        <v>100</v>
      </c>
      <c r="B62" s="629" t="s">
        <v>101</v>
      </c>
      <c r="C62" s="727">
        <v>24.91047</v>
      </c>
      <c r="D62" s="727">
        <v>25239.041299999997</v>
      </c>
      <c r="E62" s="727">
        <v>24.293010000000002</v>
      </c>
      <c r="F62" s="727">
        <v>16636.457000000002</v>
      </c>
      <c r="G62" s="727">
        <v>21.339509999999997</v>
      </c>
      <c r="H62" s="727">
        <v>16162.797199999999</v>
      </c>
      <c r="I62" s="725">
        <v>334.39964000000003</v>
      </c>
      <c r="J62" s="725">
        <v>233271.25200000001</v>
      </c>
      <c r="K62" s="727">
        <v>507.89698200000009</v>
      </c>
      <c r="L62" s="727">
        <v>296307.12259999994</v>
      </c>
      <c r="M62" s="727">
        <v>24.35577</v>
      </c>
      <c r="N62" s="727">
        <v>15823.690500000001</v>
      </c>
      <c r="O62" s="727">
        <v>4.7627700000000006</v>
      </c>
      <c r="P62" s="727">
        <v>5887.3618000000006</v>
      </c>
      <c r="Q62" s="727">
        <v>18.749189999999999</v>
      </c>
      <c r="R62" s="727">
        <v>12754.317899999998</v>
      </c>
      <c r="S62" s="727">
        <v>7.1880500000000005</v>
      </c>
      <c r="T62" s="727">
        <v>4615.8444</v>
      </c>
      <c r="U62" s="727">
        <v>8.4136199999999981</v>
      </c>
      <c r="V62" s="727">
        <v>5796.3042000000005</v>
      </c>
      <c r="W62" s="727">
        <v>38.805010000000003</v>
      </c>
      <c r="X62" s="727">
        <v>26691.544900000004</v>
      </c>
      <c r="Y62" s="727">
        <v>93.941220000000001</v>
      </c>
      <c r="Z62" s="727">
        <v>51746.123899999991</v>
      </c>
      <c r="AA62" s="730">
        <f>C62+E62+G62+I62+K62+M62+O62+Q62+S62+U62+W62+Y62</f>
        <v>1109.0552420000001</v>
      </c>
      <c r="AB62" s="730">
        <f t="shared" ref="AA62:AB63" si="13">D62+F62+H62+J62+L62+N62+P62+R62+T62+V62+X62+Z62</f>
        <v>710931.85769999993</v>
      </c>
      <c r="AC62" s="582"/>
      <c r="AD62" s="582"/>
    </row>
    <row r="63" spans="1:69" s="597" customFormat="1" x14ac:dyDescent="0.25">
      <c r="A63" s="630" t="s">
        <v>102</v>
      </c>
      <c r="B63" s="631" t="s">
        <v>103</v>
      </c>
      <c r="C63" s="731">
        <v>54.659060000000025</v>
      </c>
      <c r="D63" s="731">
        <v>53091.91</v>
      </c>
      <c r="E63" s="731">
        <v>63.119460000000011</v>
      </c>
      <c r="F63" s="731">
        <v>66528.683062278622</v>
      </c>
      <c r="G63" s="731">
        <v>87.025280000000009</v>
      </c>
      <c r="H63" s="731">
        <v>106792.45978309309</v>
      </c>
      <c r="I63" s="725">
        <v>58.908450000000045</v>
      </c>
      <c r="J63" s="725">
        <v>55702.851999999933</v>
      </c>
      <c r="K63" s="731">
        <v>54.332692000000016</v>
      </c>
      <c r="L63" s="731">
        <v>39419.327299999983</v>
      </c>
      <c r="M63" s="731">
        <v>46.226060000000004</v>
      </c>
      <c r="N63" s="731">
        <v>43007.93989999999</v>
      </c>
      <c r="O63" s="732">
        <v>29.784330000000015</v>
      </c>
      <c r="P63" s="732">
        <v>29244.021699999983</v>
      </c>
      <c r="Q63" s="727">
        <v>33.104700000000008</v>
      </c>
      <c r="R63" s="727">
        <v>22468.441299999999</v>
      </c>
      <c r="S63" s="727">
        <v>30.364290000000004</v>
      </c>
      <c r="T63" s="727">
        <v>23279.380599999986</v>
      </c>
      <c r="U63" s="727">
        <v>31.389609999999994</v>
      </c>
      <c r="V63" s="727">
        <v>18491.635799999996</v>
      </c>
      <c r="W63" s="727">
        <v>40.06245000000002</v>
      </c>
      <c r="X63" s="727">
        <v>25930.214399999975</v>
      </c>
      <c r="Y63" s="727">
        <v>54.375219999999992</v>
      </c>
      <c r="Z63" s="727">
        <v>43291.635199999997</v>
      </c>
      <c r="AA63" s="730">
        <f t="shared" si="13"/>
        <v>583.35160200000018</v>
      </c>
      <c r="AB63" s="730">
        <f t="shared" si="13"/>
        <v>527248.50104537164</v>
      </c>
      <c r="AC63" s="582"/>
      <c r="AD63" s="582"/>
      <c r="AE63" s="569"/>
      <c r="AF63" s="569"/>
      <c r="AG63" s="569"/>
      <c r="AH63" s="569"/>
      <c r="AI63" s="569"/>
      <c r="AJ63" s="569"/>
      <c r="AK63" s="569"/>
      <c r="AL63" s="569"/>
      <c r="AM63" s="569"/>
      <c r="AN63" s="569"/>
      <c r="AO63" s="569"/>
      <c r="AP63" s="569"/>
      <c r="AQ63" s="569"/>
      <c r="AR63" s="569"/>
      <c r="AS63" s="569"/>
      <c r="AT63" s="569"/>
      <c r="AU63" s="569"/>
      <c r="AV63" s="569"/>
      <c r="AW63" s="569"/>
      <c r="AX63" s="569"/>
      <c r="AY63" s="569"/>
      <c r="AZ63" s="569"/>
      <c r="BA63" s="569"/>
      <c r="BB63" s="569"/>
      <c r="BC63" s="569"/>
      <c r="BD63" s="569"/>
      <c r="BE63" s="569"/>
      <c r="BF63" s="569"/>
      <c r="BG63" s="569"/>
      <c r="BH63" s="569"/>
      <c r="BI63" s="569"/>
      <c r="BJ63" s="569"/>
      <c r="BK63" s="569"/>
      <c r="BL63" s="569"/>
      <c r="BM63" s="569"/>
      <c r="BN63" s="569"/>
      <c r="BO63" s="569"/>
      <c r="BP63" s="569"/>
      <c r="BQ63" s="569"/>
    </row>
    <row r="64" spans="1:69" s="597" customFormat="1" x14ac:dyDescent="0.25">
      <c r="A64" s="630" t="s">
        <v>337</v>
      </c>
      <c r="B64" s="632" t="s">
        <v>306</v>
      </c>
      <c r="C64" s="745">
        <v>1590.454660000001</v>
      </c>
      <c r="D64" s="745">
        <v>2145414.5191000006</v>
      </c>
      <c r="E64" s="745">
        <v>1250.1155599999997</v>
      </c>
      <c r="F64" s="745">
        <v>1832473.7880000018</v>
      </c>
      <c r="G64" s="745">
        <v>1375.7526499999997</v>
      </c>
      <c r="H64" s="745">
        <v>2009637.4621999997</v>
      </c>
      <c r="I64" s="745">
        <v>1394.6378610000011</v>
      </c>
      <c r="J64" s="745">
        <v>2109696.1889999993</v>
      </c>
      <c r="K64" s="745">
        <v>1396.9152779999999</v>
      </c>
      <c r="L64" s="745">
        <v>1814530.8421999996</v>
      </c>
      <c r="M64" s="745">
        <v>1521.3492802000017</v>
      </c>
      <c r="N64" s="745">
        <v>2078191.6197999998</v>
      </c>
      <c r="O64" s="746">
        <v>1211.4469100000015</v>
      </c>
      <c r="P64" s="746">
        <v>1774055.9039</v>
      </c>
      <c r="Q64" s="746">
        <v>1243.6264399999995</v>
      </c>
      <c r="R64" s="746">
        <v>1796090.5694999986</v>
      </c>
      <c r="S64" s="746">
        <v>1157.936640000001</v>
      </c>
      <c r="T64" s="746">
        <v>1508709.7252000028</v>
      </c>
      <c r="U64" s="746">
        <v>1210.39581</v>
      </c>
      <c r="V64" s="746">
        <v>1805660.1363000008</v>
      </c>
      <c r="W64" s="746">
        <v>1271.7514400000002</v>
      </c>
      <c r="X64" s="746">
        <v>1623384.7040000008</v>
      </c>
      <c r="Y64" s="746">
        <v>1240.3490668000006</v>
      </c>
      <c r="Z64" s="746">
        <v>1499266.8748000017</v>
      </c>
      <c r="AA64" s="735">
        <f>C64+E64+G64+I64+K64+M64+O64+Q64+S64+U64+W64+Y64</f>
        <v>15864.731596000009</v>
      </c>
      <c r="AB64" s="735">
        <f>D64+F64+H64+J64+L64+N64+P64+R64+T64+V64+X64+Z64</f>
        <v>21997112.334000003</v>
      </c>
      <c r="AC64" s="161"/>
      <c r="AD64" s="594"/>
      <c r="AE64" s="594"/>
      <c r="AF64" s="569"/>
      <c r="AG64" s="569"/>
      <c r="AH64" s="569"/>
      <c r="AI64" s="569"/>
      <c r="AJ64" s="569"/>
      <c r="AK64" s="569"/>
      <c r="AL64" s="569"/>
      <c r="AM64" s="569"/>
      <c r="AN64" s="569"/>
      <c r="AO64" s="569"/>
      <c r="AP64" s="569"/>
      <c r="AQ64" s="569"/>
      <c r="AR64" s="569"/>
      <c r="AS64" s="569"/>
      <c r="AT64" s="569"/>
      <c r="AU64" s="569"/>
      <c r="AV64" s="569"/>
      <c r="AW64" s="569"/>
      <c r="AX64" s="569"/>
      <c r="AY64" s="569"/>
      <c r="AZ64" s="569"/>
      <c r="BA64" s="569"/>
      <c r="BB64" s="569"/>
      <c r="BC64" s="569"/>
      <c r="BD64" s="569"/>
      <c r="BE64" s="569"/>
      <c r="BF64" s="569"/>
      <c r="BG64" s="569"/>
      <c r="BH64" s="569"/>
      <c r="BI64" s="569"/>
      <c r="BJ64" s="569"/>
      <c r="BK64" s="569"/>
      <c r="BL64" s="569"/>
      <c r="BM64" s="569"/>
      <c r="BN64" s="569"/>
      <c r="BO64" s="569"/>
      <c r="BP64" s="569"/>
      <c r="BQ64" s="569"/>
    </row>
    <row r="65" spans="1:69" s="597" customFormat="1" x14ac:dyDescent="0.25">
      <c r="A65" s="630"/>
      <c r="B65" s="631"/>
      <c r="C65" s="731"/>
      <c r="D65" s="731"/>
      <c r="E65" s="731"/>
      <c r="F65" s="731"/>
      <c r="G65" s="731"/>
      <c r="H65" s="731"/>
      <c r="I65" s="731"/>
      <c r="J65" s="731"/>
      <c r="K65" s="731"/>
      <c r="L65" s="731"/>
      <c r="M65" s="731"/>
      <c r="N65" s="731"/>
      <c r="O65" s="732"/>
      <c r="P65" s="732"/>
      <c r="Q65" s="727"/>
      <c r="R65" s="727"/>
      <c r="S65" s="727"/>
      <c r="T65" s="727"/>
      <c r="U65" s="727"/>
      <c r="V65" s="727"/>
      <c r="W65" s="727"/>
      <c r="X65" s="727"/>
      <c r="Y65" s="727"/>
      <c r="Z65" s="727"/>
      <c r="AA65" s="730"/>
      <c r="AB65" s="730"/>
      <c r="AC65" s="161"/>
      <c r="AD65" s="594"/>
      <c r="AE65" s="594"/>
      <c r="AF65" s="569"/>
      <c r="AG65" s="569"/>
      <c r="AH65" s="569"/>
      <c r="AI65" s="569"/>
      <c r="AJ65" s="569"/>
      <c r="AK65" s="569"/>
      <c r="AL65" s="569"/>
      <c r="AM65" s="569"/>
      <c r="AN65" s="569"/>
      <c r="AO65" s="569"/>
      <c r="AP65" s="569"/>
      <c r="AQ65" s="569"/>
      <c r="AR65" s="569"/>
      <c r="AS65" s="569"/>
      <c r="AT65" s="569"/>
      <c r="AU65" s="569"/>
      <c r="AV65" s="569"/>
      <c r="AW65" s="569"/>
      <c r="AX65" s="569"/>
      <c r="AY65" s="569"/>
      <c r="AZ65" s="569"/>
      <c r="BA65" s="569"/>
      <c r="BB65" s="569"/>
      <c r="BC65" s="569"/>
      <c r="BD65" s="569"/>
      <c r="BE65" s="569"/>
      <c r="BF65" s="569"/>
      <c r="BG65" s="569"/>
      <c r="BH65" s="569"/>
      <c r="BI65" s="569"/>
      <c r="BJ65" s="569"/>
      <c r="BK65" s="569"/>
      <c r="BL65" s="569"/>
      <c r="BM65" s="569"/>
      <c r="BN65" s="569"/>
      <c r="BO65" s="569"/>
      <c r="BP65" s="569"/>
      <c r="BQ65" s="569"/>
    </row>
    <row r="66" spans="1:69" x14ac:dyDescent="0.25">
      <c r="A66" s="591"/>
      <c r="B66" s="633" t="s">
        <v>109</v>
      </c>
      <c r="C66" s="747">
        <f>SUM(C67:C69)</f>
        <v>1784.5268100000003</v>
      </c>
      <c r="D66" s="747">
        <f>SUM(D67:D69)</f>
        <v>3689571.1746000005</v>
      </c>
      <c r="E66" s="747">
        <f t="shared" ref="E66:Q66" si="14">SUM(E67:E69)</f>
        <v>1133.5474199999999</v>
      </c>
      <c r="F66" s="747">
        <f>SUM(F67:F69)</f>
        <v>2088631.4388000004</v>
      </c>
      <c r="G66" s="747">
        <f t="shared" si="14"/>
        <v>1126.9522799999997</v>
      </c>
      <c r="H66" s="747">
        <f>SUM(H67:H69)</f>
        <v>1961604.5717374508</v>
      </c>
      <c r="I66" s="747">
        <f t="shared" si="14"/>
        <v>1022.2466499999996</v>
      </c>
      <c r="J66" s="747">
        <f>SUM(J67:J69)</f>
        <v>2005315.6703999995</v>
      </c>
      <c r="K66" s="747">
        <f t="shared" si="14"/>
        <v>1303.1221220000002</v>
      </c>
      <c r="L66" s="747">
        <f>SUM(L67:L69)</f>
        <v>2360519.7018000004</v>
      </c>
      <c r="M66" s="747">
        <f t="shared" si="14"/>
        <v>1065.4857599999998</v>
      </c>
      <c r="N66" s="747">
        <f>SUM(N67:N69)</f>
        <v>2282319.5015000007</v>
      </c>
      <c r="O66" s="729">
        <f t="shared" si="14"/>
        <v>838.10982989999991</v>
      </c>
      <c r="P66" s="729">
        <f>SUM(P67:P69)</f>
        <v>1713844.7111000007</v>
      </c>
      <c r="Q66" s="729">
        <f t="shared" si="14"/>
        <v>811.1006799999999</v>
      </c>
      <c r="R66" s="729">
        <f>SUM(R67:R69)</f>
        <v>1741224.9426999998</v>
      </c>
      <c r="S66" s="729">
        <f t="shared" ref="S66:W66" si="15">SUM(S67:S69)</f>
        <v>1012.65077</v>
      </c>
      <c r="T66" s="729">
        <f>SUM(T67:T69)</f>
        <v>1907552.0971000008</v>
      </c>
      <c r="U66" s="729">
        <f>SUM(U67:U69)</f>
        <v>1234.9726099999996</v>
      </c>
      <c r="V66" s="729">
        <f>SUM(V67:V69)</f>
        <v>2115348.5711999992</v>
      </c>
      <c r="W66" s="729">
        <f t="shared" si="15"/>
        <v>1154.6256699999999</v>
      </c>
      <c r="X66" s="729">
        <f>SUM(X67:X69)</f>
        <v>1941312.783400001</v>
      </c>
      <c r="Y66" s="729">
        <f>SUM(Y67:Y69)</f>
        <v>941.37652000000003</v>
      </c>
      <c r="Z66" s="729">
        <f>SUM(Z67:Z69)</f>
        <v>1695719.6908000002</v>
      </c>
      <c r="AA66" s="735">
        <f>C66+E66+G66+I66+K66+M66+O66+Q66+S66+U66+W66+Y66</f>
        <v>13428.717121899997</v>
      </c>
      <c r="AB66" s="735">
        <f>D66+F66+H66+J66+L66+N66+P66+R66+T66+V66+X66+Z66</f>
        <v>25502964.855137456</v>
      </c>
      <c r="AC66" s="634"/>
      <c r="AD66" s="634"/>
    </row>
    <row r="67" spans="1:69" s="597" customFormat="1" x14ac:dyDescent="0.25">
      <c r="A67" s="635" t="s">
        <v>110</v>
      </c>
      <c r="B67" s="598" t="s">
        <v>111</v>
      </c>
      <c r="C67" s="727">
        <v>1527.8285200000003</v>
      </c>
      <c r="D67" s="727">
        <v>3420976.0045000003</v>
      </c>
      <c r="E67" s="727">
        <v>954.84910999999977</v>
      </c>
      <c r="F67" s="727">
        <v>1899419.8751000003</v>
      </c>
      <c r="G67" s="727">
        <v>976.20083999999963</v>
      </c>
      <c r="H67" s="727">
        <v>1784778.7273374507</v>
      </c>
      <c r="I67" s="725">
        <v>887.21276999999964</v>
      </c>
      <c r="J67" s="725">
        <v>1857347.4446999994</v>
      </c>
      <c r="K67" s="727">
        <v>1054.1480900000001</v>
      </c>
      <c r="L67" s="727">
        <v>2156375.1613000007</v>
      </c>
      <c r="M67" s="727">
        <v>953.07452999999964</v>
      </c>
      <c r="N67" s="727">
        <v>2154352.3905000007</v>
      </c>
      <c r="O67" s="727">
        <v>758.83814989999985</v>
      </c>
      <c r="P67" s="727">
        <v>1595415.5219000007</v>
      </c>
      <c r="Q67" s="727">
        <v>790.16719999999998</v>
      </c>
      <c r="R67" s="727">
        <v>1707429.7007999998</v>
      </c>
      <c r="S67" s="727">
        <v>973.29009999999994</v>
      </c>
      <c r="T67" s="727">
        <v>1839395.3305000009</v>
      </c>
      <c r="U67" s="727">
        <v>1108.9839999999995</v>
      </c>
      <c r="V67" s="727">
        <v>2014242.5556999987</v>
      </c>
      <c r="W67" s="727">
        <v>1009.3834199999999</v>
      </c>
      <c r="X67" s="727">
        <v>1801008.0369000009</v>
      </c>
      <c r="Y67" s="727">
        <v>774.43556000000001</v>
      </c>
      <c r="Z67" s="727">
        <v>1552057.0850000002</v>
      </c>
      <c r="AA67" s="730">
        <f>C67+E67+G67+I67+K67+M67+O67+Q67+S67+U67+W67+Y67</f>
        <v>11768.412289899999</v>
      </c>
      <c r="AB67" s="730">
        <f>D67+F67+H67+J67+L67+N67+P67+R67+T67+V67+X67+Z67</f>
        <v>23782797.834237456</v>
      </c>
      <c r="AC67" s="582"/>
      <c r="AD67" s="582"/>
      <c r="AE67" s="569"/>
      <c r="AF67" s="569"/>
      <c r="AG67" s="569"/>
      <c r="AH67" s="569"/>
      <c r="AI67" s="569"/>
      <c r="AJ67" s="569"/>
      <c r="AK67" s="569"/>
      <c r="AL67" s="569"/>
      <c r="AM67" s="569"/>
      <c r="AN67" s="569"/>
      <c r="AO67" s="569"/>
      <c r="AP67" s="569"/>
      <c r="AQ67" s="569"/>
      <c r="AR67" s="569"/>
      <c r="AS67" s="569"/>
      <c r="AT67" s="569"/>
      <c r="AU67" s="569"/>
      <c r="AV67" s="569"/>
      <c r="AW67" s="569"/>
      <c r="AX67" s="569"/>
      <c r="AY67" s="569"/>
      <c r="AZ67" s="569"/>
      <c r="BA67" s="569"/>
      <c r="BB67" s="569"/>
      <c r="BC67" s="569"/>
      <c r="BD67" s="569"/>
      <c r="BE67" s="569"/>
      <c r="BF67" s="569"/>
      <c r="BG67" s="569"/>
      <c r="BH67" s="569"/>
      <c r="BI67" s="569"/>
      <c r="BJ67" s="569"/>
      <c r="BK67" s="569"/>
      <c r="BL67" s="569"/>
      <c r="BM67" s="569"/>
      <c r="BN67" s="569"/>
      <c r="BO67" s="569"/>
      <c r="BP67" s="569"/>
      <c r="BQ67" s="569"/>
    </row>
    <row r="68" spans="1:69" s="597" customFormat="1" x14ac:dyDescent="0.25">
      <c r="A68" s="635"/>
      <c r="B68" s="598" t="s">
        <v>112</v>
      </c>
      <c r="C68" s="727">
        <v>222.77199999999999</v>
      </c>
      <c r="D68" s="727">
        <v>222147.41720000011</v>
      </c>
      <c r="E68" s="727">
        <v>142.11600000000001</v>
      </c>
      <c r="F68" s="727">
        <v>145644.95160000003</v>
      </c>
      <c r="G68" s="727">
        <v>84.847999999999999</v>
      </c>
      <c r="H68" s="727">
        <v>86421.265700000018</v>
      </c>
      <c r="I68" s="725">
        <v>96.066070000000011</v>
      </c>
      <c r="J68" s="725">
        <v>101990.89249999997</v>
      </c>
      <c r="K68" s="727">
        <v>233.85599999999999</v>
      </c>
      <c r="L68" s="727">
        <v>186643.63719999994</v>
      </c>
      <c r="M68" s="727">
        <v>94.882449999999992</v>
      </c>
      <c r="N68" s="727">
        <v>99465.2258</v>
      </c>
      <c r="O68" s="727">
        <v>3.3210000000000002</v>
      </c>
      <c r="P68" s="727">
        <v>9196.7288000000008</v>
      </c>
      <c r="Q68" s="727">
        <v>3.069</v>
      </c>
      <c r="R68" s="727">
        <v>5795.1457</v>
      </c>
      <c r="S68" s="727">
        <v>5.6950000000000003</v>
      </c>
      <c r="T68" s="727">
        <v>8640.9618000000009</v>
      </c>
      <c r="U68" s="727">
        <v>114.691</v>
      </c>
      <c r="V68" s="727">
        <v>84680.75410000002</v>
      </c>
      <c r="W68" s="727">
        <v>137.809</v>
      </c>
      <c r="X68" s="727">
        <v>124787.67290000003</v>
      </c>
      <c r="Y68" s="727">
        <v>157.92500000000001</v>
      </c>
      <c r="Z68" s="727">
        <v>125270.26360000002</v>
      </c>
      <c r="AA68" s="730">
        <f t="shared" ref="AA68:AB86" si="16">C68+E68+G68+I68+K68+M68+O68+Q68+S68+U68+W68+Y68</f>
        <v>1297.05052</v>
      </c>
      <c r="AB68" s="730">
        <f t="shared" si="16"/>
        <v>1200684.9169000001</v>
      </c>
      <c r="AC68" s="582"/>
      <c r="AD68" s="582"/>
      <c r="AE68" s="569"/>
      <c r="AF68" s="569"/>
      <c r="AG68" s="569"/>
      <c r="AH68" s="569"/>
      <c r="AI68" s="569"/>
      <c r="AJ68" s="569"/>
      <c r="AK68" s="569"/>
      <c r="AL68" s="569"/>
      <c r="AM68" s="569"/>
      <c r="AN68" s="569"/>
      <c r="AO68" s="569"/>
      <c r="AP68" s="569"/>
      <c r="AQ68" s="569"/>
      <c r="AR68" s="569"/>
      <c r="AS68" s="569"/>
      <c r="AT68" s="569"/>
      <c r="AU68" s="569"/>
      <c r="AV68" s="569"/>
      <c r="AW68" s="569"/>
      <c r="AX68" s="569"/>
      <c r="AY68" s="569"/>
      <c r="AZ68" s="569"/>
      <c r="BA68" s="569"/>
      <c r="BB68" s="569"/>
      <c r="BC68" s="569"/>
      <c r="BD68" s="569"/>
      <c r="BE68" s="569"/>
      <c r="BF68" s="569"/>
      <c r="BG68" s="569"/>
      <c r="BH68" s="569"/>
      <c r="BI68" s="569"/>
      <c r="BJ68" s="569"/>
      <c r="BK68" s="569"/>
      <c r="BL68" s="569"/>
      <c r="BM68" s="569"/>
      <c r="BN68" s="569"/>
      <c r="BO68" s="569"/>
      <c r="BP68" s="569"/>
      <c r="BQ68" s="569"/>
    </row>
    <row r="69" spans="1:69" s="597" customFormat="1" x14ac:dyDescent="0.25">
      <c r="A69" s="635"/>
      <c r="B69" s="598" t="s">
        <v>113</v>
      </c>
      <c r="C69" s="727">
        <v>33.926290000000002</v>
      </c>
      <c r="D69" s="727">
        <v>46447.752900000007</v>
      </c>
      <c r="E69" s="727">
        <v>36.582310000000007</v>
      </c>
      <c r="F69" s="727">
        <v>43566.612100000006</v>
      </c>
      <c r="G69" s="727">
        <v>65.903440000000018</v>
      </c>
      <c r="H69" s="727">
        <v>90404.578700000013</v>
      </c>
      <c r="I69" s="725">
        <v>38.967810000000007</v>
      </c>
      <c r="J69" s="725">
        <v>45977.333200000008</v>
      </c>
      <c r="K69" s="727">
        <v>15.118031999999999</v>
      </c>
      <c r="L69" s="727">
        <v>17500.903300000002</v>
      </c>
      <c r="M69" s="727">
        <v>17.528780000000001</v>
      </c>
      <c r="N69" s="727">
        <v>28501.885200000004</v>
      </c>
      <c r="O69" s="727">
        <v>75.950680000000006</v>
      </c>
      <c r="P69" s="727">
        <v>109232.46040000003</v>
      </c>
      <c r="Q69" s="727">
        <v>17.86448</v>
      </c>
      <c r="R69" s="727">
        <v>28000.096200000004</v>
      </c>
      <c r="S69" s="727">
        <v>33.665670000000006</v>
      </c>
      <c r="T69" s="727">
        <v>59515.804799999998</v>
      </c>
      <c r="U69" s="727">
        <v>11.297610000000001</v>
      </c>
      <c r="V69" s="727">
        <v>16425.261399999999</v>
      </c>
      <c r="W69" s="727">
        <v>7.4332499999999992</v>
      </c>
      <c r="X69" s="727">
        <v>15517.0736</v>
      </c>
      <c r="Y69" s="727">
        <v>9.0159599999999998</v>
      </c>
      <c r="Z69" s="727">
        <v>18392.342199999999</v>
      </c>
      <c r="AA69" s="730">
        <f>C69+E69+G69+I69+K69+M69+O69+Q69+S69+U69+W69+Y69</f>
        <v>363.25431200000008</v>
      </c>
      <c r="AB69" s="730">
        <f>D69+F69+H69+J69+L69+N69+P69+R69+T69+V69+X69+Z69</f>
        <v>519482.10400000017</v>
      </c>
      <c r="AC69" s="569"/>
      <c r="AD69" s="569"/>
      <c r="AE69" s="569"/>
      <c r="AF69" s="569"/>
      <c r="AG69" s="569"/>
      <c r="AH69" s="569"/>
      <c r="AI69" s="569"/>
      <c r="AJ69" s="569"/>
      <c r="AK69" s="569"/>
      <c r="AL69" s="569"/>
      <c r="AM69" s="569"/>
      <c r="AN69" s="569"/>
      <c r="AO69" s="569"/>
      <c r="AP69" s="569"/>
      <c r="AQ69" s="569"/>
      <c r="AR69" s="569"/>
      <c r="AS69" s="569"/>
      <c r="AT69" s="569"/>
      <c r="AU69" s="569"/>
      <c r="AV69" s="569"/>
      <c r="AW69" s="569"/>
      <c r="AX69" s="569"/>
      <c r="AY69" s="569"/>
      <c r="AZ69" s="569"/>
      <c r="BA69" s="569"/>
      <c r="BB69" s="569"/>
      <c r="BC69" s="569"/>
      <c r="BD69" s="569"/>
      <c r="BE69" s="569"/>
      <c r="BF69" s="569"/>
      <c r="BG69" s="569"/>
      <c r="BH69" s="569"/>
      <c r="BI69" s="569"/>
      <c r="BJ69" s="569"/>
      <c r="BK69" s="569"/>
      <c r="BL69" s="569"/>
      <c r="BM69" s="569"/>
      <c r="BN69" s="569"/>
      <c r="BO69" s="569"/>
      <c r="BP69" s="569"/>
      <c r="BQ69" s="569"/>
    </row>
    <row r="70" spans="1:69" s="597" customFormat="1" x14ac:dyDescent="0.25">
      <c r="A70" s="635" t="s">
        <v>114</v>
      </c>
      <c r="B70" s="598" t="s">
        <v>115</v>
      </c>
      <c r="C70" s="727">
        <v>843.37004999999954</v>
      </c>
      <c r="D70" s="727">
        <v>733879.17099999951</v>
      </c>
      <c r="E70" s="727">
        <v>837.9243399999998</v>
      </c>
      <c r="F70" s="727">
        <v>736054.75069718889</v>
      </c>
      <c r="G70" s="727">
        <v>947.69447199999979</v>
      </c>
      <c r="H70" s="727">
        <v>853734.57009058993</v>
      </c>
      <c r="I70" s="725">
        <v>811.03102999999987</v>
      </c>
      <c r="J70" s="725">
        <v>612626.75649999978</v>
      </c>
      <c r="K70" s="727">
        <v>702.89455999999996</v>
      </c>
      <c r="L70" s="727">
        <v>496766.48420000018</v>
      </c>
      <c r="M70" s="727">
        <v>795.68132999999989</v>
      </c>
      <c r="N70" s="727">
        <v>505364.13240000053</v>
      </c>
      <c r="O70" s="727">
        <v>786.83656999999982</v>
      </c>
      <c r="P70" s="727">
        <v>567258.64899999986</v>
      </c>
      <c r="Q70" s="727">
        <v>600.65982999999983</v>
      </c>
      <c r="R70" s="727">
        <v>331758.46630000009</v>
      </c>
      <c r="S70" s="727">
        <v>565.01597000000015</v>
      </c>
      <c r="T70" s="727">
        <v>397792.02330000012</v>
      </c>
      <c r="U70" s="727">
        <v>831.86416000000008</v>
      </c>
      <c r="V70" s="727">
        <v>652853.87270000007</v>
      </c>
      <c r="W70" s="727">
        <v>707.82873399999994</v>
      </c>
      <c r="X70" s="727">
        <v>565083.28110000002</v>
      </c>
      <c r="Y70" s="727">
        <v>574.24543000000006</v>
      </c>
      <c r="Z70" s="727">
        <v>412464.75040000025</v>
      </c>
      <c r="AA70" s="730">
        <f t="shared" si="16"/>
        <v>9005.0464759999995</v>
      </c>
      <c r="AB70" s="730">
        <f t="shared" si="16"/>
        <v>6865636.9076877804</v>
      </c>
      <c r="AC70" s="636"/>
      <c r="AD70" s="636"/>
      <c r="AE70" s="569"/>
      <c r="AF70" s="569"/>
      <c r="AG70" s="569"/>
      <c r="AH70" s="569"/>
      <c r="AI70" s="569"/>
      <c r="AJ70" s="569"/>
      <c r="AK70" s="569"/>
      <c r="AL70" s="569"/>
      <c r="AM70" s="569"/>
      <c r="AN70" s="569"/>
      <c r="AO70" s="569"/>
      <c r="AP70" s="569"/>
      <c r="AQ70" s="569"/>
      <c r="AR70" s="569"/>
      <c r="AS70" s="569"/>
      <c r="AT70" s="569"/>
      <c r="AU70" s="569"/>
      <c r="AV70" s="569"/>
      <c r="AW70" s="569"/>
      <c r="AX70" s="569"/>
      <c r="AY70" s="569"/>
      <c r="AZ70" s="569"/>
      <c r="BA70" s="569"/>
      <c r="BB70" s="569"/>
      <c r="BC70" s="569"/>
      <c r="BD70" s="569"/>
      <c r="BE70" s="569"/>
      <c r="BF70" s="569"/>
      <c r="BG70" s="569"/>
      <c r="BH70" s="569"/>
      <c r="BI70" s="569"/>
      <c r="BJ70" s="569"/>
      <c r="BK70" s="569"/>
      <c r="BL70" s="569"/>
      <c r="BM70" s="569"/>
      <c r="BN70" s="569"/>
      <c r="BO70" s="569"/>
      <c r="BP70" s="569"/>
      <c r="BQ70" s="569"/>
    </row>
    <row r="71" spans="1:69" s="597" customFormat="1" x14ac:dyDescent="0.25">
      <c r="A71" s="635" t="s">
        <v>116</v>
      </c>
      <c r="B71" s="598" t="s">
        <v>117</v>
      </c>
      <c r="C71" s="748">
        <v>6.4000000000000001E-2</v>
      </c>
      <c r="D71" s="748">
        <v>64.499200000000002</v>
      </c>
      <c r="E71" s="748">
        <v>0.127</v>
      </c>
      <c r="F71" s="748">
        <v>127.9906</v>
      </c>
      <c r="G71" s="748">
        <v>0.40600000000000003</v>
      </c>
      <c r="H71" s="748">
        <v>357.60680000000002</v>
      </c>
      <c r="I71" s="725">
        <v>0.41299999999999998</v>
      </c>
      <c r="J71" s="725">
        <v>579.11540000000002</v>
      </c>
      <c r="K71" s="748">
        <v>0.84553</v>
      </c>
      <c r="L71" s="748">
        <v>112.8736</v>
      </c>
      <c r="M71" s="749">
        <v>3.2000000000000001E-2</v>
      </c>
      <c r="N71" s="749">
        <v>32.249600000000001</v>
      </c>
      <c r="O71" s="749">
        <v>0.08</v>
      </c>
      <c r="P71" s="749">
        <v>80.623999999999995</v>
      </c>
      <c r="Q71" s="749">
        <v>0.182</v>
      </c>
      <c r="R71" s="749">
        <v>407.24959999999999</v>
      </c>
      <c r="S71" s="749">
        <v>7.9000000000000001E-2</v>
      </c>
      <c r="T71" s="749">
        <v>79.616200000000006</v>
      </c>
      <c r="U71" s="749">
        <v>0.49991000000000002</v>
      </c>
      <c r="V71" s="749">
        <v>385.24080000000004</v>
      </c>
      <c r="W71" s="749">
        <v>0.40441000000000005</v>
      </c>
      <c r="X71" s="749">
        <v>289.16980000000001</v>
      </c>
      <c r="Y71" s="749">
        <v>0.22024000000000002</v>
      </c>
      <c r="Z71" s="749">
        <v>154.56799999999998</v>
      </c>
      <c r="AA71" s="730">
        <f t="shared" si="16"/>
        <v>3.3530899999999999</v>
      </c>
      <c r="AB71" s="730">
        <f t="shared" si="16"/>
        <v>2670.8036000000002</v>
      </c>
      <c r="AC71" s="148"/>
      <c r="AD71" s="148"/>
      <c r="AE71" s="569"/>
      <c r="AF71" s="569"/>
      <c r="AG71" s="569"/>
      <c r="AH71" s="569"/>
      <c r="AI71" s="569"/>
      <c r="AJ71" s="569"/>
      <c r="AK71" s="569"/>
      <c r="AL71" s="569"/>
      <c r="AM71" s="569"/>
      <c r="AN71" s="569"/>
      <c r="AO71" s="569"/>
      <c r="AP71" s="569"/>
      <c r="AQ71" s="569"/>
      <c r="AR71" s="569"/>
      <c r="AS71" s="569"/>
      <c r="AT71" s="569"/>
      <c r="AU71" s="569"/>
      <c r="AV71" s="569"/>
      <c r="AW71" s="569"/>
      <c r="AX71" s="569"/>
      <c r="AY71" s="569"/>
      <c r="AZ71" s="569"/>
      <c r="BA71" s="569"/>
      <c r="BB71" s="569"/>
      <c r="BC71" s="569"/>
      <c r="BD71" s="569"/>
      <c r="BE71" s="569"/>
      <c r="BF71" s="569"/>
      <c r="BG71" s="569"/>
      <c r="BH71" s="569"/>
      <c r="BI71" s="569"/>
      <c r="BJ71" s="569"/>
      <c r="BK71" s="569"/>
      <c r="BL71" s="569"/>
      <c r="BM71" s="569"/>
      <c r="BN71" s="569"/>
      <c r="BO71" s="569"/>
      <c r="BP71" s="569"/>
      <c r="BQ71" s="569"/>
    </row>
    <row r="72" spans="1:69" s="597" customFormat="1" x14ac:dyDescent="0.25">
      <c r="A72" s="635" t="s">
        <v>244</v>
      </c>
      <c r="B72" s="598" t="s">
        <v>245</v>
      </c>
      <c r="C72" s="727">
        <v>0</v>
      </c>
      <c r="D72" s="727">
        <v>0</v>
      </c>
      <c r="E72" s="727">
        <v>0</v>
      </c>
      <c r="F72" s="727">
        <v>0</v>
      </c>
      <c r="G72" s="727">
        <v>0</v>
      </c>
      <c r="H72" s="727">
        <v>0</v>
      </c>
      <c r="I72" s="725">
        <v>0.68100000000000005</v>
      </c>
      <c r="J72" s="725">
        <v>61.29</v>
      </c>
      <c r="K72" s="727">
        <v>0</v>
      </c>
      <c r="L72" s="727">
        <v>0</v>
      </c>
      <c r="M72" s="727">
        <v>0</v>
      </c>
      <c r="N72" s="727">
        <v>0</v>
      </c>
      <c r="O72" s="727">
        <v>0</v>
      </c>
      <c r="P72" s="727">
        <v>0</v>
      </c>
      <c r="Q72" s="727">
        <v>0</v>
      </c>
      <c r="R72" s="727">
        <v>0</v>
      </c>
      <c r="S72" s="727">
        <v>0</v>
      </c>
      <c r="T72" s="727">
        <v>0</v>
      </c>
      <c r="U72" s="727">
        <v>0</v>
      </c>
      <c r="V72" s="727">
        <v>0</v>
      </c>
      <c r="W72" s="727">
        <v>0</v>
      </c>
      <c r="X72" s="727">
        <v>0</v>
      </c>
      <c r="Y72" s="727">
        <v>0.20921000000000001</v>
      </c>
      <c r="Z72" s="727">
        <v>134.62909999999999</v>
      </c>
      <c r="AA72" s="730">
        <f t="shared" si="16"/>
        <v>0.89021000000000006</v>
      </c>
      <c r="AB72" s="730">
        <f t="shared" si="16"/>
        <v>195.91909999999999</v>
      </c>
      <c r="AC72" s="582"/>
      <c r="AD72" s="582"/>
      <c r="AE72" s="569"/>
      <c r="AF72" s="569"/>
      <c r="AG72" s="569"/>
      <c r="AH72" s="569"/>
      <c r="AI72" s="569"/>
      <c r="AJ72" s="569"/>
      <c r="AK72" s="569"/>
      <c r="AL72" s="569"/>
      <c r="AM72" s="569"/>
      <c r="AN72" s="569"/>
      <c r="AO72" s="569"/>
      <c r="AP72" s="569"/>
      <c r="AQ72" s="569"/>
      <c r="AR72" s="569"/>
      <c r="AS72" s="569"/>
      <c r="AT72" s="569"/>
      <c r="AU72" s="569"/>
      <c r="AV72" s="569"/>
      <c r="AW72" s="569"/>
      <c r="AX72" s="569"/>
      <c r="AY72" s="569"/>
      <c r="AZ72" s="569"/>
      <c r="BA72" s="569"/>
      <c r="BB72" s="569"/>
      <c r="BC72" s="569"/>
      <c r="BD72" s="569"/>
      <c r="BE72" s="569"/>
      <c r="BF72" s="569"/>
      <c r="BG72" s="569"/>
      <c r="BH72" s="569"/>
      <c r="BI72" s="569"/>
      <c r="BJ72" s="569"/>
      <c r="BK72" s="569"/>
      <c r="BL72" s="569"/>
      <c r="BM72" s="569"/>
      <c r="BN72" s="569"/>
      <c r="BO72" s="569"/>
      <c r="BP72" s="569"/>
      <c r="BQ72" s="569"/>
    </row>
    <row r="73" spans="1:69" s="597" customFormat="1" x14ac:dyDescent="0.25">
      <c r="A73" s="635" t="s">
        <v>307</v>
      </c>
      <c r="B73" s="598" t="s">
        <v>308</v>
      </c>
      <c r="C73" s="727">
        <v>0.08</v>
      </c>
      <c r="D73" s="727">
        <v>20</v>
      </c>
      <c r="E73" s="727">
        <v>0.32608000000000004</v>
      </c>
      <c r="F73" s="727">
        <v>1365.4945</v>
      </c>
      <c r="G73" s="727">
        <v>0.23608000000000001</v>
      </c>
      <c r="H73" s="727">
        <v>574.99450000000002</v>
      </c>
      <c r="I73" s="725">
        <v>0.41799999999999998</v>
      </c>
      <c r="J73" s="725">
        <v>2879</v>
      </c>
      <c r="K73" s="727">
        <v>4.7498999999999993</v>
      </c>
      <c r="L73" s="727">
        <v>1392.6490000000001</v>
      </c>
      <c r="M73" s="727">
        <v>1.2039000000000002</v>
      </c>
      <c r="N73" s="727">
        <v>200.99779999999998</v>
      </c>
      <c r="O73" s="727">
        <v>0.22908000000000001</v>
      </c>
      <c r="P73" s="727">
        <v>626.02449999999999</v>
      </c>
      <c r="Q73" s="727">
        <v>0.06</v>
      </c>
      <c r="R73" s="727">
        <v>15</v>
      </c>
      <c r="S73" s="727">
        <v>0.43407999999999997</v>
      </c>
      <c r="T73" s="727">
        <v>779.04359999999997</v>
      </c>
      <c r="U73" s="727">
        <v>0.18093999999999999</v>
      </c>
      <c r="V73" s="727">
        <v>103.86799999999999</v>
      </c>
      <c r="W73" s="727">
        <v>0.9591900000000001</v>
      </c>
      <c r="X73" s="727">
        <v>1057.3189</v>
      </c>
      <c r="Y73" s="727">
        <v>0.69333999999999996</v>
      </c>
      <c r="Z73" s="727">
        <v>860.58519999999999</v>
      </c>
      <c r="AA73" s="730">
        <f>C73+E73+G73+I73+K73+M73+O73+Q73+S73+U73+W73+Y73</f>
        <v>9.5705899999999975</v>
      </c>
      <c r="AB73" s="730">
        <f t="shared" si="16"/>
        <v>9874.9759999999987</v>
      </c>
      <c r="AC73" s="582"/>
      <c r="AD73" s="582"/>
      <c r="AE73" s="569"/>
      <c r="AF73" s="569"/>
      <c r="AG73" s="569"/>
      <c r="AH73" s="569"/>
      <c r="AI73" s="569"/>
      <c r="AJ73" s="569"/>
      <c r="AK73" s="569"/>
      <c r="AL73" s="569"/>
      <c r="AM73" s="569"/>
      <c r="AN73" s="569"/>
      <c r="AO73" s="569"/>
      <c r="AP73" s="569"/>
      <c r="AQ73" s="569"/>
      <c r="AR73" s="569"/>
      <c r="AS73" s="569"/>
      <c r="AT73" s="569"/>
      <c r="AU73" s="569"/>
      <c r="AV73" s="569"/>
      <c r="AW73" s="569"/>
      <c r="AX73" s="569"/>
      <c r="AY73" s="569"/>
      <c r="AZ73" s="569"/>
      <c r="BA73" s="569"/>
      <c r="BB73" s="569"/>
      <c r="BC73" s="569"/>
      <c r="BD73" s="569"/>
      <c r="BE73" s="569"/>
      <c r="BF73" s="569"/>
      <c r="BG73" s="569"/>
      <c r="BH73" s="569"/>
      <c r="BI73" s="569"/>
      <c r="BJ73" s="569"/>
      <c r="BK73" s="569"/>
      <c r="BL73" s="569"/>
      <c r="BM73" s="569"/>
      <c r="BN73" s="569"/>
      <c r="BO73" s="569"/>
      <c r="BP73" s="569"/>
      <c r="BQ73" s="569"/>
    </row>
    <row r="74" spans="1:69" s="597" customFormat="1" x14ac:dyDescent="0.25">
      <c r="A74" s="635" t="s">
        <v>120</v>
      </c>
      <c r="B74" s="598" t="s">
        <v>121</v>
      </c>
      <c r="C74" s="727">
        <v>16.883599999999998</v>
      </c>
      <c r="D74" s="727">
        <v>9466.9235000000008</v>
      </c>
      <c r="E74" s="727">
        <v>19.331379999999996</v>
      </c>
      <c r="F74" s="727">
        <v>25504.629000000001</v>
      </c>
      <c r="G74" s="727">
        <v>30.12867</v>
      </c>
      <c r="H74" s="727">
        <v>17845.606000000007</v>
      </c>
      <c r="I74" s="725">
        <v>13.6846</v>
      </c>
      <c r="J74" s="725">
        <v>14823.89</v>
      </c>
      <c r="K74" s="727">
        <v>27.965008299999997</v>
      </c>
      <c r="L74" s="727">
        <v>16895.834200000001</v>
      </c>
      <c r="M74" s="727">
        <v>29.297806599999998</v>
      </c>
      <c r="N74" s="727">
        <v>29579.834700000007</v>
      </c>
      <c r="O74" s="727">
        <v>21.328799999999998</v>
      </c>
      <c r="P74" s="727">
        <v>6337.9457000000002</v>
      </c>
      <c r="Q74" s="727">
        <v>16.985799999999998</v>
      </c>
      <c r="R74" s="727">
        <v>8665.8828999999987</v>
      </c>
      <c r="S74" s="727">
        <v>2.9485000000000001</v>
      </c>
      <c r="T74" s="727">
        <v>2771.6680000000001</v>
      </c>
      <c r="U74" s="727">
        <v>17.251560000000001</v>
      </c>
      <c r="V74" s="727">
        <v>7857.2244999999994</v>
      </c>
      <c r="W74" s="727">
        <v>18.534320000000005</v>
      </c>
      <c r="X74" s="727">
        <v>13870.716399999998</v>
      </c>
      <c r="Y74" s="727">
        <v>36.741870000000006</v>
      </c>
      <c r="Z74" s="727">
        <v>17273.552299999999</v>
      </c>
      <c r="AA74" s="730">
        <f t="shared" si="16"/>
        <v>251.08191489999999</v>
      </c>
      <c r="AB74" s="730">
        <f t="shared" si="16"/>
        <v>170893.70720000003</v>
      </c>
      <c r="AC74" s="569"/>
      <c r="AD74" s="569"/>
      <c r="AE74" s="569"/>
      <c r="AF74" s="569"/>
      <c r="AG74" s="569"/>
      <c r="AH74" s="569"/>
      <c r="AI74" s="569"/>
      <c r="AJ74" s="569"/>
      <c r="AK74" s="569"/>
      <c r="AL74" s="569"/>
      <c r="AM74" s="569"/>
      <c r="AN74" s="569"/>
      <c r="AO74" s="569"/>
      <c r="AP74" s="569"/>
      <c r="AQ74" s="569"/>
      <c r="AR74" s="569"/>
      <c r="AS74" s="569"/>
      <c r="AT74" s="569"/>
      <c r="AU74" s="569"/>
      <c r="AV74" s="569"/>
      <c r="AW74" s="569"/>
      <c r="AX74" s="569"/>
      <c r="AY74" s="569"/>
      <c r="AZ74" s="569"/>
      <c r="BA74" s="569"/>
      <c r="BB74" s="569"/>
      <c r="BC74" s="569"/>
      <c r="BD74" s="569"/>
      <c r="BE74" s="569"/>
      <c r="BF74" s="569"/>
      <c r="BG74" s="569"/>
      <c r="BH74" s="569"/>
      <c r="BI74" s="569"/>
      <c r="BJ74" s="569"/>
      <c r="BK74" s="569"/>
      <c r="BL74" s="569"/>
      <c r="BM74" s="569"/>
      <c r="BN74" s="569"/>
      <c r="BO74" s="569"/>
      <c r="BP74" s="569"/>
      <c r="BQ74" s="569"/>
    </row>
    <row r="75" spans="1:69" s="597" customFormat="1" x14ac:dyDescent="0.25">
      <c r="A75" s="635" t="s">
        <v>122</v>
      </c>
      <c r="B75" s="598" t="s">
        <v>123</v>
      </c>
      <c r="C75" s="727">
        <v>77.62454000000001</v>
      </c>
      <c r="D75" s="727">
        <v>86304.780800000008</v>
      </c>
      <c r="E75" s="727">
        <v>89.455219999999983</v>
      </c>
      <c r="F75" s="727">
        <v>111589.8357</v>
      </c>
      <c r="G75" s="727">
        <v>71.946560000000005</v>
      </c>
      <c r="H75" s="727">
        <v>84152.482399999979</v>
      </c>
      <c r="I75" s="725">
        <v>89.934999999999988</v>
      </c>
      <c r="J75" s="725">
        <v>111638.25190000003</v>
      </c>
      <c r="K75" s="727">
        <v>85.496170000000006</v>
      </c>
      <c r="L75" s="727">
        <v>131572.0673</v>
      </c>
      <c r="M75" s="727">
        <v>70.709540000000004</v>
      </c>
      <c r="N75" s="727">
        <v>90034.346099999981</v>
      </c>
      <c r="O75" s="727">
        <v>43.42642</v>
      </c>
      <c r="P75" s="727">
        <v>42036.836400000007</v>
      </c>
      <c r="Q75" s="727">
        <v>54.379720000000006</v>
      </c>
      <c r="R75" s="727">
        <v>50711.763700000018</v>
      </c>
      <c r="S75" s="727">
        <v>61.67517999999999</v>
      </c>
      <c r="T75" s="727">
        <v>63147.623000000014</v>
      </c>
      <c r="U75" s="727">
        <v>44.732839999999996</v>
      </c>
      <c r="V75" s="727">
        <v>43087.767600000006</v>
      </c>
      <c r="W75" s="727">
        <v>42.006080000000004</v>
      </c>
      <c r="X75" s="727">
        <v>54151.311300000001</v>
      </c>
      <c r="Y75" s="727">
        <v>38.473309999999998</v>
      </c>
      <c r="Z75" s="727">
        <v>51010.755499999992</v>
      </c>
      <c r="AA75" s="730">
        <f t="shared" si="16"/>
        <v>769.86057999999991</v>
      </c>
      <c r="AB75" s="730">
        <f t="shared" si="16"/>
        <v>919437.82169999997</v>
      </c>
      <c r="AC75" s="582"/>
      <c r="AD75" s="582"/>
      <c r="AE75" s="569"/>
      <c r="AF75" s="569"/>
      <c r="AG75" s="569"/>
      <c r="AH75" s="569"/>
      <c r="AI75" s="569"/>
      <c r="AJ75" s="569"/>
      <c r="AK75" s="569"/>
      <c r="AL75" s="569"/>
      <c r="AM75" s="569"/>
      <c r="AN75" s="569"/>
      <c r="AO75" s="569"/>
      <c r="AP75" s="569"/>
      <c r="AQ75" s="569"/>
      <c r="AR75" s="569"/>
      <c r="AS75" s="569"/>
      <c r="AT75" s="569"/>
      <c r="AU75" s="569"/>
      <c r="AV75" s="569"/>
      <c r="AW75" s="569"/>
      <c r="AX75" s="569"/>
      <c r="AY75" s="569"/>
      <c r="AZ75" s="569"/>
      <c r="BA75" s="569"/>
      <c r="BB75" s="569"/>
      <c r="BC75" s="569"/>
      <c r="BD75" s="569"/>
      <c r="BE75" s="569"/>
      <c r="BF75" s="569"/>
      <c r="BG75" s="569"/>
      <c r="BH75" s="569"/>
      <c r="BI75" s="569"/>
      <c r="BJ75" s="569"/>
      <c r="BK75" s="569"/>
      <c r="BL75" s="569"/>
      <c r="BM75" s="569"/>
      <c r="BN75" s="569"/>
      <c r="BO75" s="569"/>
      <c r="BP75" s="569"/>
      <c r="BQ75" s="569"/>
    </row>
    <row r="76" spans="1:69" s="597" customFormat="1" x14ac:dyDescent="0.25">
      <c r="A76" s="635" t="s">
        <v>122</v>
      </c>
      <c r="B76" s="598" t="s">
        <v>124</v>
      </c>
      <c r="C76" s="727">
        <v>25.029399999999999</v>
      </c>
      <c r="D76" s="727">
        <v>20519.6558</v>
      </c>
      <c r="E76" s="727">
        <v>23.432639999999999</v>
      </c>
      <c r="F76" s="727">
        <v>18741.618399999999</v>
      </c>
      <c r="G76" s="727">
        <v>22.943019999999997</v>
      </c>
      <c r="H76" s="727">
        <v>18449.129399999998</v>
      </c>
      <c r="I76" s="725">
        <v>26.931159999999998</v>
      </c>
      <c r="J76" s="725">
        <v>19810.3606</v>
      </c>
      <c r="K76" s="727">
        <v>34.029869999999995</v>
      </c>
      <c r="L76" s="727">
        <v>27368.603900000002</v>
      </c>
      <c r="M76" s="727">
        <v>43.031659999999995</v>
      </c>
      <c r="N76" s="727">
        <v>29509.3894</v>
      </c>
      <c r="O76" s="727">
        <v>29.273499999999995</v>
      </c>
      <c r="P76" s="727">
        <v>21006.281399999996</v>
      </c>
      <c r="Q76" s="727">
        <v>41.366349999999997</v>
      </c>
      <c r="R76" s="727">
        <v>38538.972799999996</v>
      </c>
      <c r="S76" s="727">
        <v>36.275079999999996</v>
      </c>
      <c r="T76" s="727">
        <v>40276.845799999996</v>
      </c>
      <c r="U76" s="727">
        <v>17.759119999999996</v>
      </c>
      <c r="V76" s="727">
        <v>16909.349099999996</v>
      </c>
      <c r="W76" s="727">
        <v>18.458309999999997</v>
      </c>
      <c r="X76" s="727">
        <v>20200.955599999998</v>
      </c>
      <c r="Y76" s="727">
        <v>15.000349999999999</v>
      </c>
      <c r="Z76" s="727">
        <v>17640.324800000002</v>
      </c>
      <c r="AA76" s="730">
        <f t="shared" si="16"/>
        <v>333.53045999999995</v>
      </c>
      <c r="AB76" s="730">
        <f t="shared" si="16"/>
        <v>288971.48699999996</v>
      </c>
      <c r="AC76" s="569"/>
      <c r="AD76" s="569"/>
      <c r="AE76" s="569"/>
      <c r="AF76" s="569"/>
      <c r="AG76" s="569"/>
      <c r="AH76" s="569"/>
      <c r="AI76" s="569"/>
      <c r="AJ76" s="569"/>
      <c r="AK76" s="569"/>
      <c r="AL76" s="569"/>
      <c r="AM76" s="569"/>
      <c r="AN76" s="569"/>
      <c r="AO76" s="569"/>
      <c r="AP76" s="569"/>
      <c r="AQ76" s="569"/>
      <c r="AR76" s="569"/>
      <c r="AS76" s="569"/>
      <c r="AT76" s="569"/>
      <c r="AU76" s="569"/>
      <c r="AV76" s="569"/>
      <c r="AW76" s="569"/>
      <c r="AX76" s="569"/>
      <c r="AY76" s="569"/>
      <c r="AZ76" s="569"/>
      <c r="BA76" s="569"/>
      <c r="BB76" s="569"/>
      <c r="BC76" s="569"/>
      <c r="BD76" s="569"/>
      <c r="BE76" s="569"/>
      <c r="BF76" s="569"/>
      <c r="BG76" s="569"/>
      <c r="BH76" s="569"/>
      <c r="BI76" s="569"/>
      <c r="BJ76" s="569"/>
      <c r="BK76" s="569"/>
      <c r="BL76" s="569"/>
      <c r="BM76" s="569"/>
      <c r="BN76" s="569"/>
      <c r="BO76" s="569"/>
      <c r="BP76" s="569"/>
      <c r="BQ76" s="569"/>
    </row>
    <row r="77" spans="1:69" s="597" customFormat="1" x14ac:dyDescent="0.25">
      <c r="A77" s="635" t="s">
        <v>125</v>
      </c>
      <c r="B77" s="598" t="s">
        <v>126</v>
      </c>
      <c r="C77" s="750">
        <v>0.20859999999999995</v>
      </c>
      <c r="D77" s="750">
        <v>40.828299999999999</v>
      </c>
      <c r="E77" s="750">
        <v>0.61138000000000003</v>
      </c>
      <c r="F77" s="750">
        <v>254.48770000000002</v>
      </c>
      <c r="G77" s="750">
        <v>0.26059999999999994</v>
      </c>
      <c r="H77" s="750">
        <v>944.1576</v>
      </c>
      <c r="I77" s="725">
        <v>0.51180000000000003</v>
      </c>
      <c r="J77" s="725">
        <v>240.39750000000001</v>
      </c>
      <c r="K77" s="750">
        <v>1.6139400000000002</v>
      </c>
      <c r="L77" s="750">
        <v>5073.1121000000003</v>
      </c>
      <c r="M77" s="750">
        <v>4.2726000000000006</v>
      </c>
      <c r="N77" s="750">
        <v>14958.698899999999</v>
      </c>
      <c r="O77" s="750">
        <v>0.04</v>
      </c>
      <c r="P77" s="750">
        <v>22</v>
      </c>
      <c r="Q77" s="750">
        <v>0</v>
      </c>
      <c r="R77" s="750">
        <v>0</v>
      </c>
      <c r="S77" s="750">
        <v>0.01</v>
      </c>
      <c r="T77" s="750">
        <v>30</v>
      </c>
      <c r="U77" s="750">
        <v>9.0799999999999992E-2</v>
      </c>
      <c r="V77" s="750">
        <v>272.39999999999998</v>
      </c>
      <c r="W77" s="750">
        <v>6.8190000000000001E-2</v>
      </c>
      <c r="X77" s="750">
        <v>113.0256</v>
      </c>
      <c r="Y77" s="750">
        <v>0.11085999999999999</v>
      </c>
      <c r="Z77" s="750">
        <v>196.85309999999998</v>
      </c>
      <c r="AA77" s="730">
        <f t="shared" si="16"/>
        <v>7.7987700000000002</v>
      </c>
      <c r="AB77" s="730">
        <f t="shared" si="16"/>
        <v>22145.960800000001</v>
      </c>
      <c r="AC77" s="569"/>
      <c r="AD77" s="569"/>
      <c r="AE77" s="569"/>
      <c r="AF77" s="569"/>
      <c r="AG77" s="569"/>
      <c r="AH77" s="569"/>
      <c r="AI77" s="569"/>
      <c r="AJ77" s="569"/>
      <c r="AK77" s="569"/>
      <c r="AL77" s="569"/>
      <c r="AM77" s="569"/>
      <c r="AN77" s="569"/>
      <c r="AO77" s="569"/>
      <c r="AP77" s="569"/>
      <c r="AQ77" s="569"/>
      <c r="AR77" s="569"/>
      <c r="AS77" s="569"/>
      <c r="AT77" s="569"/>
      <c r="AU77" s="569"/>
      <c r="AV77" s="569"/>
      <c r="AW77" s="569"/>
      <c r="AX77" s="569"/>
      <c r="AY77" s="569"/>
      <c r="AZ77" s="569"/>
      <c r="BA77" s="569"/>
      <c r="BB77" s="569"/>
      <c r="BC77" s="569"/>
      <c r="BD77" s="569"/>
      <c r="BE77" s="569"/>
      <c r="BF77" s="569"/>
      <c r="BG77" s="569"/>
      <c r="BH77" s="569"/>
      <c r="BI77" s="569"/>
      <c r="BJ77" s="569"/>
      <c r="BK77" s="569"/>
      <c r="BL77" s="569"/>
      <c r="BM77" s="569"/>
      <c r="BN77" s="569"/>
      <c r="BO77" s="569"/>
      <c r="BP77" s="569"/>
      <c r="BQ77" s="569"/>
    </row>
    <row r="78" spans="1:69" s="597" customFormat="1" x14ac:dyDescent="0.25">
      <c r="A78" s="635" t="s">
        <v>127</v>
      </c>
      <c r="B78" s="598" t="s">
        <v>128</v>
      </c>
      <c r="C78" s="727">
        <v>3.6230000000000002</v>
      </c>
      <c r="D78" s="727">
        <v>2680.1750000000002</v>
      </c>
      <c r="E78" s="727">
        <v>4.1400399999999999</v>
      </c>
      <c r="F78" s="727">
        <v>1948.4659999999999</v>
      </c>
      <c r="G78" s="727">
        <v>3.5708099999999994</v>
      </c>
      <c r="H78" s="727">
        <v>2427.9076</v>
      </c>
      <c r="I78" s="725">
        <v>3.3180000000000001</v>
      </c>
      <c r="J78" s="725">
        <v>1519.9061999999999</v>
      </c>
      <c r="K78" s="727">
        <v>7.8779583000000004</v>
      </c>
      <c r="L78" s="727">
        <v>2876.9903999999992</v>
      </c>
      <c r="M78" s="727">
        <v>13.19875</v>
      </c>
      <c r="N78" s="727">
        <v>8028.1795999999995</v>
      </c>
      <c r="O78" s="727">
        <v>2.36009</v>
      </c>
      <c r="P78" s="727">
        <v>1145.069</v>
      </c>
      <c r="Q78" s="727">
        <v>2.4171000000000005</v>
      </c>
      <c r="R78" s="727">
        <v>1211.7608</v>
      </c>
      <c r="S78" s="727">
        <v>4.0576100000000004</v>
      </c>
      <c r="T78" s="727">
        <v>2832.6870000000004</v>
      </c>
      <c r="U78" s="727">
        <v>7.9207000000000001</v>
      </c>
      <c r="V78" s="727">
        <v>4175.8220999999994</v>
      </c>
      <c r="W78" s="727">
        <v>5.39262</v>
      </c>
      <c r="X78" s="727">
        <v>2843.2768000000001</v>
      </c>
      <c r="Y78" s="727">
        <v>2.8189699999999998</v>
      </c>
      <c r="Z78" s="727">
        <v>1382.9241</v>
      </c>
      <c r="AA78" s="730">
        <f t="shared" si="16"/>
        <v>60.695648300000002</v>
      </c>
      <c r="AB78" s="730">
        <f t="shared" si="16"/>
        <v>33073.164599999996</v>
      </c>
      <c r="AC78" s="569"/>
      <c r="AD78" s="569"/>
      <c r="AE78" s="569"/>
      <c r="AF78" s="569"/>
      <c r="AG78" s="569"/>
      <c r="AH78" s="569"/>
      <c r="AI78" s="569"/>
      <c r="AJ78" s="569"/>
      <c r="AK78" s="569"/>
      <c r="AL78" s="569"/>
      <c r="AM78" s="569"/>
      <c r="AN78" s="569"/>
      <c r="AO78" s="569"/>
      <c r="AP78" s="569"/>
      <c r="AQ78" s="569"/>
      <c r="AR78" s="569"/>
      <c r="AS78" s="569"/>
      <c r="AT78" s="569"/>
      <c r="AU78" s="569"/>
      <c r="AV78" s="569"/>
      <c r="AW78" s="569"/>
      <c r="AX78" s="569"/>
      <c r="AY78" s="569"/>
      <c r="AZ78" s="569"/>
      <c r="BA78" s="569"/>
      <c r="BB78" s="569"/>
      <c r="BC78" s="569"/>
      <c r="BD78" s="569"/>
      <c r="BE78" s="569"/>
      <c r="BF78" s="569"/>
      <c r="BG78" s="569"/>
      <c r="BH78" s="569"/>
      <c r="BI78" s="569"/>
      <c r="BJ78" s="569"/>
      <c r="BK78" s="569"/>
      <c r="BL78" s="569"/>
      <c r="BM78" s="569"/>
      <c r="BN78" s="569"/>
      <c r="BO78" s="569"/>
      <c r="BP78" s="569"/>
      <c r="BQ78" s="569"/>
    </row>
    <row r="79" spans="1:69" s="597" customFormat="1" x14ac:dyDescent="0.25">
      <c r="A79" s="595" t="s">
        <v>260</v>
      </c>
      <c r="B79" s="598" t="s">
        <v>130</v>
      </c>
      <c r="C79" s="750">
        <v>4.4639999999999999E-2</v>
      </c>
      <c r="D79" s="750">
        <v>1.0981000000000001</v>
      </c>
      <c r="E79" s="750">
        <v>0.61136000000000001</v>
      </c>
      <c r="F79" s="750">
        <v>791.15949999999998</v>
      </c>
      <c r="G79" s="750">
        <v>0.35454000000000002</v>
      </c>
      <c r="H79" s="750">
        <v>76.907500000000013</v>
      </c>
      <c r="I79" s="725">
        <v>2.6906399999999997</v>
      </c>
      <c r="J79" s="725">
        <v>7314.2358000000004</v>
      </c>
      <c r="K79" s="750">
        <v>0.29090999999999995</v>
      </c>
      <c r="L79" s="750">
        <v>186.5471</v>
      </c>
      <c r="M79" s="750">
        <v>0.23637</v>
      </c>
      <c r="N79" s="750">
        <v>180.00220000000002</v>
      </c>
      <c r="O79" s="750">
        <v>9.5460000000000003E-2</v>
      </c>
      <c r="P79" s="750">
        <v>19.999499999999998</v>
      </c>
      <c r="Q79" s="750">
        <v>7.8929999999999986E-2</v>
      </c>
      <c r="R79" s="750">
        <v>9.4533000000000005</v>
      </c>
      <c r="S79" s="750">
        <v>0.4</v>
      </c>
      <c r="T79" s="750">
        <v>840</v>
      </c>
      <c r="U79" s="750">
        <v>9.0909999999999991E-2</v>
      </c>
      <c r="V79" s="750">
        <v>9.4545999999999992</v>
      </c>
      <c r="W79" s="750">
        <v>0.19958000000000001</v>
      </c>
      <c r="X79" s="750">
        <v>21.9937</v>
      </c>
      <c r="Y79" s="750">
        <v>0.20201</v>
      </c>
      <c r="Z79" s="750">
        <v>295.97680000000003</v>
      </c>
      <c r="AA79" s="730">
        <f t="shared" si="16"/>
        <v>5.29535</v>
      </c>
      <c r="AB79" s="730">
        <f t="shared" si="16"/>
        <v>9746.8281000000006</v>
      </c>
      <c r="AC79" s="582"/>
      <c r="AD79" s="582"/>
      <c r="AE79" s="569"/>
      <c r="AF79" s="569"/>
      <c r="AG79" s="569"/>
      <c r="AH79" s="569"/>
      <c r="AI79" s="569"/>
      <c r="AJ79" s="569"/>
      <c r="AK79" s="569"/>
      <c r="AL79" s="569"/>
      <c r="AM79" s="569"/>
      <c r="AN79" s="569"/>
      <c r="AO79" s="569"/>
      <c r="AP79" s="569"/>
      <c r="AQ79" s="569"/>
      <c r="AR79" s="569"/>
      <c r="AS79" s="569"/>
      <c r="AT79" s="569"/>
      <c r="AU79" s="569"/>
      <c r="AV79" s="569"/>
      <c r="AW79" s="569"/>
      <c r="AX79" s="569"/>
      <c r="AY79" s="569"/>
      <c r="AZ79" s="569"/>
      <c r="BA79" s="569"/>
      <c r="BB79" s="569"/>
      <c r="BC79" s="569"/>
      <c r="BD79" s="569"/>
      <c r="BE79" s="569"/>
      <c r="BF79" s="569"/>
      <c r="BG79" s="569"/>
      <c r="BH79" s="569"/>
      <c r="BI79" s="569"/>
      <c r="BJ79" s="569"/>
      <c r="BK79" s="569"/>
      <c r="BL79" s="569"/>
      <c r="BM79" s="569"/>
      <c r="BN79" s="569"/>
      <c r="BO79" s="569"/>
      <c r="BP79" s="569"/>
      <c r="BQ79" s="569"/>
    </row>
    <row r="80" spans="1:69" s="597" customFormat="1" x14ac:dyDescent="0.25">
      <c r="A80" s="635" t="s">
        <v>131</v>
      </c>
      <c r="B80" s="598" t="s">
        <v>132</v>
      </c>
      <c r="C80" s="750">
        <v>126.82009999999998</v>
      </c>
      <c r="D80" s="750">
        <v>243488.6044999999</v>
      </c>
      <c r="E80" s="750">
        <v>169.80680999999998</v>
      </c>
      <c r="F80" s="750">
        <v>291252.4889</v>
      </c>
      <c r="G80" s="750">
        <v>142.95213999999999</v>
      </c>
      <c r="H80" s="750">
        <v>157044.38189999998</v>
      </c>
      <c r="I80" s="725">
        <v>72.537490000000005</v>
      </c>
      <c r="J80" s="725">
        <v>70189.703200000004</v>
      </c>
      <c r="K80" s="750">
        <v>10.20116</v>
      </c>
      <c r="L80" s="750">
        <v>6452.2512000000006</v>
      </c>
      <c r="M80" s="750">
        <v>19.655999999999999</v>
      </c>
      <c r="N80" s="750">
        <v>28588.799999999999</v>
      </c>
      <c r="O80" s="750">
        <v>12.14</v>
      </c>
      <c r="P80" s="750">
        <v>34300.400000000001</v>
      </c>
      <c r="Q80" s="750">
        <v>0</v>
      </c>
      <c r="R80" s="750">
        <v>0</v>
      </c>
      <c r="S80" s="750">
        <v>0</v>
      </c>
      <c r="T80" s="750">
        <v>0</v>
      </c>
      <c r="U80" s="750">
        <v>0.06</v>
      </c>
      <c r="V80" s="750">
        <v>10.199999999999999</v>
      </c>
      <c r="W80" s="750">
        <v>25.629499999999997</v>
      </c>
      <c r="X80" s="750">
        <v>17507.470600000001</v>
      </c>
      <c r="Y80" s="750">
        <v>44.320740000000008</v>
      </c>
      <c r="Z80" s="750">
        <v>29214.8969</v>
      </c>
      <c r="AA80" s="730">
        <f t="shared" si="16"/>
        <v>624.12393999999983</v>
      </c>
      <c r="AB80" s="730">
        <f t="shared" si="16"/>
        <v>878049.19719999994</v>
      </c>
      <c r="AC80" s="582"/>
      <c r="AD80" s="582"/>
      <c r="AE80" s="569"/>
      <c r="AF80" s="569"/>
      <c r="AG80" s="569"/>
      <c r="AH80" s="569"/>
      <c r="AI80" s="569"/>
      <c r="AJ80" s="569"/>
      <c r="AK80" s="569"/>
      <c r="AL80" s="569"/>
      <c r="AM80" s="569"/>
      <c r="AN80" s="569"/>
      <c r="AO80" s="569"/>
      <c r="AP80" s="569"/>
      <c r="AQ80" s="569"/>
      <c r="AR80" s="569"/>
      <c r="AS80" s="569"/>
      <c r="AT80" s="569"/>
      <c r="AU80" s="569"/>
      <c r="AV80" s="569"/>
      <c r="AW80" s="569"/>
      <c r="AX80" s="569"/>
      <c r="AY80" s="569"/>
      <c r="AZ80" s="569"/>
      <c r="BA80" s="569"/>
      <c r="BB80" s="569"/>
      <c r="BC80" s="569"/>
      <c r="BD80" s="569"/>
      <c r="BE80" s="569"/>
      <c r="BF80" s="569"/>
      <c r="BG80" s="569"/>
      <c r="BH80" s="569"/>
      <c r="BI80" s="569"/>
      <c r="BJ80" s="569"/>
      <c r="BK80" s="569"/>
      <c r="BL80" s="569"/>
      <c r="BM80" s="569"/>
      <c r="BN80" s="569"/>
      <c r="BO80" s="569"/>
      <c r="BP80" s="569"/>
      <c r="BQ80" s="569"/>
    </row>
    <row r="81" spans="1:69" s="597" customFormat="1" x14ac:dyDescent="0.25">
      <c r="A81" s="635" t="s">
        <v>133</v>
      </c>
      <c r="B81" s="598" t="s">
        <v>247</v>
      </c>
      <c r="C81" s="727">
        <v>0</v>
      </c>
      <c r="D81" s="727">
        <v>0</v>
      </c>
      <c r="E81" s="727">
        <v>0</v>
      </c>
      <c r="F81" s="727">
        <v>0</v>
      </c>
      <c r="G81" s="727">
        <v>0</v>
      </c>
      <c r="H81" s="727">
        <v>0</v>
      </c>
      <c r="I81" s="727">
        <v>0</v>
      </c>
      <c r="J81" s="727">
        <v>0</v>
      </c>
      <c r="K81" s="727">
        <v>0</v>
      </c>
      <c r="L81" s="727">
        <v>0</v>
      </c>
      <c r="M81" s="727">
        <v>0</v>
      </c>
      <c r="N81" s="727">
        <v>0</v>
      </c>
      <c r="O81" s="727">
        <v>0</v>
      </c>
      <c r="P81" s="727">
        <v>0</v>
      </c>
      <c r="Q81" s="727">
        <v>0</v>
      </c>
      <c r="R81" s="727">
        <v>0</v>
      </c>
      <c r="S81" s="727">
        <v>0</v>
      </c>
      <c r="T81" s="727">
        <v>0</v>
      </c>
      <c r="U81" s="727">
        <v>3.4000000000000002E-2</v>
      </c>
      <c r="V81" s="727">
        <v>95.998999999999995</v>
      </c>
      <c r="W81" s="727">
        <v>0</v>
      </c>
      <c r="X81" s="727">
        <v>0</v>
      </c>
      <c r="Y81" s="727">
        <v>0</v>
      </c>
      <c r="Z81" s="727">
        <v>0</v>
      </c>
      <c r="AA81" s="730">
        <f t="shared" si="16"/>
        <v>3.4000000000000002E-2</v>
      </c>
      <c r="AB81" s="730">
        <f t="shared" si="16"/>
        <v>95.998999999999995</v>
      </c>
      <c r="AC81" s="582"/>
      <c r="AD81" s="582"/>
      <c r="AE81" s="569"/>
      <c r="AF81" s="569"/>
      <c r="AG81" s="569"/>
      <c r="AH81" s="569"/>
      <c r="AI81" s="569"/>
      <c r="AJ81" s="569"/>
      <c r="AK81" s="569"/>
      <c r="AL81" s="569"/>
      <c r="AM81" s="569"/>
      <c r="AN81" s="569"/>
      <c r="AO81" s="569"/>
      <c r="AP81" s="569"/>
      <c r="AQ81" s="569"/>
      <c r="AR81" s="569"/>
      <c r="AS81" s="569"/>
      <c r="AT81" s="569"/>
      <c r="AU81" s="569"/>
      <c r="AV81" s="569"/>
      <c r="AW81" s="569"/>
      <c r="AX81" s="569"/>
      <c r="AY81" s="569"/>
      <c r="AZ81" s="569"/>
      <c r="BA81" s="569"/>
      <c r="BB81" s="569"/>
      <c r="BC81" s="569"/>
      <c r="BD81" s="569"/>
      <c r="BE81" s="569"/>
      <c r="BF81" s="569"/>
      <c r="BG81" s="569"/>
      <c r="BH81" s="569"/>
      <c r="BI81" s="569"/>
      <c r="BJ81" s="569"/>
      <c r="BK81" s="569"/>
      <c r="BL81" s="569"/>
      <c r="BM81" s="569"/>
      <c r="BN81" s="569"/>
      <c r="BO81" s="569"/>
      <c r="BP81" s="569"/>
      <c r="BQ81" s="569"/>
    </row>
    <row r="82" spans="1:69" s="597" customFormat="1" x14ac:dyDescent="0.25">
      <c r="A82" s="595" t="s">
        <v>309</v>
      </c>
      <c r="B82" s="598" t="s">
        <v>136</v>
      </c>
      <c r="C82" s="727">
        <v>1.7999999999999999E-2</v>
      </c>
      <c r="D82" s="727">
        <v>21.000599999999999</v>
      </c>
      <c r="E82" s="727">
        <v>0</v>
      </c>
      <c r="F82" s="727">
        <v>0</v>
      </c>
      <c r="G82" s="727">
        <v>0.45</v>
      </c>
      <c r="H82" s="727">
        <v>572.83500000000004</v>
      </c>
      <c r="I82" s="727">
        <v>0</v>
      </c>
      <c r="J82" s="727">
        <v>0</v>
      </c>
      <c r="K82" s="727">
        <v>0</v>
      </c>
      <c r="L82" s="727">
        <v>0</v>
      </c>
      <c r="M82" s="727">
        <v>0</v>
      </c>
      <c r="N82" s="727">
        <v>0</v>
      </c>
      <c r="O82" s="727">
        <v>0</v>
      </c>
      <c r="P82" s="727">
        <v>0</v>
      </c>
      <c r="Q82" s="727">
        <v>0</v>
      </c>
      <c r="R82" s="727">
        <v>0</v>
      </c>
      <c r="S82" s="727">
        <v>0.16</v>
      </c>
      <c r="T82" s="727">
        <v>122</v>
      </c>
      <c r="U82" s="727">
        <v>0</v>
      </c>
      <c r="V82" s="727">
        <v>0</v>
      </c>
      <c r="W82" s="727">
        <v>0</v>
      </c>
      <c r="X82" s="727">
        <v>0</v>
      </c>
      <c r="Y82" s="727">
        <v>0</v>
      </c>
      <c r="Z82" s="727">
        <v>0</v>
      </c>
      <c r="AA82" s="730">
        <f t="shared" si="16"/>
        <v>0.628</v>
      </c>
      <c r="AB82" s="730">
        <f t="shared" si="16"/>
        <v>715.8356</v>
      </c>
      <c r="AC82" s="582"/>
      <c r="AD82" s="582"/>
      <c r="AE82" s="569"/>
      <c r="AF82" s="569"/>
      <c r="AG82" s="569"/>
      <c r="AH82" s="569"/>
      <c r="AI82" s="569"/>
      <c r="AJ82" s="569"/>
      <c r="AK82" s="569"/>
      <c r="AL82" s="569"/>
      <c r="AM82" s="569"/>
      <c r="AN82" s="569"/>
      <c r="AO82" s="569"/>
      <c r="AP82" s="569"/>
      <c r="AQ82" s="569"/>
      <c r="AR82" s="569"/>
      <c r="AS82" s="569"/>
      <c r="AT82" s="569"/>
      <c r="AU82" s="569"/>
      <c r="AV82" s="569"/>
      <c r="AW82" s="569"/>
      <c r="AX82" s="569"/>
      <c r="AY82" s="569"/>
      <c r="AZ82" s="569"/>
      <c r="BA82" s="569"/>
      <c r="BB82" s="569"/>
      <c r="BC82" s="569"/>
      <c r="BD82" s="569"/>
      <c r="BE82" s="569"/>
      <c r="BF82" s="569"/>
      <c r="BG82" s="569"/>
      <c r="BH82" s="569"/>
      <c r="BI82" s="569"/>
      <c r="BJ82" s="569"/>
      <c r="BK82" s="569"/>
      <c r="BL82" s="569"/>
      <c r="BM82" s="569"/>
      <c r="BN82" s="569"/>
      <c r="BO82" s="569"/>
      <c r="BP82" s="569"/>
      <c r="BQ82" s="569"/>
    </row>
    <row r="83" spans="1:69" s="597" customFormat="1" x14ac:dyDescent="0.25">
      <c r="A83" s="635" t="s">
        <v>137</v>
      </c>
      <c r="B83" s="598" t="s">
        <v>138</v>
      </c>
      <c r="C83" s="725">
        <v>4.3999999999999997E-2</v>
      </c>
      <c r="D83" s="725">
        <v>19</v>
      </c>
      <c r="E83" s="725">
        <v>0</v>
      </c>
      <c r="F83" s="725">
        <v>0</v>
      </c>
      <c r="G83" s="725">
        <v>0</v>
      </c>
      <c r="H83" s="725">
        <v>0</v>
      </c>
      <c r="I83" s="725">
        <v>0</v>
      </c>
      <c r="J83" s="725">
        <v>0</v>
      </c>
      <c r="K83" s="728">
        <v>0</v>
      </c>
      <c r="L83" s="728">
        <v>0</v>
      </c>
      <c r="M83" s="728">
        <v>0</v>
      </c>
      <c r="N83" s="728">
        <v>0</v>
      </c>
      <c r="O83" s="728">
        <v>0</v>
      </c>
      <c r="P83" s="728">
        <v>0</v>
      </c>
      <c r="Q83" s="728">
        <v>0</v>
      </c>
      <c r="R83" s="728">
        <v>0</v>
      </c>
      <c r="S83" s="728">
        <v>0</v>
      </c>
      <c r="T83" s="728">
        <v>0</v>
      </c>
      <c r="U83" s="728">
        <v>0</v>
      </c>
      <c r="V83" s="728">
        <v>0</v>
      </c>
      <c r="W83" s="728">
        <v>0</v>
      </c>
      <c r="X83" s="728">
        <v>0</v>
      </c>
      <c r="Y83" s="728">
        <v>0</v>
      </c>
      <c r="Z83" s="728">
        <v>0</v>
      </c>
      <c r="AA83" s="730">
        <f t="shared" si="16"/>
        <v>4.3999999999999997E-2</v>
      </c>
      <c r="AB83" s="730">
        <f t="shared" si="16"/>
        <v>19</v>
      </c>
      <c r="AC83" s="569"/>
      <c r="AD83" s="569"/>
      <c r="AE83" s="569"/>
      <c r="AF83" s="569"/>
      <c r="AG83" s="569"/>
      <c r="AH83" s="569"/>
      <c r="AI83" s="569"/>
      <c r="AJ83" s="569"/>
      <c r="AK83" s="569"/>
      <c r="AL83" s="569"/>
      <c r="AM83" s="569"/>
      <c r="AN83" s="569"/>
      <c r="AO83" s="569"/>
      <c r="AP83" s="569"/>
      <c r="AQ83" s="569"/>
      <c r="AR83" s="569"/>
      <c r="AS83" s="569"/>
      <c r="AT83" s="569"/>
      <c r="AU83" s="569"/>
      <c r="AV83" s="569"/>
      <c r="AW83" s="569"/>
      <c r="AX83" s="569"/>
      <c r="AY83" s="569"/>
      <c r="AZ83" s="569"/>
      <c r="BA83" s="569"/>
      <c r="BB83" s="569"/>
      <c r="BC83" s="569"/>
      <c r="BD83" s="569"/>
      <c r="BE83" s="569"/>
      <c r="BF83" s="569"/>
      <c r="BG83" s="569"/>
      <c r="BH83" s="569"/>
      <c r="BI83" s="569"/>
      <c r="BJ83" s="569"/>
      <c r="BK83" s="569"/>
      <c r="BL83" s="569"/>
      <c r="BM83" s="569"/>
      <c r="BN83" s="569"/>
      <c r="BO83" s="569"/>
      <c r="BP83" s="569"/>
      <c r="BQ83" s="569"/>
    </row>
    <row r="84" spans="1:69" s="597" customFormat="1" x14ac:dyDescent="0.25">
      <c r="A84" s="635" t="s">
        <v>139</v>
      </c>
      <c r="B84" s="598" t="s">
        <v>140</v>
      </c>
      <c r="C84" s="731">
        <v>0.37202999999999997</v>
      </c>
      <c r="D84" s="731">
        <v>93.9071</v>
      </c>
      <c r="E84" s="731">
        <v>0.24089999999999998</v>
      </c>
      <c r="F84" s="731">
        <v>72.27</v>
      </c>
      <c r="G84" s="731">
        <v>0.98690000000000011</v>
      </c>
      <c r="H84" s="731">
        <v>858.23879999999997</v>
      </c>
      <c r="I84" s="725">
        <v>0.20908999999999997</v>
      </c>
      <c r="J84" s="725">
        <v>41.817999999999998</v>
      </c>
      <c r="K84" s="731">
        <v>0.28183000000000002</v>
      </c>
      <c r="L84" s="731">
        <v>56.365999999999993</v>
      </c>
      <c r="M84" s="728">
        <v>8.6370000000000002E-2</v>
      </c>
      <c r="N84" s="728">
        <v>17.274000000000001</v>
      </c>
      <c r="O84" s="728">
        <v>0.11818000000000001</v>
      </c>
      <c r="P84" s="728">
        <v>29.545000000000002</v>
      </c>
      <c r="Q84" s="728">
        <v>4.0909999999999995E-2</v>
      </c>
      <c r="R84" s="728">
        <v>9.0910000000000011</v>
      </c>
      <c r="S84" s="728">
        <v>1.8179999999999998E-2</v>
      </c>
      <c r="T84" s="728">
        <v>3.6360000000000001</v>
      </c>
      <c r="U84" s="728">
        <v>3.6359999999999996E-2</v>
      </c>
      <c r="V84" s="728">
        <v>7.2720000000000002</v>
      </c>
      <c r="W84" s="728">
        <v>1.8179999999999998E-2</v>
      </c>
      <c r="X84" s="728">
        <v>4.5449999999999999</v>
      </c>
      <c r="Y84" s="728">
        <v>0.28182000000000001</v>
      </c>
      <c r="Z84" s="728">
        <v>70.454999999999998</v>
      </c>
      <c r="AA84" s="730">
        <f t="shared" si="16"/>
        <v>2.6907500000000004</v>
      </c>
      <c r="AB84" s="730">
        <f t="shared" si="16"/>
        <v>1264.4178999999999</v>
      </c>
      <c r="AC84" s="582"/>
      <c r="AD84" s="582"/>
      <c r="AE84" s="569"/>
      <c r="AF84" s="569"/>
      <c r="AG84" s="569"/>
      <c r="AH84" s="569"/>
      <c r="AI84" s="569"/>
      <c r="AJ84" s="569"/>
      <c r="AK84" s="569"/>
      <c r="AL84" s="569"/>
      <c r="AM84" s="569"/>
      <c r="AN84" s="569"/>
      <c r="AO84" s="569"/>
      <c r="AP84" s="569"/>
      <c r="AQ84" s="569"/>
      <c r="AR84" s="569"/>
      <c r="AS84" s="569"/>
      <c r="AT84" s="569"/>
      <c r="AU84" s="569"/>
      <c r="AV84" s="569"/>
      <c r="AW84" s="569"/>
      <c r="AX84" s="569"/>
      <c r="AY84" s="569"/>
      <c r="AZ84" s="569"/>
      <c r="BA84" s="569"/>
      <c r="BB84" s="569"/>
      <c r="BC84" s="569"/>
      <c r="BD84" s="569"/>
      <c r="BE84" s="569"/>
      <c r="BF84" s="569"/>
      <c r="BG84" s="569"/>
      <c r="BH84" s="569"/>
      <c r="BI84" s="569"/>
      <c r="BJ84" s="569"/>
      <c r="BK84" s="569"/>
      <c r="BL84" s="569"/>
      <c r="BM84" s="569"/>
      <c r="BN84" s="569"/>
      <c r="BO84" s="569"/>
      <c r="BP84" s="569"/>
      <c r="BQ84" s="569"/>
    </row>
    <row r="85" spans="1:69" s="597" customFormat="1" x14ac:dyDescent="0.25">
      <c r="A85" s="635" t="s">
        <v>141</v>
      </c>
      <c r="B85" s="637" t="s">
        <v>142</v>
      </c>
      <c r="C85" s="732">
        <v>0</v>
      </c>
      <c r="D85" s="732">
        <v>0</v>
      </c>
      <c r="E85" s="732">
        <v>0</v>
      </c>
      <c r="F85" s="732">
        <v>0</v>
      </c>
      <c r="G85" s="732">
        <v>0</v>
      </c>
      <c r="H85" s="732">
        <v>0</v>
      </c>
      <c r="I85" s="732">
        <v>0</v>
      </c>
      <c r="J85" s="732">
        <v>0</v>
      </c>
      <c r="K85" s="732">
        <v>0</v>
      </c>
      <c r="L85" s="732">
        <v>0</v>
      </c>
      <c r="M85" s="727">
        <v>0</v>
      </c>
      <c r="N85" s="727">
        <v>0</v>
      </c>
      <c r="O85" s="727">
        <v>0</v>
      </c>
      <c r="P85" s="727">
        <v>0</v>
      </c>
      <c r="Q85" s="727">
        <v>0</v>
      </c>
      <c r="R85" s="727">
        <v>0</v>
      </c>
      <c r="S85" s="727">
        <v>0</v>
      </c>
      <c r="T85" s="727">
        <v>0</v>
      </c>
      <c r="U85" s="727">
        <v>0</v>
      </c>
      <c r="V85" s="727">
        <v>0</v>
      </c>
      <c r="W85" s="727">
        <v>0</v>
      </c>
      <c r="X85" s="727">
        <v>0</v>
      </c>
      <c r="Y85" s="727">
        <v>0</v>
      </c>
      <c r="Z85" s="727">
        <v>0</v>
      </c>
      <c r="AA85" s="730">
        <f t="shared" si="16"/>
        <v>0</v>
      </c>
      <c r="AB85" s="730">
        <f t="shared" si="16"/>
        <v>0</v>
      </c>
      <c r="AC85" s="569"/>
      <c r="AD85" s="569"/>
      <c r="AE85" s="569"/>
      <c r="AF85" s="569"/>
      <c r="AG85" s="569"/>
      <c r="AH85" s="569"/>
      <c r="AI85" s="569"/>
      <c r="AJ85" s="569"/>
      <c r="AK85" s="569"/>
      <c r="AL85" s="569"/>
      <c r="AM85" s="569"/>
      <c r="AN85" s="569"/>
      <c r="AO85" s="569"/>
      <c r="AP85" s="569"/>
      <c r="AQ85" s="569"/>
      <c r="AR85" s="569"/>
      <c r="AS85" s="569"/>
      <c r="AT85" s="569"/>
      <c r="AU85" s="569"/>
      <c r="AV85" s="569"/>
      <c r="AW85" s="569"/>
      <c r="AX85" s="569"/>
      <c r="AY85" s="569"/>
      <c r="AZ85" s="569"/>
      <c r="BA85" s="569"/>
      <c r="BB85" s="569"/>
      <c r="BC85" s="569"/>
      <c r="BD85" s="569"/>
      <c r="BE85" s="569"/>
      <c r="BF85" s="569"/>
      <c r="BG85" s="569"/>
      <c r="BH85" s="569"/>
      <c r="BI85" s="569"/>
      <c r="BJ85" s="569"/>
      <c r="BK85" s="569"/>
      <c r="BL85" s="569"/>
      <c r="BM85" s="569"/>
      <c r="BN85" s="569"/>
      <c r="BO85" s="569"/>
      <c r="BP85" s="569"/>
      <c r="BQ85" s="569"/>
    </row>
    <row r="86" spans="1:69" s="597" customFormat="1" x14ac:dyDescent="0.25">
      <c r="A86" s="635" t="s">
        <v>143</v>
      </c>
      <c r="B86" s="598" t="s">
        <v>144</v>
      </c>
      <c r="C86" s="731">
        <v>0</v>
      </c>
      <c r="D86" s="731">
        <v>0</v>
      </c>
      <c r="E86" s="731">
        <v>0</v>
      </c>
      <c r="F86" s="731">
        <v>0</v>
      </c>
      <c r="G86" s="731">
        <v>0</v>
      </c>
      <c r="H86" s="731">
        <v>0</v>
      </c>
      <c r="I86" s="725">
        <v>0</v>
      </c>
      <c r="J86" s="725">
        <v>0</v>
      </c>
      <c r="K86" s="731">
        <v>1.2999999999999999E-2</v>
      </c>
      <c r="L86" s="731">
        <v>8.32</v>
      </c>
      <c r="M86" s="727">
        <v>0</v>
      </c>
      <c r="N86" s="727">
        <v>0</v>
      </c>
      <c r="O86" s="727">
        <v>0</v>
      </c>
      <c r="P86" s="727">
        <v>0</v>
      </c>
      <c r="Q86" s="727">
        <v>0</v>
      </c>
      <c r="R86" s="727">
        <v>0</v>
      </c>
      <c r="S86" s="727">
        <v>0.26</v>
      </c>
      <c r="T86" s="727">
        <v>1359.8</v>
      </c>
      <c r="U86" s="727">
        <v>0</v>
      </c>
      <c r="V86" s="727">
        <v>0</v>
      </c>
      <c r="W86" s="727">
        <v>0</v>
      </c>
      <c r="X86" s="727">
        <v>0</v>
      </c>
      <c r="Y86" s="727">
        <v>0</v>
      </c>
      <c r="Z86" s="727">
        <v>0</v>
      </c>
      <c r="AA86" s="730">
        <f t="shared" si="16"/>
        <v>0.27300000000000002</v>
      </c>
      <c r="AB86" s="730">
        <f t="shared" si="16"/>
        <v>1368.12</v>
      </c>
      <c r="AC86" s="569"/>
      <c r="AD86" s="569"/>
      <c r="AE86" s="569"/>
      <c r="AF86" s="569"/>
      <c r="AG86" s="569"/>
      <c r="AH86" s="569"/>
      <c r="AI86" s="569"/>
      <c r="AJ86" s="569"/>
      <c r="AK86" s="569"/>
      <c r="AL86" s="569"/>
      <c r="AM86" s="569"/>
      <c r="AN86" s="569"/>
      <c r="AO86" s="569"/>
      <c r="AP86" s="569"/>
      <c r="AQ86" s="569"/>
      <c r="AR86" s="569"/>
      <c r="AS86" s="569"/>
      <c r="AT86" s="569"/>
      <c r="AU86" s="569"/>
      <c r="AV86" s="569"/>
      <c r="AW86" s="569"/>
      <c r="AX86" s="569"/>
      <c r="AY86" s="569"/>
      <c r="AZ86" s="569"/>
      <c r="BA86" s="569"/>
      <c r="BB86" s="569"/>
      <c r="BC86" s="569"/>
      <c r="BD86" s="569"/>
      <c r="BE86" s="569"/>
      <c r="BF86" s="569"/>
      <c r="BG86" s="569"/>
      <c r="BH86" s="569"/>
      <c r="BI86" s="569"/>
      <c r="BJ86" s="569"/>
      <c r="BK86" s="569"/>
      <c r="BL86" s="569"/>
      <c r="BM86" s="569"/>
      <c r="BN86" s="569"/>
      <c r="BO86" s="569"/>
      <c r="BP86" s="569"/>
      <c r="BQ86" s="569"/>
    </row>
    <row r="87" spans="1:69" s="597" customFormat="1" x14ac:dyDescent="0.25">
      <c r="A87" s="638"/>
      <c r="B87" s="628" t="s">
        <v>145</v>
      </c>
      <c r="C87" s="741"/>
      <c r="D87" s="742"/>
      <c r="E87" s="742"/>
      <c r="F87" s="742"/>
      <c r="G87" s="742"/>
      <c r="H87" s="742"/>
      <c r="I87" s="725"/>
      <c r="J87" s="725"/>
      <c r="K87" s="742"/>
      <c r="L87" s="742"/>
      <c r="M87" s="743"/>
      <c r="N87" s="743"/>
      <c r="O87" s="743"/>
      <c r="P87" s="743"/>
      <c r="Q87" s="743"/>
      <c r="R87" s="743"/>
      <c r="S87" s="743"/>
      <c r="T87" s="743"/>
      <c r="U87" s="743"/>
      <c r="V87" s="743"/>
      <c r="W87" s="743"/>
      <c r="X87" s="743"/>
      <c r="Y87" s="743"/>
      <c r="Z87" s="743"/>
      <c r="AA87" s="730"/>
      <c r="AB87" s="730"/>
      <c r="AC87" s="569"/>
      <c r="AD87" s="569"/>
      <c r="AE87" s="569"/>
      <c r="AF87" s="569"/>
      <c r="AG87" s="569"/>
      <c r="AH87" s="569"/>
      <c r="AI87" s="569"/>
      <c r="AJ87" s="569"/>
      <c r="AK87" s="569"/>
      <c r="AL87" s="569"/>
      <c r="AM87" s="569"/>
      <c r="AN87" s="569"/>
      <c r="AO87" s="569"/>
      <c r="AP87" s="569"/>
      <c r="AQ87" s="569"/>
      <c r="AR87" s="569"/>
      <c r="AS87" s="569"/>
      <c r="AT87" s="569"/>
      <c r="AU87" s="569"/>
      <c r="AV87" s="569"/>
      <c r="AW87" s="569"/>
      <c r="AX87" s="569"/>
      <c r="AY87" s="569"/>
      <c r="AZ87" s="569"/>
      <c r="BA87" s="569"/>
      <c r="BB87" s="569"/>
      <c r="BC87" s="569"/>
      <c r="BD87" s="569"/>
      <c r="BE87" s="569"/>
      <c r="BF87" s="569"/>
      <c r="BG87" s="569"/>
      <c r="BH87" s="569"/>
      <c r="BI87" s="569"/>
      <c r="BJ87" s="569"/>
      <c r="BK87" s="569"/>
      <c r="BL87" s="569"/>
      <c r="BM87" s="569"/>
      <c r="BN87" s="569"/>
      <c r="BO87" s="569"/>
      <c r="BP87" s="569"/>
      <c r="BQ87" s="569"/>
    </row>
    <row r="88" spans="1:69" s="597" customFormat="1" x14ac:dyDescent="0.25">
      <c r="A88" s="639" t="s">
        <v>146</v>
      </c>
      <c r="B88" s="598" t="s">
        <v>147</v>
      </c>
      <c r="C88" s="727">
        <v>12.060129999999994</v>
      </c>
      <c r="D88" s="727">
        <v>8024.7416999999978</v>
      </c>
      <c r="E88" s="727">
        <v>7.913339999999998</v>
      </c>
      <c r="F88" s="727">
        <v>5413.8251999999993</v>
      </c>
      <c r="G88" s="727">
        <v>9.1869399999999999</v>
      </c>
      <c r="H88" s="727">
        <v>5315.0420000000004</v>
      </c>
      <c r="I88" s="725">
        <v>10.855739999999997</v>
      </c>
      <c r="J88" s="725">
        <v>6646.1516999999985</v>
      </c>
      <c r="K88" s="727">
        <v>18.645349999999997</v>
      </c>
      <c r="L88" s="727">
        <v>11010.623700000002</v>
      </c>
      <c r="M88" s="727">
        <v>13.192659999999998</v>
      </c>
      <c r="N88" s="727">
        <v>9490.3238999999994</v>
      </c>
      <c r="O88" s="727">
        <v>10.656470000000001</v>
      </c>
      <c r="P88" s="727">
        <v>10520.197400000001</v>
      </c>
      <c r="Q88" s="727">
        <v>10.137889999999997</v>
      </c>
      <c r="R88" s="727">
        <v>9318.8833999999952</v>
      </c>
      <c r="S88" s="727">
        <v>8.4427100000000035</v>
      </c>
      <c r="T88" s="727">
        <v>8374.6163999999953</v>
      </c>
      <c r="U88" s="727">
        <v>7.8143800000000008</v>
      </c>
      <c r="V88" s="727">
        <v>7569.3564000000006</v>
      </c>
      <c r="W88" s="727">
        <v>8.1853800000000003</v>
      </c>
      <c r="X88" s="727">
        <v>8973.2073000000019</v>
      </c>
      <c r="Y88" s="727">
        <v>6.8145500000000014</v>
      </c>
      <c r="Z88" s="727">
        <v>7062.2482000000009</v>
      </c>
      <c r="AA88" s="730">
        <f>C88+E88+G88+I88+K88+M88+O88+Q88+S88+U88+W88+Y88</f>
        <v>123.90553999999999</v>
      </c>
      <c r="AB88" s="730">
        <f>D88+F88+H88+J88+L88+N88+P88+R88+T88+V88+X88+Z88</f>
        <v>97719.217299999989</v>
      </c>
      <c r="AC88" s="569"/>
      <c r="AD88" s="569"/>
      <c r="AE88" s="569"/>
      <c r="AF88" s="569"/>
      <c r="AG88" s="569"/>
      <c r="AH88" s="569"/>
      <c r="AI88" s="569"/>
      <c r="AJ88" s="569"/>
      <c r="AK88" s="569"/>
      <c r="AL88" s="569"/>
      <c r="AM88" s="569"/>
      <c r="AN88" s="569"/>
      <c r="AO88" s="569"/>
      <c r="AP88" s="569"/>
      <c r="AQ88" s="569"/>
      <c r="AR88" s="569"/>
      <c r="AS88" s="569"/>
      <c r="AT88" s="569"/>
      <c r="AU88" s="569"/>
      <c r="AV88" s="569"/>
      <c r="AW88" s="569"/>
      <c r="AX88" s="569"/>
      <c r="AY88" s="569"/>
      <c r="AZ88" s="569"/>
      <c r="BA88" s="569"/>
      <c r="BB88" s="569"/>
      <c r="BC88" s="569"/>
      <c r="BD88" s="569"/>
      <c r="BE88" s="569"/>
      <c r="BF88" s="569"/>
      <c r="BG88" s="569"/>
      <c r="BH88" s="569"/>
      <c r="BI88" s="569"/>
      <c r="BJ88" s="569"/>
      <c r="BK88" s="569"/>
      <c r="BL88" s="569"/>
      <c r="BM88" s="569"/>
      <c r="BN88" s="569"/>
      <c r="BO88" s="569"/>
      <c r="BP88" s="569"/>
      <c r="BQ88" s="569"/>
    </row>
    <row r="89" spans="1:69" s="597" customFormat="1" x14ac:dyDescent="0.25">
      <c r="A89" s="639" t="s">
        <v>102</v>
      </c>
      <c r="B89" s="598" t="s">
        <v>148</v>
      </c>
      <c r="C89" s="727">
        <v>70.757179999999963</v>
      </c>
      <c r="D89" s="727">
        <v>64057.24359999998</v>
      </c>
      <c r="E89" s="727">
        <v>79.231810000000024</v>
      </c>
      <c r="F89" s="727">
        <v>75655.684700000013</v>
      </c>
      <c r="G89" s="727">
        <v>94.212089999999918</v>
      </c>
      <c r="H89" s="727">
        <v>70943.652499999982</v>
      </c>
      <c r="I89" s="725">
        <v>83.05592</v>
      </c>
      <c r="J89" s="725">
        <v>72519.041800000006</v>
      </c>
      <c r="K89" s="727">
        <v>69.697480000000013</v>
      </c>
      <c r="L89" s="727">
        <v>49703.119199999986</v>
      </c>
      <c r="M89" s="727">
        <v>77.394440000000003</v>
      </c>
      <c r="N89" s="727">
        <v>63535.060600000019</v>
      </c>
      <c r="O89" s="727">
        <v>75.071659999999994</v>
      </c>
      <c r="P89" s="727">
        <v>70770.73079999999</v>
      </c>
      <c r="Q89" s="727">
        <v>129.68452999999997</v>
      </c>
      <c r="R89" s="727">
        <v>130603.39160000005</v>
      </c>
      <c r="S89" s="727">
        <v>83.838970000000003</v>
      </c>
      <c r="T89" s="727">
        <v>83977.191600000049</v>
      </c>
      <c r="U89" s="727">
        <v>81.609449999999967</v>
      </c>
      <c r="V89" s="727">
        <v>68185.85980000002</v>
      </c>
      <c r="W89" s="727">
        <v>91.65097999999999</v>
      </c>
      <c r="X89" s="727">
        <v>83184.207300000024</v>
      </c>
      <c r="Y89" s="727">
        <v>115.24723</v>
      </c>
      <c r="Z89" s="727">
        <v>121804.34209999999</v>
      </c>
      <c r="AA89" s="730">
        <f t="shared" ref="AA89:AB95" si="17">C89+E89+G89+I89+K89+M89+O89+Q89+S89+U89+W89+Y89</f>
        <v>1051.45174</v>
      </c>
      <c r="AB89" s="730">
        <f t="shared" si="17"/>
        <v>954939.52560000005</v>
      </c>
      <c r="AC89" s="569"/>
      <c r="AD89" s="569"/>
      <c r="AE89" s="569"/>
      <c r="AF89" s="569"/>
      <c r="AG89" s="569"/>
      <c r="AH89" s="569"/>
      <c r="AI89" s="569"/>
      <c r="AJ89" s="569"/>
      <c r="AK89" s="569"/>
      <c r="AL89" s="569"/>
      <c r="AM89" s="569"/>
      <c r="AN89" s="569"/>
      <c r="AO89" s="569"/>
      <c r="AP89" s="569"/>
      <c r="AQ89" s="569"/>
      <c r="AR89" s="569"/>
      <c r="AS89" s="569"/>
      <c r="AT89" s="569"/>
      <c r="AU89" s="569"/>
      <c r="AV89" s="569"/>
      <c r="AW89" s="569"/>
      <c r="AX89" s="569"/>
      <c r="AY89" s="569"/>
      <c r="AZ89" s="569"/>
      <c r="BA89" s="569"/>
      <c r="BB89" s="569"/>
      <c r="BC89" s="569"/>
      <c r="BD89" s="569"/>
      <c r="BE89" s="569"/>
      <c r="BF89" s="569"/>
      <c r="BG89" s="569"/>
      <c r="BH89" s="569"/>
      <c r="BI89" s="569"/>
      <c r="BJ89" s="569"/>
      <c r="BK89" s="569"/>
      <c r="BL89" s="569"/>
      <c r="BM89" s="569"/>
      <c r="BN89" s="569"/>
      <c r="BO89" s="569"/>
      <c r="BP89" s="569"/>
      <c r="BQ89" s="569"/>
    </row>
    <row r="90" spans="1:69" s="597" customFormat="1" x14ac:dyDescent="0.25">
      <c r="A90" s="640" t="s">
        <v>310</v>
      </c>
      <c r="B90" s="598" t="s">
        <v>149</v>
      </c>
      <c r="C90" s="727">
        <v>495.24386820000001</v>
      </c>
      <c r="D90" s="727">
        <v>397702.4992999995</v>
      </c>
      <c r="E90" s="727">
        <v>491.62355000000008</v>
      </c>
      <c r="F90" s="727">
        <v>400831.50150000036</v>
      </c>
      <c r="G90" s="727">
        <v>499.41779000000002</v>
      </c>
      <c r="H90" s="727">
        <v>408319.57729999995</v>
      </c>
      <c r="I90" s="725">
        <v>564.32965999999942</v>
      </c>
      <c r="J90" s="725">
        <v>470699.99919999979</v>
      </c>
      <c r="K90" s="727">
        <v>581.44432900000027</v>
      </c>
      <c r="L90" s="727">
        <v>483360.42010000028</v>
      </c>
      <c r="M90" s="727">
        <v>509.79951000000005</v>
      </c>
      <c r="N90" s="727">
        <v>458333.03270000027</v>
      </c>
      <c r="O90" s="727">
        <v>648.45357999999965</v>
      </c>
      <c r="P90" s="727">
        <v>574609.17930000008</v>
      </c>
      <c r="Q90" s="727">
        <v>585.70598000000007</v>
      </c>
      <c r="R90" s="727">
        <v>505237.33279999997</v>
      </c>
      <c r="S90" s="727">
        <v>660.9887699999997</v>
      </c>
      <c r="T90" s="727">
        <v>556699.80750000034</v>
      </c>
      <c r="U90" s="727">
        <v>583.70326</v>
      </c>
      <c r="V90" s="727">
        <v>483031.60670000018</v>
      </c>
      <c r="W90" s="727">
        <v>405.65423000000021</v>
      </c>
      <c r="X90" s="727">
        <v>334419.12200000003</v>
      </c>
      <c r="Y90" s="727">
        <v>416.59386300000011</v>
      </c>
      <c r="Z90" s="727">
        <v>296415.76110000029</v>
      </c>
      <c r="AA90" s="730">
        <f t="shared" si="17"/>
        <v>6442.9583901999995</v>
      </c>
      <c r="AB90" s="730">
        <f t="shared" si="17"/>
        <v>5369659.8395000016</v>
      </c>
      <c r="AC90" s="582"/>
      <c r="AD90" s="582"/>
      <c r="AE90" s="569"/>
      <c r="AF90" s="569"/>
      <c r="AG90" s="569"/>
      <c r="AH90" s="569"/>
      <c r="AI90" s="569"/>
      <c r="AJ90" s="569"/>
      <c r="AK90" s="569"/>
      <c r="AL90" s="569"/>
      <c r="AM90" s="569"/>
      <c r="AN90" s="569"/>
      <c r="AO90" s="569"/>
      <c r="AP90" s="569"/>
      <c r="AQ90" s="569"/>
      <c r="AR90" s="569"/>
      <c r="AS90" s="569"/>
      <c r="AT90" s="569"/>
      <c r="AU90" s="569"/>
      <c r="AV90" s="569"/>
      <c r="AW90" s="569"/>
      <c r="AX90" s="569"/>
      <c r="AY90" s="569"/>
      <c r="AZ90" s="569"/>
      <c r="BA90" s="569"/>
      <c r="BB90" s="569"/>
      <c r="BC90" s="569"/>
      <c r="BD90" s="569"/>
      <c r="BE90" s="569"/>
      <c r="BF90" s="569"/>
      <c r="BG90" s="569"/>
      <c r="BH90" s="569"/>
      <c r="BI90" s="569"/>
      <c r="BJ90" s="569"/>
      <c r="BK90" s="569"/>
      <c r="BL90" s="569"/>
      <c r="BM90" s="569"/>
      <c r="BN90" s="569"/>
      <c r="BO90" s="569"/>
      <c r="BP90" s="569"/>
      <c r="BQ90" s="569"/>
    </row>
    <row r="91" spans="1:69" s="597" customFormat="1" x14ac:dyDescent="0.25">
      <c r="A91" s="640" t="s">
        <v>249</v>
      </c>
      <c r="B91" s="598" t="s">
        <v>151</v>
      </c>
      <c r="C91" s="727">
        <v>59.009217699999994</v>
      </c>
      <c r="D91" s="727">
        <v>54383.761899999976</v>
      </c>
      <c r="E91" s="727">
        <v>44.966997699999986</v>
      </c>
      <c r="F91" s="727">
        <v>36028.643899999988</v>
      </c>
      <c r="G91" s="727">
        <v>75.231649999999973</v>
      </c>
      <c r="H91" s="727">
        <v>72843.219700000001</v>
      </c>
      <c r="I91" s="727">
        <v>49.069804000000012</v>
      </c>
      <c r="J91" s="727">
        <v>48739.947500000009</v>
      </c>
      <c r="K91" s="727">
        <v>37.209410000000013</v>
      </c>
      <c r="L91" s="727">
        <v>35012.986100000009</v>
      </c>
      <c r="M91" s="727">
        <v>36.689800000000005</v>
      </c>
      <c r="N91" s="727">
        <v>48131.211500000034</v>
      </c>
      <c r="O91" s="727">
        <v>47.885480000000001</v>
      </c>
      <c r="P91" s="727">
        <v>47495.678100000026</v>
      </c>
      <c r="Q91" s="727">
        <v>43.154310000000002</v>
      </c>
      <c r="R91" s="727">
        <v>41172.408300000003</v>
      </c>
      <c r="S91" s="727">
        <v>62.969290000000008</v>
      </c>
      <c r="T91" s="727">
        <v>61148.014899999995</v>
      </c>
      <c r="U91" s="727">
        <v>40.72907</v>
      </c>
      <c r="V91" s="727">
        <v>39176.796799999953</v>
      </c>
      <c r="W91" s="727">
        <v>47.396430000000009</v>
      </c>
      <c r="X91" s="727">
        <v>44787.766399999993</v>
      </c>
      <c r="Y91" s="727">
        <v>81.330469999999977</v>
      </c>
      <c r="Z91" s="727">
        <v>54858.40949999998</v>
      </c>
      <c r="AA91" s="730">
        <f t="shared" si="17"/>
        <v>625.64192939999998</v>
      </c>
      <c r="AB91" s="730">
        <f t="shared" si="17"/>
        <v>583778.84459999995</v>
      </c>
      <c r="AC91" s="569"/>
      <c r="AD91" s="569"/>
      <c r="AE91" s="569"/>
      <c r="AF91" s="569"/>
      <c r="AG91" s="569"/>
      <c r="AH91" s="569"/>
      <c r="AI91" s="569"/>
      <c r="AJ91" s="569"/>
      <c r="AK91" s="569"/>
      <c r="AL91" s="569"/>
      <c r="AM91" s="569"/>
      <c r="AN91" s="569"/>
      <c r="AO91" s="569"/>
      <c r="AP91" s="569"/>
      <c r="AQ91" s="569"/>
      <c r="AR91" s="569"/>
      <c r="AS91" s="569"/>
      <c r="AT91" s="569"/>
      <c r="AU91" s="569"/>
      <c r="AV91" s="569"/>
      <c r="AW91" s="569"/>
      <c r="AX91" s="569"/>
      <c r="AY91" s="569"/>
      <c r="AZ91" s="569"/>
      <c r="BA91" s="569"/>
      <c r="BB91" s="569"/>
      <c r="BC91" s="569"/>
      <c r="BD91" s="569"/>
      <c r="BE91" s="569"/>
      <c r="BF91" s="569"/>
      <c r="BG91" s="569"/>
      <c r="BH91" s="569"/>
      <c r="BI91" s="569"/>
      <c r="BJ91" s="569"/>
      <c r="BK91" s="569"/>
      <c r="BL91" s="569"/>
      <c r="BM91" s="569"/>
      <c r="BN91" s="569"/>
      <c r="BO91" s="569"/>
      <c r="BP91" s="569"/>
      <c r="BQ91" s="569"/>
    </row>
    <row r="92" spans="1:69" s="597" customFormat="1" x14ac:dyDescent="0.25">
      <c r="A92" s="639" t="s">
        <v>100</v>
      </c>
      <c r="B92" s="598" t="s">
        <v>152</v>
      </c>
      <c r="C92" s="727">
        <v>318.26187999999991</v>
      </c>
      <c r="D92" s="727">
        <v>203691.34160000004</v>
      </c>
      <c r="E92" s="727">
        <v>286.53868999999997</v>
      </c>
      <c r="F92" s="727">
        <v>201056.24079999994</v>
      </c>
      <c r="G92" s="727">
        <v>284.27124599999996</v>
      </c>
      <c r="H92" s="727">
        <v>202425.02570000006</v>
      </c>
      <c r="I92" s="725">
        <v>216.50625999999991</v>
      </c>
      <c r="J92" s="725">
        <v>150412.40149999989</v>
      </c>
      <c r="K92" s="727">
        <v>198.66235999999998</v>
      </c>
      <c r="L92" s="727">
        <v>132105.98449999996</v>
      </c>
      <c r="M92" s="727">
        <v>275.83284999999972</v>
      </c>
      <c r="N92" s="727">
        <v>177262.46820000003</v>
      </c>
      <c r="O92" s="727">
        <v>233.22380999999996</v>
      </c>
      <c r="P92" s="727">
        <v>153803.39920000004</v>
      </c>
      <c r="Q92" s="727">
        <v>256.94531999999987</v>
      </c>
      <c r="R92" s="727">
        <v>157041.37569999998</v>
      </c>
      <c r="S92" s="727">
        <v>281.59829999999994</v>
      </c>
      <c r="T92" s="727">
        <v>180243.36869999999</v>
      </c>
      <c r="U92" s="727">
        <v>264.85558999999989</v>
      </c>
      <c r="V92" s="727">
        <v>183892.53369999985</v>
      </c>
      <c r="W92" s="727">
        <v>247.60084999999992</v>
      </c>
      <c r="X92" s="727">
        <v>160262.0632</v>
      </c>
      <c r="Y92" s="727">
        <v>288.94252</v>
      </c>
      <c r="Z92" s="727">
        <v>204699.49390000003</v>
      </c>
      <c r="AA92" s="730">
        <f t="shared" si="17"/>
        <v>3153.2396759999997</v>
      </c>
      <c r="AB92" s="730">
        <f t="shared" si="17"/>
        <v>2106895.6966999997</v>
      </c>
      <c r="AC92" s="587"/>
      <c r="AD92" s="587"/>
      <c r="AE92" s="569"/>
      <c r="AF92" s="569"/>
      <c r="AG92" s="569"/>
      <c r="AH92" s="569"/>
      <c r="AI92" s="569"/>
      <c r="AJ92" s="569"/>
      <c r="AK92" s="569"/>
      <c r="AL92" s="569"/>
      <c r="AM92" s="569"/>
      <c r="AN92" s="569"/>
      <c r="AO92" s="569"/>
      <c r="AP92" s="569"/>
      <c r="AQ92" s="569"/>
      <c r="AR92" s="569"/>
      <c r="AS92" s="569"/>
      <c r="AT92" s="569"/>
      <c r="AU92" s="569"/>
      <c r="AV92" s="569"/>
      <c r="AW92" s="569"/>
      <c r="AX92" s="569"/>
      <c r="AY92" s="569"/>
      <c r="AZ92" s="569"/>
      <c r="BA92" s="569"/>
      <c r="BB92" s="569"/>
      <c r="BC92" s="569"/>
      <c r="BD92" s="569"/>
      <c r="BE92" s="569"/>
      <c r="BF92" s="569"/>
      <c r="BG92" s="569"/>
      <c r="BH92" s="569"/>
      <c r="BI92" s="569"/>
      <c r="BJ92" s="569"/>
      <c r="BK92" s="569"/>
      <c r="BL92" s="569"/>
      <c r="BM92" s="569"/>
      <c r="BN92" s="569"/>
      <c r="BO92" s="569"/>
      <c r="BP92" s="569"/>
      <c r="BQ92" s="569"/>
    </row>
    <row r="93" spans="1:69" s="597" customFormat="1" x14ac:dyDescent="0.25">
      <c r="A93" s="640" t="s">
        <v>250</v>
      </c>
      <c r="B93" s="598" t="s">
        <v>154</v>
      </c>
      <c r="C93" s="727">
        <v>168.31213189999997</v>
      </c>
      <c r="D93" s="727">
        <v>89699.440000000017</v>
      </c>
      <c r="E93" s="727">
        <v>214.83948270000016</v>
      </c>
      <c r="F93" s="727">
        <v>115298.04329999998</v>
      </c>
      <c r="G93" s="727">
        <v>321.69582000000042</v>
      </c>
      <c r="H93" s="727">
        <v>145688.02580000015</v>
      </c>
      <c r="I93" s="725">
        <v>251.01612000000026</v>
      </c>
      <c r="J93" s="725">
        <v>95997.689900000027</v>
      </c>
      <c r="K93" s="727">
        <v>156.79157599999999</v>
      </c>
      <c r="L93" s="727">
        <v>81011.847100000028</v>
      </c>
      <c r="M93" s="727">
        <v>176.91228000000007</v>
      </c>
      <c r="N93" s="727">
        <v>86115.390599999999</v>
      </c>
      <c r="O93" s="727">
        <v>151.22197</v>
      </c>
      <c r="P93" s="727">
        <v>73851.084500000012</v>
      </c>
      <c r="Q93" s="727">
        <v>150.76906999999989</v>
      </c>
      <c r="R93" s="727">
        <v>74040.664699999979</v>
      </c>
      <c r="S93" s="727">
        <v>132.72247000000004</v>
      </c>
      <c r="T93" s="727">
        <v>72395.460100000055</v>
      </c>
      <c r="U93" s="727">
        <v>122.12704999999995</v>
      </c>
      <c r="V93" s="727">
        <v>66560.374400000015</v>
      </c>
      <c r="W93" s="727">
        <v>133.35509999999996</v>
      </c>
      <c r="X93" s="727">
        <v>73699.877399999998</v>
      </c>
      <c r="Y93" s="727">
        <v>171.84031120000006</v>
      </c>
      <c r="Z93" s="727">
        <v>95631.61970000001</v>
      </c>
      <c r="AA93" s="730">
        <f t="shared" si="17"/>
        <v>2151.6033818000005</v>
      </c>
      <c r="AB93" s="730">
        <f t="shared" si="17"/>
        <v>1069989.5175000001</v>
      </c>
      <c r="AC93" s="582"/>
      <c r="AD93" s="582"/>
      <c r="AE93" s="569"/>
      <c r="AF93" s="569"/>
      <c r="AG93" s="569"/>
      <c r="AH93" s="569"/>
      <c r="AI93" s="569"/>
      <c r="AJ93" s="569"/>
      <c r="AK93" s="569"/>
      <c r="AL93" s="569"/>
      <c r="AM93" s="569"/>
      <c r="AN93" s="569"/>
      <c r="AO93" s="569"/>
      <c r="AP93" s="569"/>
      <c r="AQ93" s="569"/>
      <c r="AR93" s="569"/>
      <c r="AS93" s="569"/>
      <c r="AT93" s="569"/>
      <c r="AU93" s="569"/>
      <c r="AV93" s="569"/>
      <c r="AW93" s="569"/>
      <c r="AX93" s="569"/>
      <c r="AY93" s="569"/>
      <c r="AZ93" s="569"/>
      <c r="BA93" s="569"/>
      <c r="BB93" s="569"/>
      <c r="BC93" s="569"/>
      <c r="BD93" s="569"/>
      <c r="BE93" s="569"/>
      <c r="BF93" s="569"/>
      <c r="BG93" s="569"/>
      <c r="BH93" s="569"/>
      <c r="BI93" s="569"/>
      <c r="BJ93" s="569"/>
      <c r="BK93" s="569"/>
      <c r="BL93" s="569"/>
      <c r="BM93" s="569"/>
      <c r="BN93" s="569"/>
      <c r="BO93" s="569"/>
      <c r="BP93" s="569"/>
      <c r="BQ93" s="569"/>
    </row>
    <row r="94" spans="1:69" s="597" customFormat="1" x14ac:dyDescent="0.25">
      <c r="A94" s="639" t="s">
        <v>155</v>
      </c>
      <c r="B94" s="598" t="s">
        <v>156</v>
      </c>
      <c r="C94" s="727">
        <v>0.1057</v>
      </c>
      <c r="D94" s="727">
        <v>620.37919999999997</v>
      </c>
      <c r="E94" s="727">
        <v>0</v>
      </c>
      <c r="F94" s="727">
        <v>0</v>
      </c>
      <c r="G94" s="727">
        <v>0</v>
      </c>
      <c r="H94" s="727">
        <v>0</v>
      </c>
      <c r="I94" s="725">
        <v>0</v>
      </c>
      <c r="J94" s="725">
        <v>0</v>
      </c>
      <c r="K94" s="727">
        <v>0</v>
      </c>
      <c r="L94" s="727">
        <v>0</v>
      </c>
      <c r="M94" s="727">
        <v>1.01</v>
      </c>
      <c r="N94" s="727">
        <v>883</v>
      </c>
      <c r="O94" s="727">
        <v>0.02</v>
      </c>
      <c r="P94" s="727">
        <v>49</v>
      </c>
      <c r="Q94" s="727">
        <v>1.3836400000000002</v>
      </c>
      <c r="R94" s="727">
        <v>1208.0940000000001</v>
      </c>
      <c r="S94" s="727">
        <v>4.9890000000000004E-2</v>
      </c>
      <c r="T94" s="727">
        <v>574.25390000000004</v>
      </c>
      <c r="U94" s="727">
        <v>1.4999999999999999E-2</v>
      </c>
      <c r="V94" s="727">
        <v>34.049999999999997</v>
      </c>
      <c r="W94" s="727">
        <v>7.1999999999999995E-2</v>
      </c>
      <c r="X94" s="727">
        <v>10.8</v>
      </c>
      <c r="Y94" s="727">
        <v>0</v>
      </c>
      <c r="Z94" s="727">
        <v>0</v>
      </c>
      <c r="AA94" s="730">
        <f t="shared" si="17"/>
        <v>2.6562300000000003</v>
      </c>
      <c r="AB94" s="730">
        <f t="shared" si="17"/>
        <v>3379.5771000000004</v>
      </c>
      <c r="AC94" s="569"/>
      <c r="AD94" s="569"/>
      <c r="AE94" s="569"/>
      <c r="AF94" s="569"/>
      <c r="AG94" s="569"/>
      <c r="AH94" s="569"/>
      <c r="AI94" s="569"/>
      <c r="AJ94" s="569"/>
      <c r="AK94" s="569"/>
      <c r="AL94" s="569"/>
      <c r="AM94" s="569"/>
      <c r="AN94" s="569"/>
      <c r="AO94" s="569"/>
      <c r="AP94" s="569"/>
      <c r="AQ94" s="569"/>
      <c r="AR94" s="569"/>
      <c r="AS94" s="569"/>
      <c r="AT94" s="569"/>
      <c r="AU94" s="569"/>
      <c r="AV94" s="569"/>
      <c r="AW94" s="569"/>
      <c r="AX94" s="569"/>
      <c r="AY94" s="569"/>
      <c r="AZ94" s="569"/>
      <c r="BA94" s="569"/>
      <c r="BB94" s="569"/>
      <c r="BC94" s="569"/>
      <c r="BD94" s="569"/>
      <c r="BE94" s="569"/>
      <c r="BF94" s="569"/>
      <c r="BG94" s="569"/>
      <c r="BH94" s="569"/>
      <c r="BI94" s="569"/>
      <c r="BJ94" s="569"/>
      <c r="BK94" s="569"/>
      <c r="BL94" s="569"/>
      <c r="BM94" s="569"/>
      <c r="BN94" s="569"/>
      <c r="BO94" s="569"/>
      <c r="BP94" s="569"/>
      <c r="BQ94" s="569"/>
    </row>
    <row r="95" spans="1:69" s="597" customFormat="1" ht="25.5" x14ac:dyDescent="0.25">
      <c r="A95" s="640" t="s">
        <v>157</v>
      </c>
      <c r="B95" s="598" t="s">
        <v>158</v>
      </c>
      <c r="C95" s="727">
        <v>0</v>
      </c>
      <c r="D95" s="727">
        <v>0</v>
      </c>
      <c r="E95" s="727">
        <v>0</v>
      </c>
      <c r="F95" s="727">
        <v>0</v>
      </c>
      <c r="G95" s="727">
        <v>0</v>
      </c>
      <c r="H95" s="727">
        <v>0</v>
      </c>
      <c r="I95" s="727">
        <v>0</v>
      </c>
      <c r="J95" s="727">
        <v>0</v>
      </c>
      <c r="K95" s="727">
        <v>0</v>
      </c>
      <c r="L95" s="727">
        <v>0</v>
      </c>
      <c r="M95" s="727">
        <v>0</v>
      </c>
      <c r="N95" s="727">
        <v>0</v>
      </c>
      <c r="O95" s="727">
        <v>0</v>
      </c>
      <c r="P95" s="727">
        <v>0</v>
      </c>
      <c r="Q95" s="727">
        <v>0</v>
      </c>
      <c r="R95" s="727">
        <v>0</v>
      </c>
      <c r="S95" s="727">
        <v>0</v>
      </c>
      <c r="T95" s="727">
        <v>0</v>
      </c>
      <c r="U95" s="727">
        <v>0</v>
      </c>
      <c r="V95" s="727">
        <v>0</v>
      </c>
      <c r="W95" s="727">
        <v>0</v>
      </c>
      <c r="X95" s="727">
        <v>0</v>
      </c>
      <c r="Y95" s="727">
        <v>0</v>
      </c>
      <c r="Z95" s="727">
        <v>0</v>
      </c>
      <c r="AA95" s="730">
        <f t="shared" si="17"/>
        <v>0</v>
      </c>
      <c r="AB95" s="730">
        <f t="shared" si="17"/>
        <v>0</v>
      </c>
      <c r="AC95" s="582"/>
      <c r="AD95" s="582"/>
      <c r="AE95" s="569"/>
      <c r="AF95" s="569"/>
      <c r="AG95" s="569"/>
      <c r="AH95" s="569"/>
      <c r="AI95" s="569"/>
      <c r="AJ95" s="569"/>
      <c r="AK95" s="569"/>
      <c r="AL95" s="569"/>
      <c r="AM95" s="569"/>
      <c r="AN95" s="569"/>
      <c r="AO95" s="569"/>
      <c r="AP95" s="569"/>
      <c r="AQ95" s="569"/>
      <c r="AR95" s="569"/>
      <c r="AS95" s="569"/>
      <c r="AT95" s="569"/>
      <c r="AU95" s="569"/>
      <c r="AV95" s="569"/>
      <c r="AW95" s="569"/>
      <c r="AX95" s="569"/>
      <c r="AY95" s="569"/>
      <c r="AZ95" s="569"/>
      <c r="BA95" s="569"/>
      <c r="BB95" s="569"/>
      <c r="BC95" s="569"/>
      <c r="BD95" s="569"/>
      <c r="BE95" s="569"/>
      <c r="BF95" s="569"/>
      <c r="BG95" s="569"/>
      <c r="BH95" s="569"/>
      <c r="BI95" s="569"/>
      <c r="BJ95" s="569"/>
      <c r="BK95" s="569"/>
      <c r="BL95" s="569"/>
      <c r="BM95" s="569"/>
      <c r="BN95" s="569"/>
      <c r="BO95" s="569"/>
      <c r="BP95" s="569"/>
      <c r="BQ95" s="569"/>
    </row>
    <row r="96" spans="1:69" s="597" customFormat="1" x14ac:dyDescent="0.25">
      <c r="A96" s="641"/>
      <c r="B96" s="642" t="s">
        <v>162</v>
      </c>
      <c r="C96" s="741"/>
      <c r="D96" s="742"/>
      <c r="E96" s="742"/>
      <c r="F96" s="742"/>
      <c r="G96" s="742"/>
      <c r="H96" s="742"/>
      <c r="I96" s="742"/>
      <c r="J96" s="742"/>
      <c r="K96" s="742"/>
      <c r="L96" s="742"/>
      <c r="M96" s="743"/>
      <c r="N96" s="743"/>
      <c r="O96" s="743"/>
      <c r="P96" s="743"/>
      <c r="Q96" s="743"/>
      <c r="R96" s="743"/>
      <c r="S96" s="743"/>
      <c r="T96" s="743"/>
      <c r="U96" s="743"/>
      <c r="V96" s="751"/>
      <c r="W96" s="751"/>
      <c r="X96" s="751"/>
      <c r="Y96" s="751"/>
      <c r="Z96" s="751"/>
      <c r="AA96" s="752"/>
      <c r="AB96" s="753"/>
      <c r="AC96" s="569"/>
      <c r="AD96" s="569"/>
      <c r="AE96" s="569"/>
      <c r="AF96" s="569"/>
      <c r="AG96" s="569"/>
      <c r="AH96" s="569"/>
      <c r="AI96" s="569"/>
      <c r="AJ96" s="569"/>
      <c r="AK96" s="569"/>
      <c r="AL96" s="569"/>
      <c r="AM96" s="569"/>
      <c r="AN96" s="569"/>
      <c r="AO96" s="569"/>
      <c r="AP96" s="569"/>
      <c r="AQ96" s="569"/>
      <c r="AR96" s="569"/>
      <c r="AS96" s="569"/>
      <c r="AT96" s="569"/>
      <c r="AU96" s="569"/>
      <c r="AV96" s="569"/>
      <c r="AW96" s="569"/>
      <c r="AX96" s="569"/>
      <c r="AY96" s="569"/>
      <c r="AZ96" s="569"/>
      <c r="BA96" s="569"/>
      <c r="BB96" s="569"/>
      <c r="BC96" s="569"/>
      <c r="BD96" s="569"/>
      <c r="BE96" s="569"/>
      <c r="BF96" s="569"/>
      <c r="BG96" s="569"/>
      <c r="BH96" s="569"/>
      <c r="BI96" s="569"/>
      <c r="BJ96" s="569"/>
      <c r="BK96" s="569"/>
      <c r="BL96" s="569"/>
      <c r="BM96" s="569"/>
      <c r="BN96" s="569"/>
      <c r="BO96" s="569"/>
      <c r="BP96" s="569"/>
      <c r="BQ96" s="569"/>
    </row>
    <row r="97" spans="1:69" s="597" customFormat="1" x14ac:dyDescent="0.25">
      <c r="A97" s="630" t="s">
        <v>161</v>
      </c>
      <c r="B97" s="620" t="s">
        <v>163</v>
      </c>
      <c r="C97" s="731">
        <v>57.056629999999977</v>
      </c>
      <c r="D97" s="731">
        <v>52403.589700000011</v>
      </c>
      <c r="E97" s="731">
        <v>62.437559999999998</v>
      </c>
      <c r="F97" s="731">
        <v>57286.909300000014</v>
      </c>
      <c r="G97" s="731">
        <v>69.749870000000016</v>
      </c>
      <c r="H97" s="731">
        <v>65756.94080000004</v>
      </c>
      <c r="I97" s="725">
        <v>27.21698</v>
      </c>
      <c r="J97" s="725">
        <v>34364.001299999989</v>
      </c>
      <c r="K97" s="731">
        <v>47.197220000000009</v>
      </c>
      <c r="L97" s="731">
        <v>38465.239600000008</v>
      </c>
      <c r="M97" s="727">
        <v>14.098840000000001</v>
      </c>
      <c r="N97" s="727">
        <v>21061.840999999997</v>
      </c>
      <c r="O97" s="727">
        <v>41.560859999999998</v>
      </c>
      <c r="P97" s="727">
        <v>35403.380900000004</v>
      </c>
      <c r="Q97" s="727">
        <v>56.429810000000003</v>
      </c>
      <c r="R97" s="727">
        <v>37442.652000000002</v>
      </c>
      <c r="S97" s="727">
        <v>22.069719999999997</v>
      </c>
      <c r="T97" s="727">
        <v>32568.195900000002</v>
      </c>
      <c r="U97" s="727">
        <v>34.235669999999992</v>
      </c>
      <c r="V97" s="732">
        <v>26652.134199999993</v>
      </c>
      <c r="W97" s="732">
        <v>36.193449999999999</v>
      </c>
      <c r="X97" s="732">
        <v>26134.482699999993</v>
      </c>
      <c r="Y97" s="732">
        <v>14.155869999999998</v>
      </c>
      <c r="Z97" s="732">
        <v>21276.757699999995</v>
      </c>
      <c r="AA97" s="726">
        <f>C97+E97+G97+I97+K97+M97+O97+Q97+S97+U97+W97+Y97</f>
        <v>482.40247999999991</v>
      </c>
      <c r="AB97" s="730">
        <f>D97+F97+H97+J97+L97+N97+P97+R97+T97+V97+X97+Z97</f>
        <v>448816.1251</v>
      </c>
      <c r="AC97" s="582"/>
      <c r="AD97" s="582"/>
      <c r="AE97" s="569"/>
      <c r="AF97" s="569"/>
      <c r="AG97" s="569"/>
      <c r="AH97" s="569"/>
      <c r="AI97" s="569"/>
      <c r="AJ97" s="569"/>
      <c r="AK97" s="569"/>
      <c r="AL97" s="569"/>
      <c r="AM97" s="569"/>
      <c r="AN97" s="569"/>
      <c r="AO97" s="569"/>
      <c r="AP97" s="569"/>
      <c r="AQ97" s="569"/>
      <c r="AR97" s="569"/>
      <c r="AS97" s="569"/>
      <c r="AT97" s="569"/>
      <c r="AU97" s="569"/>
      <c r="AV97" s="569"/>
      <c r="AW97" s="569"/>
      <c r="AX97" s="569"/>
      <c r="AY97" s="569"/>
      <c r="AZ97" s="569"/>
      <c r="BA97" s="569"/>
      <c r="BB97" s="569"/>
      <c r="BC97" s="569"/>
      <c r="BD97" s="569"/>
      <c r="BE97" s="569"/>
      <c r="BF97" s="569"/>
      <c r="BG97" s="569"/>
      <c r="BH97" s="569"/>
      <c r="BI97" s="569"/>
      <c r="BJ97" s="569"/>
      <c r="BK97" s="569"/>
      <c r="BL97" s="569"/>
      <c r="BM97" s="569"/>
      <c r="BN97" s="569"/>
      <c r="BO97" s="569"/>
      <c r="BP97" s="569"/>
      <c r="BQ97" s="569"/>
    </row>
    <row r="98" spans="1:69" s="597" customFormat="1" x14ac:dyDescent="0.25">
      <c r="A98" s="643"/>
      <c r="B98" s="217" t="s">
        <v>164</v>
      </c>
      <c r="C98" s="741"/>
      <c r="D98" s="742"/>
      <c r="E98" s="742"/>
      <c r="F98" s="742"/>
      <c r="G98" s="742"/>
      <c r="H98" s="742"/>
      <c r="I98" s="742"/>
      <c r="J98" s="742"/>
      <c r="K98" s="742"/>
      <c r="L98" s="742"/>
      <c r="M98" s="743"/>
      <c r="N98" s="743"/>
      <c r="O98" s="743"/>
      <c r="P98" s="743"/>
      <c r="Q98" s="743"/>
      <c r="R98" s="743"/>
      <c r="S98" s="743"/>
      <c r="T98" s="743"/>
      <c r="U98" s="743"/>
      <c r="V98" s="751"/>
      <c r="W98" s="751"/>
      <c r="X98" s="751"/>
      <c r="Y98" s="751"/>
      <c r="Z98" s="751"/>
      <c r="AA98" s="752"/>
      <c r="AB98" s="753"/>
      <c r="AC98" s="582"/>
      <c r="AD98" s="582"/>
      <c r="AE98" s="569"/>
      <c r="AF98" s="569"/>
      <c r="AG98" s="569"/>
      <c r="AH98" s="569"/>
      <c r="AI98" s="569"/>
      <c r="AJ98" s="569"/>
      <c r="AK98" s="569"/>
      <c r="AL98" s="569"/>
      <c r="AM98" s="569"/>
      <c r="AN98" s="569"/>
      <c r="AO98" s="569"/>
      <c r="AP98" s="569"/>
      <c r="AQ98" s="569"/>
      <c r="AR98" s="569"/>
      <c r="AS98" s="569"/>
      <c r="AT98" s="569"/>
      <c r="AU98" s="569"/>
      <c r="AV98" s="569"/>
      <c r="AW98" s="569"/>
      <c r="AX98" s="569"/>
      <c r="AY98" s="569"/>
      <c r="AZ98" s="569"/>
      <c r="BA98" s="569"/>
      <c r="BB98" s="569"/>
      <c r="BC98" s="569"/>
      <c r="BD98" s="569"/>
      <c r="BE98" s="569"/>
      <c r="BF98" s="569"/>
      <c r="BG98" s="569"/>
      <c r="BH98" s="569"/>
      <c r="BI98" s="569"/>
      <c r="BJ98" s="569"/>
      <c r="BK98" s="569"/>
      <c r="BL98" s="569"/>
      <c r="BM98" s="569"/>
      <c r="BN98" s="569"/>
      <c r="BO98" s="569"/>
      <c r="BP98" s="569"/>
      <c r="BQ98" s="569"/>
    </row>
    <row r="99" spans="1:69" s="597" customFormat="1" x14ac:dyDescent="0.25">
      <c r="A99" s="643"/>
      <c r="B99" s="644" t="s">
        <v>165</v>
      </c>
      <c r="C99" s="729">
        <f>C100+C101</f>
        <v>21717.009770000001</v>
      </c>
      <c r="D99" s="729">
        <f t="shared" ref="D99:X99" si="18">D100+D101</f>
        <v>15501641.630500004</v>
      </c>
      <c r="E99" s="729">
        <f t="shared" si="18"/>
        <v>23388.241289999991</v>
      </c>
      <c r="F99" s="729">
        <f t="shared" si="18"/>
        <v>16578601.5011</v>
      </c>
      <c r="G99" s="729">
        <f t="shared" si="18"/>
        <v>27037.262929999983</v>
      </c>
      <c r="H99" s="729">
        <f t="shared" si="18"/>
        <v>19143705.105999991</v>
      </c>
      <c r="I99" s="729">
        <f t="shared" si="18"/>
        <v>21858.556684000003</v>
      </c>
      <c r="J99" s="729">
        <f>J100+J101</f>
        <v>15744732.338100001</v>
      </c>
      <c r="K99" s="729">
        <f t="shared" si="18"/>
        <v>25693.04442999998</v>
      </c>
      <c r="L99" s="729">
        <f>L100+L101</f>
        <v>18368427.59889999</v>
      </c>
      <c r="M99" s="729">
        <f>M100+M101</f>
        <v>27714.360079999984</v>
      </c>
      <c r="N99" s="729">
        <f t="shared" si="18"/>
        <v>18961426.422499992</v>
      </c>
      <c r="O99" s="729">
        <f>O100+O101</f>
        <v>21606.60935000001</v>
      </c>
      <c r="P99" s="729">
        <f t="shared" si="18"/>
        <v>15236047.429399997</v>
      </c>
      <c r="Q99" s="729">
        <f>Q100+Q101</f>
        <v>23376.666160000001</v>
      </c>
      <c r="R99" s="729">
        <f t="shared" si="18"/>
        <v>16607078.126400009</v>
      </c>
      <c r="S99" s="729">
        <f t="shared" si="18"/>
        <v>23451.086060000001</v>
      </c>
      <c r="T99" s="729">
        <f t="shared" si="18"/>
        <v>16446906.9088</v>
      </c>
      <c r="U99" s="729">
        <f t="shared" si="18"/>
        <v>21452.86870000001</v>
      </c>
      <c r="V99" s="747">
        <f t="shared" si="18"/>
        <v>15502220.835500002</v>
      </c>
      <c r="W99" s="747">
        <f>W100+W101</f>
        <v>19560.735760000003</v>
      </c>
      <c r="X99" s="747">
        <f t="shared" si="18"/>
        <v>13938887.601300005</v>
      </c>
      <c r="Y99" s="747">
        <f>Y100+Y101</f>
        <v>20956.500640000006</v>
      </c>
      <c r="Z99" s="747">
        <f>Z100+Z101</f>
        <v>13781774.925999999</v>
      </c>
      <c r="AA99" s="736">
        <f>C99+E99+G99+I99+K99+M99+O99+Q99+S99+U99+W99+Y99</f>
        <v>277812.94185399998</v>
      </c>
      <c r="AB99" s="735">
        <f t="shared" ref="AB99" si="19">D99+F99+H99+J99+L99+N99+P99+R99+T99+V99+X99+Z99</f>
        <v>195811450.42449999</v>
      </c>
      <c r="AC99" s="582"/>
      <c r="AD99" s="582"/>
      <c r="AE99" s="582"/>
      <c r="AF99" s="582"/>
      <c r="AG99" s="569"/>
      <c r="AH99" s="569"/>
      <c r="AI99" s="569"/>
      <c r="AJ99" s="645"/>
      <c r="AK99" s="569"/>
      <c r="AL99" s="569"/>
      <c r="AM99" s="569"/>
      <c r="AN99" s="569"/>
      <c r="AO99" s="569"/>
      <c r="AP99" s="569"/>
      <c r="AQ99" s="569"/>
      <c r="AR99" s="569"/>
      <c r="AS99" s="569"/>
      <c r="AT99" s="569"/>
      <c r="AU99" s="569"/>
      <c r="AV99" s="569"/>
      <c r="AW99" s="569"/>
      <c r="AX99" s="569"/>
      <c r="AY99" s="569"/>
      <c r="AZ99" s="569"/>
      <c r="BA99" s="569"/>
      <c r="BB99" s="569"/>
      <c r="BC99" s="569"/>
      <c r="BD99" s="569"/>
      <c r="BE99" s="569"/>
      <c r="BF99" s="569"/>
      <c r="BG99" s="569"/>
      <c r="BH99" s="569"/>
      <c r="BI99" s="569"/>
      <c r="BJ99" s="569"/>
      <c r="BK99" s="569"/>
      <c r="BL99" s="569"/>
      <c r="BM99" s="569"/>
      <c r="BN99" s="569"/>
      <c r="BO99" s="569"/>
      <c r="BP99" s="569"/>
      <c r="BQ99" s="569"/>
    </row>
    <row r="100" spans="1:69" s="597" customFormat="1" x14ac:dyDescent="0.25">
      <c r="A100" s="646" t="s">
        <v>235</v>
      </c>
      <c r="B100" s="598" t="s">
        <v>311</v>
      </c>
      <c r="C100" s="727">
        <v>9140.9605900000006</v>
      </c>
      <c r="D100" s="727">
        <v>7673140.5476000011</v>
      </c>
      <c r="E100" s="727">
        <v>9532.8987700000016</v>
      </c>
      <c r="F100" s="727">
        <v>8148278.5688000014</v>
      </c>
      <c r="G100" s="727">
        <v>10424.782689999995</v>
      </c>
      <c r="H100" s="727">
        <v>9086492.9095999952</v>
      </c>
      <c r="I100" s="725">
        <v>8737.6578040000077</v>
      </c>
      <c r="J100" s="725">
        <v>7808407.3851999966</v>
      </c>
      <c r="K100" s="727">
        <v>10018.940829999989</v>
      </c>
      <c r="L100" s="727">
        <v>8803570.866799999</v>
      </c>
      <c r="M100" s="727">
        <v>11326.586449999993</v>
      </c>
      <c r="N100" s="727">
        <v>9536966.377799999</v>
      </c>
      <c r="O100" s="727">
        <v>8408.7376300000105</v>
      </c>
      <c r="P100" s="727">
        <v>7318042.4460999919</v>
      </c>
      <c r="Q100" s="727">
        <v>8643.3679000000066</v>
      </c>
      <c r="R100" s="727">
        <v>7782937.8411999978</v>
      </c>
      <c r="S100" s="727">
        <v>8628.7721400000082</v>
      </c>
      <c r="T100" s="727">
        <v>7819403.2296000011</v>
      </c>
      <c r="U100" s="727">
        <v>7661.5719300000073</v>
      </c>
      <c r="V100" s="727">
        <v>7205125.9271000018</v>
      </c>
      <c r="W100" s="727">
        <v>7350.7854200000056</v>
      </c>
      <c r="X100" s="727">
        <v>6762540.4747000039</v>
      </c>
      <c r="Y100" s="727">
        <v>6516.5357000000076</v>
      </c>
      <c r="Z100" s="727">
        <v>5898071.8104000017</v>
      </c>
      <c r="AA100" s="730">
        <f>C100+E100+G100+I100+K100+M100+O100+Q100+S100+U100+W100+Y100</f>
        <v>106391.59785400002</v>
      </c>
      <c r="AB100" s="730">
        <f>D100+F100+H100+J100+L100+N100+P100+R100+T100+V100+X100+Z100</f>
        <v>93842978.384900004</v>
      </c>
      <c r="AC100" s="587"/>
      <c r="AD100" s="587"/>
      <c r="AE100" s="569"/>
      <c r="AF100" s="569"/>
      <c r="AG100" s="569"/>
      <c r="AH100" s="569"/>
      <c r="AI100" s="569"/>
      <c r="AJ100" s="569"/>
      <c r="AK100" s="569"/>
      <c r="AL100" s="569"/>
      <c r="AM100" s="569"/>
      <c r="AN100" s="569"/>
      <c r="AO100" s="569"/>
      <c r="AP100" s="569"/>
      <c r="AQ100" s="569"/>
      <c r="AR100" s="569"/>
      <c r="AS100" s="569"/>
      <c r="AT100" s="569"/>
      <c r="AU100" s="569"/>
      <c r="AV100" s="569"/>
      <c r="AW100" s="569"/>
      <c r="AX100" s="569"/>
      <c r="AY100" s="569"/>
      <c r="AZ100" s="569"/>
      <c r="BA100" s="569"/>
      <c r="BB100" s="569"/>
      <c r="BC100" s="569"/>
      <c r="BD100" s="569"/>
      <c r="BE100" s="569"/>
      <c r="BF100" s="569"/>
      <c r="BG100" s="569"/>
      <c r="BH100" s="569"/>
      <c r="BI100" s="569"/>
      <c r="BJ100" s="569"/>
      <c r="BK100" s="569"/>
      <c r="BL100" s="569"/>
      <c r="BM100" s="569"/>
      <c r="BN100" s="569"/>
      <c r="BO100" s="569"/>
      <c r="BP100" s="569"/>
      <c r="BQ100" s="569"/>
    </row>
    <row r="101" spans="1:69" s="597" customFormat="1" x14ac:dyDescent="0.25">
      <c r="A101" s="646" t="s">
        <v>235</v>
      </c>
      <c r="B101" s="598" t="s">
        <v>169</v>
      </c>
      <c r="C101" s="727">
        <v>12576.04918</v>
      </c>
      <c r="D101" s="727">
        <v>7828501.0829000035</v>
      </c>
      <c r="E101" s="727">
        <v>13855.342519999989</v>
      </c>
      <c r="F101" s="727">
        <v>8430322.9322999977</v>
      </c>
      <c r="G101" s="727">
        <v>16612.48023999999</v>
      </c>
      <c r="H101" s="727">
        <v>10057212.196399994</v>
      </c>
      <c r="I101" s="725">
        <v>13120.898879999995</v>
      </c>
      <c r="J101" s="725">
        <v>7936324.9529000046</v>
      </c>
      <c r="K101" s="727">
        <v>15674.103599999989</v>
      </c>
      <c r="L101" s="727">
        <v>9564856.7320999913</v>
      </c>
      <c r="M101" s="727">
        <v>16387.773629999989</v>
      </c>
      <c r="N101" s="727">
        <v>9424460.044699993</v>
      </c>
      <c r="O101" s="727">
        <v>13197.871719999999</v>
      </c>
      <c r="P101" s="727">
        <v>7918004.9833000042</v>
      </c>
      <c r="Q101" s="727">
        <v>14733.298259999994</v>
      </c>
      <c r="R101" s="727">
        <v>8824140.285200011</v>
      </c>
      <c r="S101" s="727">
        <v>14822.313919999995</v>
      </c>
      <c r="T101" s="727">
        <v>8627503.6791999992</v>
      </c>
      <c r="U101" s="727">
        <v>13791.296770000003</v>
      </c>
      <c r="V101" s="727">
        <v>8297094.908400001</v>
      </c>
      <c r="W101" s="727">
        <v>12209.950339999999</v>
      </c>
      <c r="X101" s="727">
        <v>7176347.1266000019</v>
      </c>
      <c r="Y101" s="727">
        <v>14439.96494</v>
      </c>
      <c r="Z101" s="727">
        <v>7883703.1155999964</v>
      </c>
      <c r="AA101" s="730">
        <f>C101+E101+G101+I101+K101+M101+O101+Q101+S101+U101+W101+Y101</f>
        <v>171421.34399999998</v>
      </c>
      <c r="AB101" s="730">
        <f>D101+F101+H101+J101+L101+N101+P101+R101+T101+V101+X101+Z101</f>
        <v>101968472.03959998</v>
      </c>
      <c r="AC101" s="582"/>
      <c r="AD101" s="582"/>
      <c r="AE101" s="569"/>
      <c r="AF101" s="569"/>
      <c r="AG101" s="569"/>
      <c r="AH101" s="569"/>
      <c r="AI101" s="569"/>
      <c r="AJ101" s="569"/>
      <c r="AK101" s="569"/>
      <c r="AL101" s="569"/>
      <c r="AM101" s="569"/>
      <c r="AN101" s="569"/>
      <c r="AO101" s="569"/>
      <c r="AP101" s="569"/>
      <c r="AQ101" s="569"/>
      <c r="AR101" s="569"/>
      <c r="AS101" s="569"/>
      <c r="AT101" s="569"/>
      <c r="AU101" s="569"/>
      <c r="AV101" s="569"/>
      <c r="AW101" s="569"/>
      <c r="AX101" s="569"/>
      <c r="AY101" s="569"/>
      <c r="AZ101" s="569"/>
      <c r="BA101" s="569"/>
      <c r="BB101" s="569"/>
      <c r="BC101" s="569"/>
      <c r="BD101" s="569"/>
      <c r="BE101" s="569"/>
      <c r="BF101" s="569"/>
      <c r="BG101" s="569"/>
      <c r="BH101" s="569"/>
      <c r="BI101" s="569"/>
      <c r="BJ101" s="569"/>
      <c r="BK101" s="569"/>
      <c r="BL101" s="569"/>
      <c r="BM101" s="569"/>
      <c r="BN101" s="569"/>
      <c r="BO101" s="569"/>
      <c r="BP101" s="569"/>
      <c r="BQ101" s="569"/>
    </row>
    <row r="102" spans="1:69" s="597" customFormat="1" x14ac:dyDescent="0.25">
      <c r="A102" s="646" t="s">
        <v>235</v>
      </c>
      <c r="B102" s="598" t="s">
        <v>171</v>
      </c>
      <c r="C102" s="727">
        <v>406.7122700000001</v>
      </c>
      <c r="D102" s="727">
        <v>295050.30160000006</v>
      </c>
      <c r="E102" s="727">
        <v>319.59461000000005</v>
      </c>
      <c r="F102" s="727">
        <v>339475.71830000001</v>
      </c>
      <c r="G102" s="727">
        <v>464.34564</v>
      </c>
      <c r="H102" s="727">
        <v>572948.59689999989</v>
      </c>
      <c r="I102" s="725">
        <v>388.81017000000003</v>
      </c>
      <c r="J102" s="725">
        <v>560668.78940000001</v>
      </c>
      <c r="K102" s="727">
        <v>367.29744229999994</v>
      </c>
      <c r="L102" s="727">
        <v>455027.50579999998</v>
      </c>
      <c r="M102" s="727">
        <v>261.43155000000002</v>
      </c>
      <c r="N102" s="727">
        <v>271203.69720000005</v>
      </c>
      <c r="O102" s="727">
        <v>203.76358999999997</v>
      </c>
      <c r="P102" s="727">
        <v>190391.06700000004</v>
      </c>
      <c r="Q102" s="727">
        <v>170.34773000000004</v>
      </c>
      <c r="R102" s="727">
        <v>211262.54200000002</v>
      </c>
      <c r="S102" s="727">
        <v>57.566360000000003</v>
      </c>
      <c r="T102" s="727">
        <v>68653.674499999994</v>
      </c>
      <c r="U102" s="727">
        <v>19.009780000000003</v>
      </c>
      <c r="V102" s="727">
        <v>19722.427</v>
      </c>
      <c r="W102" s="727">
        <v>9.4487500000000004</v>
      </c>
      <c r="X102" s="727">
        <v>8212.2860000000001</v>
      </c>
      <c r="Y102" s="727">
        <v>9.9452799999999986</v>
      </c>
      <c r="Z102" s="727">
        <v>12884.568600000001</v>
      </c>
      <c r="AA102" s="730">
        <f>C102+E102+G102+I102+K102+M102+O102+Q102+S102+U102+W102+Y102</f>
        <v>2678.2731722999997</v>
      </c>
      <c r="AB102" s="730">
        <f>D102+F102+H102+J102+L102+N102+P102+R102+T102+V102+X102+Z102</f>
        <v>3005501.1742999996</v>
      </c>
      <c r="AC102" s="569"/>
      <c r="AD102" s="569"/>
      <c r="AE102" s="569"/>
      <c r="AF102" s="569"/>
      <c r="AG102" s="569"/>
      <c r="AH102" s="569"/>
      <c r="AI102" s="569"/>
      <c r="AJ102" s="569"/>
      <c r="AK102" s="569"/>
      <c r="AL102" s="569"/>
      <c r="AM102" s="569"/>
      <c r="AN102" s="569"/>
      <c r="AO102" s="569"/>
      <c r="AP102" s="569"/>
      <c r="AQ102" s="569"/>
      <c r="AR102" s="569"/>
      <c r="AS102" s="569"/>
      <c r="AT102" s="569"/>
      <c r="AU102" s="569"/>
      <c r="AV102" s="569"/>
      <c r="AW102" s="569"/>
      <c r="AX102" s="569"/>
      <c r="AY102" s="569"/>
      <c r="AZ102" s="569"/>
      <c r="BA102" s="569"/>
      <c r="BB102" s="569"/>
      <c r="BC102" s="569"/>
      <c r="BD102" s="569"/>
      <c r="BE102" s="569"/>
      <c r="BF102" s="569"/>
      <c r="BG102" s="569"/>
      <c r="BH102" s="569"/>
      <c r="BI102" s="569"/>
      <c r="BJ102" s="569"/>
      <c r="BK102" s="569"/>
      <c r="BL102" s="569"/>
      <c r="BM102" s="569"/>
      <c r="BN102" s="569"/>
      <c r="BO102" s="569"/>
      <c r="BP102" s="569"/>
      <c r="BQ102" s="569"/>
    </row>
    <row r="103" spans="1:69" s="597" customFormat="1" x14ac:dyDescent="0.25">
      <c r="A103" s="646" t="s">
        <v>235</v>
      </c>
      <c r="B103" s="598" t="s">
        <v>173</v>
      </c>
      <c r="C103" s="732">
        <v>8.5015999999999998</v>
      </c>
      <c r="D103" s="732">
        <v>3909.4599000000003</v>
      </c>
      <c r="E103" s="732">
        <v>7.4064300000000003</v>
      </c>
      <c r="F103" s="732">
        <v>3090.8539000000005</v>
      </c>
      <c r="G103" s="732">
        <v>8.2618400000000012</v>
      </c>
      <c r="H103" s="732">
        <v>3038.0735999999997</v>
      </c>
      <c r="I103" s="725">
        <v>8.1094600000000003</v>
      </c>
      <c r="J103" s="725">
        <v>3382.2913000000003</v>
      </c>
      <c r="K103" s="732">
        <v>7.8894000000000002</v>
      </c>
      <c r="L103" s="732">
        <v>4067.5527999999995</v>
      </c>
      <c r="M103" s="727">
        <v>8.107820000000002</v>
      </c>
      <c r="N103" s="727">
        <v>5043.2116999999989</v>
      </c>
      <c r="O103" s="727">
        <v>6.1501400000000004</v>
      </c>
      <c r="P103" s="727">
        <v>4317.8606</v>
      </c>
      <c r="Q103" s="727">
        <v>8.2708100000000009</v>
      </c>
      <c r="R103" s="727">
        <v>4838.8249999999989</v>
      </c>
      <c r="S103" s="727">
        <v>6.2953800000000006</v>
      </c>
      <c r="T103" s="727">
        <v>3972.6136000000001</v>
      </c>
      <c r="U103" s="727">
        <v>6.7008400000000012</v>
      </c>
      <c r="V103" s="727">
        <v>4100.1812</v>
      </c>
      <c r="W103" s="727">
        <v>7.425819999999999</v>
      </c>
      <c r="X103" s="727">
        <v>4380.5122000000001</v>
      </c>
      <c r="Y103" s="727">
        <v>5.9974099999999995</v>
      </c>
      <c r="Z103" s="727">
        <v>3794.2118999999998</v>
      </c>
      <c r="AA103" s="730">
        <f>C103+E103+G103+I103+K103+M103+O103+Q103+S103+U103+W103+Y103</f>
        <v>89.116950000000003</v>
      </c>
      <c r="AB103" s="730">
        <f>D103+F103+H103+J103+L103+N103+P103+R103+T103+V103+X103+Z103</f>
        <v>47935.647699999994</v>
      </c>
      <c r="AC103" s="582"/>
      <c r="AD103" s="582"/>
      <c r="AE103" s="569"/>
      <c r="AF103" s="569"/>
      <c r="AG103" s="569"/>
      <c r="AH103" s="569"/>
      <c r="AI103" s="569"/>
      <c r="AJ103" s="569"/>
      <c r="AK103" s="569"/>
      <c r="AL103" s="569"/>
      <c r="AM103" s="569"/>
      <c r="AN103" s="569"/>
      <c r="AO103" s="569"/>
      <c r="AP103" s="569"/>
      <c r="AQ103" s="569"/>
      <c r="AR103" s="569"/>
      <c r="AS103" s="569"/>
      <c r="AT103" s="569"/>
      <c r="AU103" s="569"/>
      <c r="AV103" s="569"/>
      <c r="AW103" s="569"/>
      <c r="AX103" s="569"/>
      <c r="AY103" s="569"/>
      <c r="AZ103" s="569"/>
      <c r="BA103" s="569"/>
      <c r="BB103" s="569"/>
      <c r="BC103" s="569"/>
      <c r="BD103" s="569"/>
      <c r="BE103" s="569"/>
      <c r="BF103" s="569"/>
      <c r="BG103" s="569"/>
      <c r="BH103" s="569"/>
      <c r="BI103" s="569"/>
      <c r="BJ103" s="569"/>
      <c r="BK103" s="569"/>
      <c r="BL103" s="569"/>
      <c r="BM103" s="569"/>
      <c r="BN103" s="569"/>
      <c r="BO103" s="569"/>
      <c r="BP103" s="569"/>
      <c r="BQ103" s="569"/>
    </row>
    <row r="104" spans="1:69" s="597" customFormat="1" x14ac:dyDescent="0.25">
      <c r="A104" s="638"/>
      <c r="B104" s="226" t="s">
        <v>174</v>
      </c>
      <c r="C104" s="754"/>
      <c r="D104" s="743"/>
      <c r="E104" s="743"/>
      <c r="F104" s="743"/>
      <c r="G104" s="743"/>
      <c r="H104" s="743"/>
      <c r="I104" s="725"/>
      <c r="J104" s="725"/>
      <c r="K104" s="743"/>
      <c r="L104" s="743"/>
      <c r="M104" s="743"/>
      <c r="N104" s="743"/>
      <c r="O104" s="743"/>
      <c r="P104" s="743"/>
      <c r="Q104" s="743"/>
      <c r="R104" s="743"/>
      <c r="S104" s="743"/>
      <c r="T104" s="743"/>
      <c r="U104" s="743"/>
      <c r="V104" s="743"/>
      <c r="W104" s="743"/>
      <c r="X104" s="743"/>
      <c r="Y104" s="743"/>
      <c r="Z104" s="743"/>
      <c r="AA104" s="730"/>
      <c r="AB104" s="730"/>
      <c r="AC104" s="569"/>
      <c r="AD104" s="569"/>
      <c r="AE104" s="569"/>
      <c r="AF104" s="569"/>
      <c r="AG104" s="569"/>
      <c r="AH104" s="569"/>
      <c r="AI104" s="569"/>
      <c r="AJ104" s="569"/>
      <c r="AK104" s="569"/>
      <c r="AL104" s="569"/>
      <c r="AM104" s="569"/>
      <c r="AN104" s="569"/>
      <c r="AO104" s="569"/>
      <c r="AP104" s="569"/>
      <c r="AQ104" s="569"/>
      <c r="AR104" s="569"/>
      <c r="AS104" s="569"/>
      <c r="AT104" s="569"/>
      <c r="AU104" s="569"/>
      <c r="AV104" s="569"/>
      <c r="AW104" s="569"/>
      <c r="AX104" s="569"/>
      <c r="AY104" s="569"/>
      <c r="AZ104" s="569"/>
      <c r="BA104" s="569"/>
      <c r="BB104" s="569"/>
      <c r="BC104" s="569"/>
      <c r="BD104" s="569"/>
      <c r="BE104" s="569"/>
      <c r="BF104" s="569"/>
      <c r="BG104" s="569"/>
      <c r="BH104" s="569"/>
      <c r="BI104" s="569"/>
      <c r="BJ104" s="569"/>
      <c r="BK104" s="569"/>
      <c r="BL104" s="569"/>
      <c r="BM104" s="569"/>
      <c r="BN104" s="569"/>
      <c r="BO104" s="569"/>
      <c r="BP104" s="569"/>
      <c r="BQ104" s="569"/>
    </row>
    <row r="105" spans="1:69" s="597" customFormat="1" x14ac:dyDescent="0.25">
      <c r="A105" s="638">
        <v>801</v>
      </c>
      <c r="B105" s="647" t="s">
        <v>261</v>
      </c>
      <c r="C105" s="727">
        <v>792.54372000000012</v>
      </c>
      <c r="D105" s="727">
        <v>615652.96120000014</v>
      </c>
      <c r="E105" s="727">
        <v>741.76110000000006</v>
      </c>
      <c r="F105" s="727">
        <v>546385.30340000009</v>
      </c>
      <c r="G105" s="727">
        <v>807.75239999999962</v>
      </c>
      <c r="H105" s="727">
        <v>625437.8367000001</v>
      </c>
      <c r="I105" s="725">
        <v>708.59027000000003</v>
      </c>
      <c r="J105" s="725">
        <v>511233.90349999967</v>
      </c>
      <c r="K105" s="727">
        <v>714.94149060000018</v>
      </c>
      <c r="L105" s="727">
        <v>546135.24140000006</v>
      </c>
      <c r="M105" s="727">
        <v>728.79065470000023</v>
      </c>
      <c r="N105" s="727">
        <v>504872.52130000014</v>
      </c>
      <c r="O105" s="727">
        <v>649.38425660000007</v>
      </c>
      <c r="P105" s="727">
        <v>509810.40190000006</v>
      </c>
      <c r="Q105" s="727">
        <v>688.51941999999997</v>
      </c>
      <c r="R105" s="727">
        <v>538187.8180000002</v>
      </c>
      <c r="S105" s="727">
        <v>912.21475999999996</v>
      </c>
      <c r="T105" s="727">
        <v>723411.97730000003</v>
      </c>
      <c r="U105" s="727">
        <v>824.25431000000003</v>
      </c>
      <c r="V105" s="727">
        <v>681294.18550000025</v>
      </c>
      <c r="W105" s="727">
        <v>751.76575000000003</v>
      </c>
      <c r="X105" s="727">
        <v>664805.41950000019</v>
      </c>
      <c r="Y105" s="727">
        <v>739.03699000000006</v>
      </c>
      <c r="Z105" s="727">
        <v>699740.03300000017</v>
      </c>
      <c r="AA105" s="730">
        <f t="shared" ref="AA105:AB125" si="20">C105+E105+G105+I105+K105+M105+O105+Q105+S105+U105+W105+Y105</f>
        <v>9059.5551219000008</v>
      </c>
      <c r="AB105" s="730">
        <f t="shared" si="20"/>
        <v>7166967.6027000016</v>
      </c>
      <c r="AC105" s="582"/>
      <c r="AD105" s="582"/>
      <c r="AE105" s="569"/>
      <c r="AF105" s="569"/>
      <c r="AG105" s="569"/>
      <c r="AH105" s="569"/>
      <c r="AI105" s="569"/>
      <c r="AJ105" s="569"/>
      <c r="AK105" s="569"/>
      <c r="AL105" s="569"/>
      <c r="AM105" s="569"/>
      <c r="AN105" s="569"/>
      <c r="AO105" s="569"/>
      <c r="AP105" s="569"/>
      <c r="AQ105" s="569"/>
      <c r="AR105" s="569"/>
      <c r="AS105" s="569"/>
      <c r="AT105" s="569"/>
      <c r="AU105" s="569"/>
      <c r="AV105" s="569"/>
      <c r="AW105" s="569"/>
      <c r="AX105" s="569"/>
      <c r="AY105" s="569"/>
      <c r="AZ105" s="569"/>
      <c r="BA105" s="569"/>
      <c r="BB105" s="569"/>
      <c r="BC105" s="569"/>
      <c r="BD105" s="569"/>
      <c r="BE105" s="569"/>
      <c r="BF105" s="569"/>
      <c r="BG105" s="569"/>
      <c r="BH105" s="569"/>
      <c r="BI105" s="569"/>
      <c r="BJ105" s="569"/>
      <c r="BK105" s="569"/>
      <c r="BL105" s="569"/>
      <c r="BM105" s="569"/>
      <c r="BN105" s="569"/>
      <c r="BO105" s="569"/>
      <c r="BP105" s="569"/>
      <c r="BQ105" s="569"/>
    </row>
    <row r="106" spans="1:69" s="597" customFormat="1" x14ac:dyDescent="0.25">
      <c r="A106" s="635" t="s">
        <v>175</v>
      </c>
      <c r="B106" s="598" t="s">
        <v>176</v>
      </c>
      <c r="C106" s="727">
        <v>60.862059999999992</v>
      </c>
      <c r="D106" s="727">
        <v>59723.169599999987</v>
      </c>
      <c r="E106" s="727">
        <v>89.098410000000001</v>
      </c>
      <c r="F106" s="727">
        <v>91507.008300000001</v>
      </c>
      <c r="G106" s="727">
        <v>157.75534999999996</v>
      </c>
      <c r="H106" s="727">
        <v>146800.2365</v>
      </c>
      <c r="I106" s="725">
        <v>71.208790000000022</v>
      </c>
      <c r="J106" s="725">
        <v>83804.969299999997</v>
      </c>
      <c r="K106" s="727">
        <v>110.42224910000002</v>
      </c>
      <c r="L106" s="727">
        <v>101372.06030000001</v>
      </c>
      <c r="M106" s="727">
        <v>61.227298600000012</v>
      </c>
      <c r="N106" s="727">
        <v>54219.137600000002</v>
      </c>
      <c r="O106" s="727">
        <v>59.517660000000006</v>
      </c>
      <c r="P106" s="727">
        <v>48337.9375</v>
      </c>
      <c r="Q106" s="727">
        <v>49.946690000000004</v>
      </c>
      <c r="R106" s="727">
        <v>57802.967400000001</v>
      </c>
      <c r="S106" s="727">
        <v>33.335910000000005</v>
      </c>
      <c r="T106" s="727">
        <v>35952.782500000008</v>
      </c>
      <c r="U106" s="727">
        <v>36.892000000000003</v>
      </c>
      <c r="V106" s="727">
        <v>40547.207400000014</v>
      </c>
      <c r="W106" s="727">
        <v>53.512560000000008</v>
      </c>
      <c r="X106" s="727">
        <v>58453.642699999997</v>
      </c>
      <c r="Y106" s="727">
        <v>80.197070000000011</v>
      </c>
      <c r="Z106" s="727">
        <v>80020.666500000007</v>
      </c>
      <c r="AA106" s="730">
        <f t="shared" si="20"/>
        <v>863.97604770000009</v>
      </c>
      <c r="AB106" s="730">
        <f t="shared" si="20"/>
        <v>858541.78560000006</v>
      </c>
      <c r="AC106" s="161"/>
      <c r="AD106" s="161"/>
      <c r="AE106" s="569"/>
      <c r="AF106" s="569"/>
      <c r="AG106" s="569"/>
      <c r="AH106" s="569"/>
      <c r="AI106" s="569"/>
      <c r="AJ106" s="569"/>
      <c r="AK106" s="569"/>
      <c r="AL106" s="569"/>
      <c r="AM106" s="569"/>
      <c r="AN106" s="569"/>
      <c r="AO106" s="569"/>
      <c r="AP106" s="569"/>
      <c r="AQ106" s="569"/>
      <c r="AR106" s="569"/>
      <c r="AS106" s="569"/>
      <c r="AT106" s="569"/>
      <c r="AU106" s="569"/>
      <c r="AV106" s="569"/>
      <c r="AW106" s="569"/>
      <c r="AX106" s="569"/>
      <c r="AY106" s="569"/>
      <c r="AZ106" s="569"/>
      <c r="BA106" s="569"/>
      <c r="BB106" s="569"/>
      <c r="BC106" s="569"/>
      <c r="BD106" s="569"/>
      <c r="BE106" s="569"/>
      <c r="BF106" s="569"/>
      <c r="BG106" s="569"/>
      <c r="BH106" s="569"/>
      <c r="BI106" s="569"/>
      <c r="BJ106" s="569"/>
      <c r="BK106" s="569"/>
      <c r="BL106" s="569"/>
      <c r="BM106" s="569"/>
      <c r="BN106" s="569"/>
      <c r="BO106" s="569"/>
      <c r="BP106" s="569"/>
      <c r="BQ106" s="569"/>
    </row>
    <row r="107" spans="1:69" s="597" customFormat="1" x14ac:dyDescent="0.25">
      <c r="A107" s="635" t="s">
        <v>319</v>
      </c>
      <c r="B107" s="598" t="s">
        <v>178</v>
      </c>
      <c r="C107" s="727">
        <v>6768.411927999995</v>
      </c>
      <c r="D107" s="727">
        <v>8376962.195499992</v>
      </c>
      <c r="E107" s="727">
        <v>7085.1393899999948</v>
      </c>
      <c r="F107" s="727">
        <v>8609151.5651124213</v>
      </c>
      <c r="G107" s="727">
        <v>7787.6852299999982</v>
      </c>
      <c r="H107" s="727">
        <v>10465164.329669403</v>
      </c>
      <c r="I107" s="725">
        <v>4981.8673199999976</v>
      </c>
      <c r="J107" s="725">
        <v>7395048.2626000065</v>
      </c>
      <c r="K107" s="727">
        <v>4257.2596786999993</v>
      </c>
      <c r="L107" s="727">
        <v>6887687.1570000015</v>
      </c>
      <c r="M107" s="727">
        <v>4475.5967375999999</v>
      </c>
      <c r="N107" s="727">
        <v>6472222.0628000014</v>
      </c>
      <c r="O107" s="727">
        <v>3370.0337199999994</v>
      </c>
      <c r="P107" s="727">
        <v>4966637.191399999</v>
      </c>
      <c r="Q107" s="727">
        <v>3301.8083899999992</v>
      </c>
      <c r="R107" s="727">
        <v>4685681.8458999973</v>
      </c>
      <c r="S107" s="727">
        <v>4807.4268100000027</v>
      </c>
      <c r="T107" s="727">
        <v>7342038.0743999975</v>
      </c>
      <c r="U107" s="727">
        <v>8417.9569820000015</v>
      </c>
      <c r="V107" s="727">
        <v>13714610.664199999</v>
      </c>
      <c r="W107" s="727">
        <v>7391.1676599999992</v>
      </c>
      <c r="X107" s="727">
        <v>10217617.375900002</v>
      </c>
      <c r="Y107" s="727">
        <v>6224.0908199999967</v>
      </c>
      <c r="Z107" s="727">
        <v>8064332.3808000078</v>
      </c>
      <c r="AA107" s="730">
        <f t="shared" si="20"/>
        <v>68868.444666299984</v>
      </c>
      <c r="AB107" s="730">
        <f t="shared" si="20"/>
        <v>97197153.10528183</v>
      </c>
      <c r="AC107" s="582"/>
      <c r="AD107" s="582"/>
      <c r="AE107" s="569"/>
      <c r="AF107" s="569"/>
      <c r="AG107" s="569"/>
      <c r="AH107" s="569"/>
      <c r="AI107" s="569"/>
      <c r="AJ107" s="569"/>
      <c r="AK107" s="569"/>
      <c r="AL107" s="569"/>
      <c r="AM107" s="569"/>
      <c r="AN107" s="569"/>
      <c r="AO107" s="569"/>
      <c r="AP107" s="569"/>
      <c r="AQ107" s="569"/>
      <c r="AR107" s="569"/>
      <c r="AS107" s="569"/>
      <c r="AT107" s="569"/>
      <c r="AU107" s="569"/>
      <c r="AV107" s="569"/>
      <c r="AW107" s="569"/>
      <c r="AX107" s="569"/>
      <c r="AY107" s="569"/>
      <c r="AZ107" s="569"/>
      <c r="BA107" s="569"/>
      <c r="BB107" s="569"/>
      <c r="BC107" s="569"/>
      <c r="BD107" s="569"/>
      <c r="BE107" s="569"/>
      <c r="BF107" s="569"/>
      <c r="BG107" s="569"/>
      <c r="BH107" s="569"/>
      <c r="BI107" s="569"/>
      <c r="BJ107" s="569"/>
      <c r="BK107" s="569"/>
      <c r="BL107" s="569"/>
      <c r="BM107" s="569"/>
      <c r="BN107" s="569"/>
      <c r="BO107" s="569"/>
      <c r="BP107" s="569"/>
      <c r="BQ107" s="569"/>
    </row>
    <row r="108" spans="1:69" s="597" customFormat="1" x14ac:dyDescent="0.25">
      <c r="A108" s="635" t="s">
        <v>179</v>
      </c>
      <c r="B108" s="598" t="s">
        <v>180</v>
      </c>
      <c r="C108" s="727">
        <v>130.92331999999999</v>
      </c>
      <c r="D108" s="727">
        <v>165419.66320000004</v>
      </c>
      <c r="E108" s="727">
        <v>143.25351000000001</v>
      </c>
      <c r="F108" s="727">
        <v>173399.24830000001</v>
      </c>
      <c r="G108" s="727">
        <v>262.07434999999998</v>
      </c>
      <c r="H108" s="727">
        <v>294059.69780000002</v>
      </c>
      <c r="I108" s="725">
        <v>215.18839000000003</v>
      </c>
      <c r="J108" s="725">
        <v>241301.4843000001</v>
      </c>
      <c r="K108" s="727">
        <v>208.99520199999998</v>
      </c>
      <c r="L108" s="727">
        <v>218105.49890000004</v>
      </c>
      <c r="M108" s="727">
        <v>184.66744999999997</v>
      </c>
      <c r="N108" s="727">
        <v>188920.0447</v>
      </c>
      <c r="O108" s="727">
        <v>141.88815000000002</v>
      </c>
      <c r="P108" s="727">
        <v>168941.54400000002</v>
      </c>
      <c r="Q108" s="727">
        <v>119.69391</v>
      </c>
      <c r="R108" s="727">
        <v>148573.15130000003</v>
      </c>
      <c r="S108" s="727">
        <v>100.16</v>
      </c>
      <c r="T108" s="727">
        <v>113029.98330000001</v>
      </c>
      <c r="U108" s="727">
        <v>54.851300000000002</v>
      </c>
      <c r="V108" s="727">
        <v>46815.633099999992</v>
      </c>
      <c r="W108" s="727">
        <v>52.153529999999996</v>
      </c>
      <c r="X108" s="727">
        <v>43921.738499999992</v>
      </c>
      <c r="Y108" s="727">
        <v>84.994860000000003</v>
      </c>
      <c r="Z108" s="727">
        <v>81367.51509999999</v>
      </c>
      <c r="AA108" s="730">
        <f t="shared" si="20"/>
        <v>1698.8439720000001</v>
      </c>
      <c r="AB108" s="730">
        <f t="shared" si="20"/>
        <v>1883855.2025000001</v>
      </c>
      <c r="AC108" s="569"/>
      <c r="AD108" s="569"/>
      <c r="AE108" s="569"/>
      <c r="AF108" s="569"/>
      <c r="AG108" s="569"/>
      <c r="AH108" s="569"/>
      <c r="AI108" s="569"/>
      <c r="AJ108" s="569"/>
      <c r="AK108" s="569"/>
      <c r="AL108" s="569"/>
      <c r="AM108" s="569"/>
      <c r="AN108" s="569"/>
      <c r="AO108" s="569"/>
      <c r="AP108" s="569"/>
      <c r="AQ108" s="569"/>
      <c r="AR108" s="569"/>
      <c r="AS108" s="569"/>
      <c r="AT108" s="569"/>
      <c r="AU108" s="569"/>
      <c r="AV108" s="569"/>
      <c r="AW108" s="569"/>
      <c r="AX108" s="569"/>
      <c r="AY108" s="569"/>
      <c r="AZ108" s="569"/>
      <c r="BA108" s="569"/>
      <c r="BB108" s="569"/>
      <c r="BC108" s="569"/>
      <c r="BD108" s="569"/>
      <c r="BE108" s="569"/>
      <c r="BF108" s="569"/>
      <c r="BG108" s="569"/>
      <c r="BH108" s="569"/>
      <c r="BI108" s="569"/>
      <c r="BJ108" s="569"/>
      <c r="BK108" s="569"/>
      <c r="BL108" s="569"/>
      <c r="BM108" s="569"/>
      <c r="BN108" s="569"/>
      <c r="BO108" s="569"/>
      <c r="BP108" s="569"/>
      <c r="BQ108" s="569"/>
    </row>
    <row r="109" spans="1:69" s="597" customFormat="1" x14ac:dyDescent="0.25">
      <c r="A109" s="635" t="s">
        <v>181</v>
      </c>
      <c r="B109" s="598" t="s">
        <v>182</v>
      </c>
      <c r="C109" s="727">
        <v>397.36639999999994</v>
      </c>
      <c r="D109" s="727">
        <v>157592.85109999997</v>
      </c>
      <c r="E109" s="727">
        <v>412.58384999999993</v>
      </c>
      <c r="F109" s="727">
        <v>180392.31389999995</v>
      </c>
      <c r="G109" s="727">
        <v>287.13560000000001</v>
      </c>
      <c r="H109" s="727">
        <v>148746.92819999999</v>
      </c>
      <c r="I109" s="725">
        <v>565.65039999999988</v>
      </c>
      <c r="J109" s="725">
        <v>176291.36139999991</v>
      </c>
      <c r="K109" s="727">
        <v>351.93162999999998</v>
      </c>
      <c r="L109" s="727">
        <v>114107.76690000003</v>
      </c>
      <c r="M109" s="727">
        <v>55.701910000000005</v>
      </c>
      <c r="N109" s="727">
        <v>55092.148199999996</v>
      </c>
      <c r="O109" s="727">
        <v>64.49391</v>
      </c>
      <c r="P109" s="727">
        <v>32420.856699999997</v>
      </c>
      <c r="Q109" s="727">
        <v>15.803000000000001</v>
      </c>
      <c r="R109" s="727">
        <v>31069.805799999998</v>
      </c>
      <c r="S109" s="727">
        <v>27.96041</v>
      </c>
      <c r="T109" s="727">
        <v>22535.022000000004</v>
      </c>
      <c r="U109" s="727">
        <v>87.087699999999998</v>
      </c>
      <c r="V109" s="727">
        <v>35432.509099999996</v>
      </c>
      <c r="W109" s="727">
        <v>230.477</v>
      </c>
      <c r="X109" s="727">
        <v>41376.495100000007</v>
      </c>
      <c r="Y109" s="727">
        <v>198.48249999999999</v>
      </c>
      <c r="Z109" s="727">
        <v>44560.667700000005</v>
      </c>
      <c r="AA109" s="730">
        <f t="shared" si="20"/>
        <v>2694.6743100000003</v>
      </c>
      <c r="AB109" s="730">
        <f t="shared" si="20"/>
        <v>1039618.7261</v>
      </c>
      <c r="AC109" s="582"/>
      <c r="AD109" s="582"/>
      <c r="AE109" s="569"/>
      <c r="AF109" s="569"/>
      <c r="AG109" s="569"/>
      <c r="AH109" s="569"/>
      <c r="AI109" s="569"/>
      <c r="AJ109" s="569"/>
      <c r="AK109" s="569"/>
      <c r="AL109" s="569"/>
      <c r="AM109" s="569"/>
      <c r="AN109" s="569"/>
      <c r="AO109" s="569"/>
      <c r="AP109" s="569"/>
      <c r="AQ109" s="569"/>
      <c r="AR109" s="569"/>
      <c r="AS109" s="569"/>
      <c r="AT109" s="569"/>
      <c r="AU109" s="569"/>
      <c r="AV109" s="569"/>
      <c r="AW109" s="569"/>
      <c r="AX109" s="569"/>
      <c r="AY109" s="569"/>
      <c r="AZ109" s="569"/>
      <c r="BA109" s="569"/>
      <c r="BB109" s="569"/>
      <c r="BC109" s="569"/>
      <c r="BD109" s="569"/>
      <c r="BE109" s="569"/>
      <c r="BF109" s="569"/>
      <c r="BG109" s="569"/>
      <c r="BH109" s="569"/>
      <c r="BI109" s="569"/>
      <c r="BJ109" s="569"/>
      <c r="BK109" s="569"/>
      <c r="BL109" s="569"/>
      <c r="BM109" s="569"/>
      <c r="BN109" s="569"/>
      <c r="BO109" s="569"/>
      <c r="BP109" s="569"/>
      <c r="BQ109" s="569"/>
    </row>
    <row r="110" spans="1:69" s="597" customFormat="1" x14ac:dyDescent="0.25">
      <c r="A110" s="755" t="s">
        <v>251</v>
      </c>
      <c r="B110" s="598" t="s">
        <v>184</v>
      </c>
      <c r="C110" s="727">
        <v>238.06854000000001</v>
      </c>
      <c r="D110" s="727">
        <v>234510.25439999989</v>
      </c>
      <c r="E110" s="727">
        <v>985.04434000000026</v>
      </c>
      <c r="F110" s="727">
        <v>1296314.138</v>
      </c>
      <c r="G110" s="727">
        <v>2234.1770999999994</v>
      </c>
      <c r="H110" s="727">
        <v>2967759.236099998</v>
      </c>
      <c r="I110" s="725">
        <v>4341.7618599999996</v>
      </c>
      <c r="J110" s="725">
        <v>5422530.1814999972</v>
      </c>
      <c r="K110" s="727">
        <v>9564.3109603000084</v>
      </c>
      <c r="L110" s="727">
        <v>10379538.557999995</v>
      </c>
      <c r="M110" s="727">
        <v>10391.114439999996</v>
      </c>
      <c r="N110" s="727">
        <v>10622420.103499986</v>
      </c>
      <c r="O110" s="727">
        <v>6717.2752399999981</v>
      </c>
      <c r="P110" s="727">
        <v>6889692.5858999928</v>
      </c>
      <c r="Q110" s="727">
        <v>3081.2211699999989</v>
      </c>
      <c r="R110" s="727">
        <v>3186028.7383000036</v>
      </c>
      <c r="S110" s="727">
        <v>731.73642600000039</v>
      </c>
      <c r="T110" s="727">
        <v>766980.51129999955</v>
      </c>
      <c r="U110" s="727">
        <v>162.58365000000003</v>
      </c>
      <c r="V110" s="727">
        <v>131610.44119999991</v>
      </c>
      <c r="W110" s="727">
        <v>177.54595999999992</v>
      </c>
      <c r="X110" s="727">
        <v>198911.94010000007</v>
      </c>
      <c r="Y110" s="727">
        <v>252.97106999999997</v>
      </c>
      <c r="Z110" s="727">
        <v>272223.9758999999</v>
      </c>
      <c r="AA110" s="730">
        <f>C110+E110+G110+I110+K110+M110+O110+Q110+S110+U110+W110+Y110</f>
        <v>38877.810756300001</v>
      </c>
      <c r="AB110" s="730">
        <f t="shared" si="20"/>
        <v>42368520.664199971</v>
      </c>
      <c r="AC110" s="569"/>
      <c r="AD110" s="569"/>
      <c r="AE110" s="569"/>
      <c r="AF110" s="569"/>
      <c r="AG110" s="569"/>
      <c r="AH110" s="569"/>
      <c r="AI110" s="569"/>
      <c r="AJ110" s="569"/>
      <c r="AK110" s="569"/>
      <c r="AL110" s="569"/>
      <c r="AM110" s="569"/>
      <c r="AN110" s="569"/>
      <c r="AO110" s="569"/>
      <c r="AP110" s="569"/>
      <c r="AQ110" s="569"/>
      <c r="AR110" s="569"/>
      <c r="AS110" s="569"/>
      <c r="AT110" s="569"/>
      <c r="AU110" s="569"/>
      <c r="AV110" s="569"/>
      <c r="AW110" s="569"/>
      <c r="AX110" s="569"/>
      <c r="AY110" s="569"/>
      <c r="AZ110" s="569"/>
      <c r="BA110" s="569"/>
      <c r="BB110" s="569"/>
      <c r="BC110" s="569"/>
      <c r="BD110" s="569"/>
      <c r="BE110" s="569"/>
      <c r="BF110" s="569"/>
      <c r="BG110" s="569"/>
      <c r="BH110" s="569"/>
      <c r="BI110" s="569"/>
      <c r="BJ110" s="569"/>
      <c r="BK110" s="569"/>
      <c r="BL110" s="569"/>
      <c r="BM110" s="569"/>
      <c r="BN110" s="569"/>
      <c r="BO110" s="569"/>
      <c r="BP110" s="569"/>
      <c r="BQ110" s="569"/>
    </row>
    <row r="111" spans="1:69" s="597" customFormat="1" x14ac:dyDescent="0.25">
      <c r="A111" s="646" t="s">
        <v>237</v>
      </c>
      <c r="B111" s="756" t="s">
        <v>186</v>
      </c>
      <c r="C111" s="727">
        <v>290.81314999999995</v>
      </c>
      <c r="D111" s="727">
        <v>245309.91960000005</v>
      </c>
      <c r="E111" s="727">
        <v>356.32465000000002</v>
      </c>
      <c r="F111" s="727">
        <v>292861.85909999994</v>
      </c>
      <c r="G111" s="727">
        <v>525.13580000000002</v>
      </c>
      <c r="H111" s="727">
        <v>466214.8872</v>
      </c>
      <c r="I111" s="725">
        <v>270.04160999999999</v>
      </c>
      <c r="J111" s="725">
        <v>247644.74359999999</v>
      </c>
      <c r="K111" s="727">
        <v>295.62775499999998</v>
      </c>
      <c r="L111" s="727">
        <v>272134.00760000007</v>
      </c>
      <c r="M111" s="727">
        <v>225.64463000000001</v>
      </c>
      <c r="N111" s="727">
        <v>247603.04609999998</v>
      </c>
      <c r="O111" s="727">
        <v>254.29560000000001</v>
      </c>
      <c r="P111" s="727">
        <v>304690.33980000002</v>
      </c>
      <c r="Q111" s="727">
        <v>164.14274</v>
      </c>
      <c r="R111" s="727">
        <v>158670.12449999998</v>
      </c>
      <c r="S111" s="727">
        <v>319.86238000000014</v>
      </c>
      <c r="T111" s="727">
        <v>278683.31040000002</v>
      </c>
      <c r="U111" s="727">
        <v>195.49584999999999</v>
      </c>
      <c r="V111" s="727">
        <v>163594.62740000003</v>
      </c>
      <c r="W111" s="727">
        <v>459.34701000000001</v>
      </c>
      <c r="X111" s="727">
        <v>359849.03140000004</v>
      </c>
      <c r="Y111" s="727">
        <v>270.64770999999996</v>
      </c>
      <c r="Z111" s="727">
        <v>197382.70690000008</v>
      </c>
      <c r="AA111" s="730">
        <f t="shared" si="20"/>
        <v>3627.3788849999992</v>
      </c>
      <c r="AB111" s="730">
        <f t="shared" si="20"/>
        <v>3234638.6036000005</v>
      </c>
      <c r="AC111" s="582"/>
      <c r="AD111" s="582"/>
      <c r="AE111" s="569"/>
      <c r="AF111" s="569"/>
      <c r="AG111" s="569"/>
      <c r="AH111" s="569"/>
      <c r="AI111" s="569"/>
      <c r="AJ111" s="569"/>
      <c r="AK111" s="569"/>
      <c r="AL111" s="569"/>
      <c r="AM111" s="569"/>
      <c r="AN111" s="569"/>
      <c r="AO111" s="569"/>
      <c r="AP111" s="569"/>
      <c r="AQ111" s="569"/>
      <c r="AR111" s="569"/>
      <c r="AS111" s="569"/>
      <c r="AT111" s="569"/>
      <c r="AU111" s="569"/>
      <c r="AV111" s="569"/>
      <c r="AW111" s="569"/>
      <c r="AX111" s="569"/>
      <c r="AY111" s="569"/>
      <c r="AZ111" s="569"/>
      <c r="BA111" s="569"/>
      <c r="BB111" s="569"/>
      <c r="BC111" s="569"/>
      <c r="BD111" s="569"/>
      <c r="BE111" s="569"/>
      <c r="BF111" s="569"/>
      <c r="BG111" s="569"/>
      <c r="BH111" s="569"/>
      <c r="BI111" s="569"/>
      <c r="BJ111" s="569"/>
      <c r="BK111" s="569"/>
      <c r="BL111" s="569"/>
      <c r="BM111" s="569"/>
      <c r="BN111" s="569"/>
      <c r="BO111" s="569"/>
      <c r="BP111" s="569"/>
      <c r="BQ111" s="569"/>
    </row>
    <row r="112" spans="1:69" s="597" customFormat="1" x14ac:dyDescent="0.25">
      <c r="A112" s="635" t="s">
        <v>238</v>
      </c>
      <c r="B112" s="598" t="s">
        <v>188</v>
      </c>
      <c r="C112" s="725">
        <v>0</v>
      </c>
      <c r="D112" s="725">
        <v>0</v>
      </c>
      <c r="E112" s="725">
        <v>0</v>
      </c>
      <c r="F112" s="725">
        <v>0</v>
      </c>
      <c r="G112" s="725">
        <v>2.4E-2</v>
      </c>
      <c r="H112" s="725">
        <v>39</v>
      </c>
      <c r="I112" s="725">
        <v>2.4E-2</v>
      </c>
      <c r="J112" s="725">
        <v>39</v>
      </c>
      <c r="K112" s="725">
        <v>0</v>
      </c>
      <c r="L112" s="725">
        <v>0</v>
      </c>
      <c r="M112" s="728">
        <v>0.18182220000000002</v>
      </c>
      <c r="N112" s="728">
        <v>120.0012</v>
      </c>
      <c r="O112" s="728">
        <v>0.18181999999999998</v>
      </c>
      <c r="P112" s="728">
        <v>120.0012</v>
      </c>
      <c r="Q112" s="728">
        <v>0</v>
      </c>
      <c r="R112" s="728">
        <v>0</v>
      </c>
      <c r="S112" s="728">
        <v>0</v>
      </c>
      <c r="T112" s="728">
        <v>0</v>
      </c>
      <c r="U112" s="728">
        <v>0.10909000000000001</v>
      </c>
      <c r="V112" s="728">
        <v>30.545200000000001</v>
      </c>
      <c r="W112" s="728">
        <v>2.4E-2</v>
      </c>
      <c r="X112" s="728">
        <v>39</v>
      </c>
      <c r="Y112" s="728">
        <v>0</v>
      </c>
      <c r="Z112" s="728">
        <v>0</v>
      </c>
      <c r="AA112" s="730">
        <f t="shared" si="20"/>
        <v>0.5447322</v>
      </c>
      <c r="AB112" s="730">
        <f t="shared" si="20"/>
        <v>387.54759999999999</v>
      </c>
      <c r="AC112" s="582"/>
      <c r="AD112" s="582"/>
      <c r="AE112" s="569"/>
      <c r="AF112" s="569"/>
      <c r="AG112" s="569"/>
      <c r="AH112" s="569"/>
      <c r="AI112" s="569"/>
      <c r="AJ112" s="569"/>
      <c r="AK112" s="569"/>
      <c r="AL112" s="569"/>
      <c r="AM112" s="569"/>
      <c r="AN112" s="569"/>
      <c r="AO112" s="569"/>
      <c r="AP112" s="569"/>
      <c r="AQ112" s="569"/>
      <c r="AR112" s="569"/>
      <c r="AS112" s="569"/>
      <c r="AT112" s="569"/>
      <c r="AU112" s="569"/>
      <c r="AV112" s="569"/>
      <c r="AW112" s="569"/>
      <c r="AX112" s="569"/>
      <c r="AY112" s="569"/>
      <c r="AZ112" s="569"/>
      <c r="BA112" s="569"/>
      <c r="BB112" s="569"/>
      <c r="BC112" s="569"/>
      <c r="BD112" s="569"/>
      <c r="BE112" s="569"/>
      <c r="BF112" s="569"/>
      <c r="BG112" s="569"/>
      <c r="BH112" s="569"/>
      <c r="BI112" s="569"/>
      <c r="BJ112" s="569"/>
      <c r="BK112" s="569"/>
      <c r="BL112" s="569"/>
      <c r="BM112" s="569"/>
      <c r="BN112" s="569"/>
      <c r="BO112" s="569"/>
      <c r="BP112" s="569"/>
      <c r="BQ112" s="569"/>
    </row>
    <row r="113" spans="1:69" s="597" customFormat="1" x14ac:dyDescent="0.25">
      <c r="A113" s="635" t="s">
        <v>189</v>
      </c>
      <c r="B113" s="598" t="s">
        <v>190</v>
      </c>
      <c r="C113" s="727">
        <v>0</v>
      </c>
      <c r="D113" s="727">
        <v>0</v>
      </c>
      <c r="E113" s="727">
        <v>0</v>
      </c>
      <c r="F113" s="727">
        <v>0</v>
      </c>
      <c r="G113" s="727">
        <v>0.72</v>
      </c>
      <c r="H113" s="727">
        <v>360</v>
      </c>
      <c r="I113" s="725">
        <v>0.36</v>
      </c>
      <c r="J113" s="725">
        <v>180</v>
      </c>
      <c r="K113" s="727">
        <v>0</v>
      </c>
      <c r="L113" s="727">
        <v>0</v>
      </c>
      <c r="M113" s="727">
        <v>0.08</v>
      </c>
      <c r="N113" s="727">
        <v>66.400000000000006</v>
      </c>
      <c r="O113" s="727">
        <v>0</v>
      </c>
      <c r="P113" s="727">
        <v>0</v>
      </c>
      <c r="Q113" s="727">
        <v>0.02</v>
      </c>
      <c r="R113" s="727">
        <v>36</v>
      </c>
      <c r="S113" s="727">
        <v>2.5000000000000001E-2</v>
      </c>
      <c r="T113" s="727">
        <v>19</v>
      </c>
      <c r="U113" s="727">
        <v>0</v>
      </c>
      <c r="V113" s="727">
        <v>0</v>
      </c>
      <c r="W113" s="727">
        <v>0</v>
      </c>
      <c r="X113" s="727">
        <v>0</v>
      </c>
      <c r="Y113" s="727">
        <v>8.1640000000000004E-2</v>
      </c>
      <c r="Z113" s="727">
        <v>128.55860000000001</v>
      </c>
      <c r="AA113" s="730">
        <f t="shared" si="20"/>
        <v>1.28664</v>
      </c>
      <c r="AB113" s="730">
        <f t="shared" si="20"/>
        <v>789.95859999999993</v>
      </c>
      <c r="AC113" s="582"/>
      <c r="AD113" s="582"/>
      <c r="AE113" s="569"/>
      <c r="AF113" s="569"/>
      <c r="AG113" s="569"/>
      <c r="AH113" s="569"/>
      <c r="AI113" s="569"/>
      <c r="AJ113" s="569"/>
      <c r="AK113" s="569"/>
      <c r="AL113" s="569"/>
      <c r="AM113" s="569"/>
      <c r="AN113" s="569"/>
      <c r="AO113" s="569"/>
      <c r="AP113" s="569"/>
      <c r="AQ113" s="569"/>
      <c r="AR113" s="569"/>
      <c r="AS113" s="569"/>
      <c r="AT113" s="569"/>
      <c r="AU113" s="569"/>
      <c r="AV113" s="569"/>
      <c r="AW113" s="569"/>
      <c r="AX113" s="569"/>
      <c r="AY113" s="569"/>
      <c r="AZ113" s="569"/>
      <c r="BA113" s="569"/>
      <c r="BB113" s="569"/>
      <c r="BC113" s="569"/>
      <c r="BD113" s="569"/>
      <c r="BE113" s="569"/>
      <c r="BF113" s="569"/>
      <c r="BG113" s="569"/>
      <c r="BH113" s="569"/>
      <c r="BI113" s="569"/>
      <c r="BJ113" s="569"/>
      <c r="BK113" s="569"/>
      <c r="BL113" s="569"/>
      <c r="BM113" s="569"/>
      <c r="BN113" s="569"/>
      <c r="BO113" s="569"/>
      <c r="BP113" s="569"/>
      <c r="BQ113" s="569"/>
    </row>
    <row r="114" spans="1:69" s="597" customFormat="1" x14ac:dyDescent="0.25">
      <c r="A114" s="646" t="s">
        <v>237</v>
      </c>
      <c r="B114" s="598" t="s">
        <v>192</v>
      </c>
      <c r="C114" s="727">
        <v>43.146190000000004</v>
      </c>
      <c r="D114" s="727">
        <v>58406.856800000001</v>
      </c>
      <c r="E114" s="727">
        <v>36.360159999999993</v>
      </c>
      <c r="F114" s="727">
        <v>133734.59019999998</v>
      </c>
      <c r="G114" s="727">
        <v>29.436270000000007</v>
      </c>
      <c r="H114" s="727">
        <v>71487.038199999995</v>
      </c>
      <c r="I114" s="725">
        <v>7.3291299999999993</v>
      </c>
      <c r="J114" s="725">
        <v>13783.3788</v>
      </c>
      <c r="K114" s="727">
        <v>16.282820000000001</v>
      </c>
      <c r="L114" s="727">
        <v>25418.0707</v>
      </c>
      <c r="M114" s="727">
        <v>184.39674999999997</v>
      </c>
      <c r="N114" s="727">
        <v>61504.346000000012</v>
      </c>
      <c r="O114" s="727">
        <v>413.89168000000006</v>
      </c>
      <c r="P114" s="727">
        <v>211156.47840000002</v>
      </c>
      <c r="Q114" s="727">
        <v>492.87419</v>
      </c>
      <c r="R114" s="727">
        <v>289968.69900000002</v>
      </c>
      <c r="S114" s="727">
        <v>896.00989000000027</v>
      </c>
      <c r="T114" s="727">
        <v>694769.95680000004</v>
      </c>
      <c r="U114" s="727">
        <v>397.93246000000016</v>
      </c>
      <c r="V114" s="727">
        <v>486835.15840000001</v>
      </c>
      <c r="W114" s="727">
        <v>62.323800000000013</v>
      </c>
      <c r="X114" s="727">
        <v>59291.064300000005</v>
      </c>
      <c r="Y114" s="727">
        <v>42.322479999999999</v>
      </c>
      <c r="Z114" s="727">
        <v>39857.595100000006</v>
      </c>
      <c r="AA114" s="730">
        <f>C114+E114+G114+I114+K114+M114+O114+Q114+S114+U114+W114+Y114</f>
        <v>2622.3058200000005</v>
      </c>
      <c r="AB114" s="730">
        <f>D114+F114+H114+J114+L114+N114+P114+R114+T114+V114+X114+Z114</f>
        <v>2146213.2327000005</v>
      </c>
      <c r="AC114" s="582"/>
      <c r="AD114" s="582"/>
      <c r="AE114" s="569"/>
      <c r="AF114" s="569"/>
      <c r="AG114" s="569"/>
      <c r="AH114" s="569"/>
      <c r="AI114" s="569"/>
      <c r="AJ114" s="569"/>
      <c r="AK114" s="569"/>
      <c r="AL114" s="569"/>
      <c r="AM114" s="569"/>
      <c r="AN114" s="569"/>
      <c r="AO114" s="569"/>
      <c r="AP114" s="569"/>
      <c r="AQ114" s="569"/>
      <c r="AR114" s="569"/>
      <c r="AS114" s="569"/>
      <c r="AT114" s="569"/>
      <c r="AU114" s="569"/>
      <c r="AV114" s="569"/>
      <c r="AW114" s="569"/>
      <c r="AX114" s="569"/>
      <c r="AY114" s="569"/>
      <c r="AZ114" s="569"/>
      <c r="BA114" s="569"/>
      <c r="BB114" s="569"/>
      <c r="BC114" s="569"/>
      <c r="BD114" s="569"/>
      <c r="BE114" s="569"/>
      <c r="BF114" s="569"/>
      <c r="BG114" s="569"/>
      <c r="BH114" s="569"/>
      <c r="BI114" s="569"/>
      <c r="BJ114" s="569"/>
      <c r="BK114" s="569"/>
      <c r="BL114" s="569"/>
      <c r="BM114" s="569"/>
      <c r="BN114" s="569"/>
      <c r="BO114" s="569"/>
      <c r="BP114" s="569"/>
      <c r="BQ114" s="569"/>
    </row>
    <row r="115" spans="1:69" s="597" customFormat="1" x14ac:dyDescent="0.25">
      <c r="A115" s="635" t="s">
        <v>193</v>
      </c>
      <c r="B115" s="598" t="s">
        <v>194</v>
      </c>
      <c r="C115" s="727">
        <v>11.831849999999996</v>
      </c>
      <c r="D115" s="727">
        <v>10662.596400000002</v>
      </c>
      <c r="E115" s="727">
        <v>23.464829999999999</v>
      </c>
      <c r="F115" s="727">
        <v>19457.871499999994</v>
      </c>
      <c r="G115" s="727">
        <v>17.543429999999994</v>
      </c>
      <c r="H115" s="727">
        <v>14253.312900000004</v>
      </c>
      <c r="I115" s="725">
        <v>14.184659999999997</v>
      </c>
      <c r="J115" s="725">
        <v>10489.990300000001</v>
      </c>
      <c r="K115" s="727">
        <v>16.274129999999996</v>
      </c>
      <c r="L115" s="727">
        <v>12291.4244</v>
      </c>
      <c r="M115" s="727">
        <v>8.0543999999999993</v>
      </c>
      <c r="N115" s="727">
        <v>4674.1376</v>
      </c>
      <c r="O115" s="727">
        <v>12.366290000000001</v>
      </c>
      <c r="P115" s="727">
        <v>7458.3338000000012</v>
      </c>
      <c r="Q115" s="727">
        <v>8.0098099999999999</v>
      </c>
      <c r="R115" s="727">
        <v>6548.7500999999993</v>
      </c>
      <c r="S115" s="727">
        <v>9.6292500000000008</v>
      </c>
      <c r="T115" s="727">
        <v>7375.6260999999986</v>
      </c>
      <c r="U115" s="727">
        <v>11.471830000000002</v>
      </c>
      <c r="V115" s="727">
        <v>7218.3224999999993</v>
      </c>
      <c r="W115" s="727">
        <v>10.228960000000002</v>
      </c>
      <c r="X115" s="727">
        <v>5599.6091999999999</v>
      </c>
      <c r="Y115" s="727">
        <v>9.3305000000000007</v>
      </c>
      <c r="Z115" s="727">
        <v>2992.9053999999996</v>
      </c>
      <c r="AA115" s="730">
        <f t="shared" si="20"/>
        <v>152.38994</v>
      </c>
      <c r="AB115" s="730">
        <f t="shared" si="20"/>
        <v>109022.88020000001</v>
      </c>
      <c r="AC115" s="569"/>
      <c r="AD115" s="569"/>
      <c r="AE115" s="569"/>
      <c r="AF115" s="569"/>
      <c r="AG115" s="569"/>
      <c r="AH115" s="569"/>
      <c r="AI115" s="569"/>
      <c r="AJ115" s="569"/>
      <c r="AK115" s="569"/>
      <c r="AL115" s="569"/>
      <c r="AM115" s="569"/>
      <c r="AN115" s="569"/>
      <c r="AO115" s="569"/>
      <c r="AP115" s="569"/>
      <c r="AQ115" s="569"/>
      <c r="AR115" s="569"/>
      <c r="AS115" s="569"/>
      <c r="AT115" s="569"/>
      <c r="AU115" s="569"/>
      <c r="AV115" s="569"/>
      <c r="AW115" s="569"/>
      <c r="AX115" s="569"/>
      <c r="AY115" s="569"/>
      <c r="AZ115" s="569"/>
      <c r="BA115" s="569"/>
      <c r="BB115" s="569"/>
      <c r="BC115" s="569"/>
      <c r="BD115" s="569"/>
      <c r="BE115" s="569"/>
      <c r="BF115" s="569"/>
      <c r="BG115" s="569"/>
      <c r="BH115" s="569"/>
      <c r="BI115" s="569"/>
      <c r="BJ115" s="569"/>
      <c r="BK115" s="569"/>
      <c r="BL115" s="569"/>
      <c r="BM115" s="569"/>
      <c r="BN115" s="569"/>
      <c r="BO115" s="569"/>
      <c r="BP115" s="569"/>
      <c r="BQ115" s="569"/>
    </row>
    <row r="116" spans="1:69" s="597" customFormat="1" x14ac:dyDescent="0.25">
      <c r="A116" s="635" t="s">
        <v>195</v>
      </c>
      <c r="B116" s="596" t="s">
        <v>196</v>
      </c>
      <c r="C116" s="727">
        <v>0.86622000000000021</v>
      </c>
      <c r="D116" s="727">
        <v>361.31679999999994</v>
      </c>
      <c r="E116" s="727">
        <v>0.37242000000000003</v>
      </c>
      <c r="F116" s="727">
        <v>146.55330000000001</v>
      </c>
      <c r="G116" s="727">
        <v>0.73313000000000017</v>
      </c>
      <c r="H116" s="727">
        <v>330.5641</v>
      </c>
      <c r="I116" s="725">
        <v>0.55432999999999999</v>
      </c>
      <c r="J116" s="725">
        <v>332.12200000000001</v>
      </c>
      <c r="K116" s="727">
        <v>0.52778000000000003</v>
      </c>
      <c r="L116" s="727">
        <v>409.59699999999998</v>
      </c>
      <c r="M116" s="727">
        <v>22.371179999999999</v>
      </c>
      <c r="N116" s="727">
        <v>38925.105999999992</v>
      </c>
      <c r="O116" s="727">
        <v>0.1046</v>
      </c>
      <c r="P116" s="727">
        <v>93.992000000000004</v>
      </c>
      <c r="Q116" s="727">
        <v>0.10299999999999999</v>
      </c>
      <c r="R116" s="727">
        <v>79.00800000000001</v>
      </c>
      <c r="S116" s="727">
        <v>0.29781999999999997</v>
      </c>
      <c r="T116" s="727">
        <v>172.79230000000001</v>
      </c>
      <c r="U116" s="727">
        <v>1.2843699999999998</v>
      </c>
      <c r="V116" s="727">
        <v>544.90719999999999</v>
      </c>
      <c r="W116" s="727">
        <v>0.66090000000000015</v>
      </c>
      <c r="X116" s="727">
        <v>311.94</v>
      </c>
      <c r="Y116" s="727">
        <v>1.3902000000000005</v>
      </c>
      <c r="Z116" s="727">
        <v>623.34079999999983</v>
      </c>
      <c r="AA116" s="730">
        <f t="shared" si="20"/>
        <v>29.265950000000004</v>
      </c>
      <c r="AB116" s="730">
        <f t="shared" si="20"/>
        <v>42331.239499999996</v>
      </c>
    </row>
    <row r="117" spans="1:69" s="597" customFormat="1" x14ac:dyDescent="0.25">
      <c r="A117" s="635" t="s">
        <v>197</v>
      </c>
      <c r="B117" s="598" t="s">
        <v>198</v>
      </c>
      <c r="C117" s="727">
        <v>0.68191000000000002</v>
      </c>
      <c r="D117" s="727">
        <v>962.03749999999991</v>
      </c>
      <c r="E117" s="727">
        <v>0.61645000000000005</v>
      </c>
      <c r="F117" s="727">
        <v>191.11689999999999</v>
      </c>
      <c r="G117" s="727">
        <v>1.46136</v>
      </c>
      <c r="H117" s="727">
        <v>841.61710000000005</v>
      </c>
      <c r="I117" s="725">
        <v>2.2140900000000001</v>
      </c>
      <c r="J117" s="725">
        <v>2129.4315000000001</v>
      </c>
      <c r="K117" s="727">
        <v>0.72045999999999999</v>
      </c>
      <c r="L117" s="727">
        <v>269.43299999999999</v>
      </c>
      <c r="M117" s="727">
        <v>0.75318000000000007</v>
      </c>
      <c r="N117" s="727">
        <v>1122.7725</v>
      </c>
      <c r="O117" s="727">
        <v>0.28000000000000003</v>
      </c>
      <c r="P117" s="727">
        <v>553</v>
      </c>
      <c r="Q117" s="727">
        <v>9.6000000000000002E-2</v>
      </c>
      <c r="R117" s="727">
        <v>119.9988</v>
      </c>
      <c r="S117" s="727">
        <v>0.05</v>
      </c>
      <c r="T117" s="727">
        <v>64</v>
      </c>
      <c r="U117" s="727">
        <v>0.04</v>
      </c>
      <c r="V117" s="727">
        <v>50</v>
      </c>
      <c r="W117" s="727">
        <v>0</v>
      </c>
      <c r="X117" s="727">
        <v>0</v>
      </c>
      <c r="Y117" s="727">
        <v>0</v>
      </c>
      <c r="Z117" s="727">
        <v>0</v>
      </c>
      <c r="AA117" s="730">
        <f t="shared" si="20"/>
        <v>6.913450000000001</v>
      </c>
      <c r="AB117" s="730">
        <f t="shared" si="20"/>
        <v>6303.4072999999999</v>
      </c>
      <c r="AC117" s="582"/>
      <c r="AD117" s="582"/>
      <c r="AE117" s="569"/>
      <c r="AF117" s="569"/>
      <c r="AG117" s="569"/>
      <c r="AH117" s="569"/>
      <c r="AI117" s="569"/>
      <c r="AJ117" s="569"/>
      <c r="AK117" s="569"/>
      <c r="AL117" s="569"/>
      <c r="AM117" s="569"/>
      <c r="AN117" s="569"/>
      <c r="AO117" s="569"/>
      <c r="AP117" s="569"/>
      <c r="AQ117" s="569"/>
      <c r="AR117" s="569"/>
      <c r="AS117" s="569"/>
      <c r="AT117" s="569"/>
      <c r="AU117" s="569"/>
      <c r="AV117" s="569"/>
      <c r="AW117" s="569"/>
      <c r="AX117" s="569"/>
      <c r="AY117" s="569"/>
      <c r="AZ117" s="569"/>
      <c r="BA117" s="569"/>
      <c r="BB117" s="569"/>
      <c r="BC117" s="569"/>
      <c r="BD117" s="569"/>
      <c r="BE117" s="569"/>
      <c r="BF117" s="569"/>
      <c r="BG117" s="569"/>
      <c r="BH117" s="569"/>
      <c r="BI117" s="569"/>
      <c r="BJ117" s="569"/>
      <c r="BK117" s="569"/>
      <c r="BL117" s="569"/>
      <c r="BM117" s="569"/>
      <c r="BN117" s="569"/>
      <c r="BO117" s="569"/>
      <c r="BP117" s="569"/>
      <c r="BQ117" s="569"/>
    </row>
    <row r="118" spans="1:69" s="597" customFormat="1" x14ac:dyDescent="0.25">
      <c r="A118" s="635" t="s">
        <v>199</v>
      </c>
      <c r="B118" s="598" t="s">
        <v>200</v>
      </c>
      <c r="C118" s="727">
        <v>337.09244999999993</v>
      </c>
      <c r="D118" s="727">
        <v>304472.75549999991</v>
      </c>
      <c r="E118" s="727">
        <v>335.48768999999999</v>
      </c>
      <c r="F118" s="727">
        <v>278762.19541892345</v>
      </c>
      <c r="G118" s="727">
        <v>179.97298000000001</v>
      </c>
      <c r="H118" s="727">
        <v>140439.80270000003</v>
      </c>
      <c r="I118" s="725">
        <v>49.567520000000002</v>
      </c>
      <c r="J118" s="725">
        <v>34526.082299999995</v>
      </c>
      <c r="K118" s="727">
        <v>76.36925530000002</v>
      </c>
      <c r="L118" s="727">
        <v>43725.706000000006</v>
      </c>
      <c r="M118" s="727">
        <v>44.188429999999997</v>
      </c>
      <c r="N118" s="727">
        <v>24092.877399999998</v>
      </c>
      <c r="O118" s="727">
        <v>79.771786899999995</v>
      </c>
      <c r="P118" s="727">
        <v>46153.453000000001</v>
      </c>
      <c r="Q118" s="727">
        <v>51.401279999999993</v>
      </c>
      <c r="R118" s="727">
        <v>26901.6312</v>
      </c>
      <c r="S118" s="727">
        <v>437.81481900000011</v>
      </c>
      <c r="T118" s="727">
        <v>300761.06849999994</v>
      </c>
      <c r="U118" s="727">
        <v>350.84163000000001</v>
      </c>
      <c r="V118" s="727">
        <v>254781.64980000001</v>
      </c>
      <c r="W118" s="727">
        <v>274.35355000000004</v>
      </c>
      <c r="X118" s="727">
        <v>225547.3214999999</v>
      </c>
      <c r="Y118" s="727">
        <v>139.42144999999999</v>
      </c>
      <c r="Z118" s="727">
        <v>105370.98019999999</v>
      </c>
      <c r="AA118" s="730">
        <f t="shared" si="20"/>
        <v>2356.2828411999999</v>
      </c>
      <c r="AB118" s="730">
        <f t="shared" si="20"/>
        <v>1785535.5235189232</v>
      </c>
      <c r="AC118" s="582"/>
      <c r="AD118" s="582"/>
      <c r="AE118" s="569"/>
      <c r="AF118" s="569"/>
      <c r="AG118" s="569"/>
      <c r="AH118" s="569"/>
      <c r="AI118" s="569"/>
      <c r="AJ118" s="569"/>
      <c r="AK118" s="569"/>
      <c r="AL118" s="569"/>
      <c r="AM118" s="569"/>
      <c r="AN118" s="569"/>
      <c r="AO118" s="569"/>
      <c r="AP118" s="569"/>
      <c r="AQ118" s="569"/>
      <c r="AR118" s="569"/>
      <c r="AS118" s="569"/>
      <c r="AT118" s="569"/>
      <c r="AU118" s="569"/>
      <c r="AV118" s="569"/>
      <c r="AW118" s="569"/>
      <c r="AX118" s="569"/>
      <c r="AY118" s="569"/>
      <c r="AZ118" s="569"/>
      <c r="BA118" s="569"/>
      <c r="BB118" s="569"/>
      <c r="BC118" s="569"/>
      <c r="BD118" s="569"/>
      <c r="BE118" s="569"/>
      <c r="BF118" s="569"/>
      <c r="BG118" s="569"/>
      <c r="BH118" s="569"/>
      <c r="BI118" s="569"/>
      <c r="BJ118" s="569"/>
      <c r="BK118" s="569"/>
      <c r="BL118" s="569"/>
      <c r="BM118" s="569"/>
      <c r="BN118" s="569"/>
      <c r="BO118" s="569"/>
      <c r="BP118" s="569"/>
      <c r="BQ118" s="569"/>
    </row>
    <row r="119" spans="1:69" s="597" customFormat="1" x14ac:dyDescent="0.25">
      <c r="A119" s="635" t="s">
        <v>252</v>
      </c>
      <c r="B119" s="598" t="s">
        <v>202</v>
      </c>
      <c r="C119" s="725">
        <v>0</v>
      </c>
      <c r="D119" s="725">
        <v>0</v>
      </c>
      <c r="E119" s="725">
        <v>0</v>
      </c>
      <c r="F119" s="725">
        <v>0</v>
      </c>
      <c r="G119" s="725">
        <v>0</v>
      </c>
      <c r="H119" s="725">
        <v>0</v>
      </c>
      <c r="I119" s="725">
        <v>0</v>
      </c>
      <c r="J119" s="725">
        <v>0</v>
      </c>
      <c r="K119" s="727">
        <v>1.0999999999999999E-2</v>
      </c>
      <c r="L119" s="727">
        <v>14.19</v>
      </c>
      <c r="M119" s="727">
        <v>0</v>
      </c>
      <c r="N119" s="727">
        <v>0</v>
      </c>
      <c r="O119" s="727">
        <v>0</v>
      </c>
      <c r="P119" s="727">
        <v>0</v>
      </c>
      <c r="Q119" s="727">
        <v>0</v>
      </c>
      <c r="R119" s="727">
        <v>0</v>
      </c>
      <c r="S119" s="727">
        <v>0</v>
      </c>
      <c r="T119" s="727">
        <v>0</v>
      </c>
      <c r="U119" s="727">
        <v>0</v>
      </c>
      <c r="V119" s="727">
        <v>0</v>
      </c>
      <c r="W119" s="727">
        <v>0</v>
      </c>
      <c r="X119" s="727">
        <v>0</v>
      </c>
      <c r="Y119" s="727">
        <v>0</v>
      </c>
      <c r="Z119" s="727">
        <v>0</v>
      </c>
      <c r="AA119" s="730">
        <f t="shared" si="20"/>
        <v>1.0999999999999999E-2</v>
      </c>
      <c r="AB119" s="730">
        <f t="shared" si="20"/>
        <v>14.19</v>
      </c>
      <c r="AC119" s="569"/>
      <c r="AD119" s="569"/>
      <c r="AE119" s="569"/>
      <c r="AF119" s="569"/>
      <c r="AG119" s="569"/>
      <c r="AH119" s="569"/>
      <c r="AI119" s="569"/>
      <c r="AJ119" s="569"/>
      <c r="AK119" s="569"/>
      <c r="AL119" s="569"/>
      <c r="AM119" s="569"/>
      <c r="AN119" s="569"/>
      <c r="AO119" s="569"/>
      <c r="AP119" s="569"/>
      <c r="AQ119" s="569"/>
      <c r="AR119" s="569"/>
      <c r="AS119" s="569"/>
      <c r="AT119" s="569"/>
      <c r="AU119" s="569"/>
      <c r="AV119" s="569"/>
      <c r="AW119" s="569"/>
      <c r="AX119" s="569"/>
      <c r="AY119" s="569"/>
      <c r="AZ119" s="569"/>
      <c r="BA119" s="569"/>
      <c r="BB119" s="569"/>
      <c r="BC119" s="569"/>
      <c r="BD119" s="569"/>
      <c r="BE119" s="569"/>
      <c r="BF119" s="569"/>
      <c r="BG119" s="569"/>
      <c r="BH119" s="569"/>
      <c r="BI119" s="569"/>
      <c r="BJ119" s="569"/>
      <c r="BK119" s="569"/>
      <c r="BL119" s="569"/>
      <c r="BM119" s="569"/>
      <c r="BN119" s="569"/>
      <c r="BO119" s="569"/>
      <c r="BP119" s="569"/>
      <c r="BQ119" s="569"/>
    </row>
    <row r="120" spans="1:69" s="597" customFormat="1" x14ac:dyDescent="0.25">
      <c r="A120" s="635" t="s">
        <v>203</v>
      </c>
      <c r="B120" s="598" t="s">
        <v>204</v>
      </c>
      <c r="C120" s="727">
        <v>2.1086</v>
      </c>
      <c r="D120" s="727">
        <v>2052.9792000000002</v>
      </c>
      <c r="E120" s="727">
        <v>2.8189600000000001</v>
      </c>
      <c r="F120" s="727">
        <v>1674.6571000000001</v>
      </c>
      <c r="G120" s="727">
        <v>3.78566</v>
      </c>
      <c r="H120" s="727">
        <v>2966.9362999999994</v>
      </c>
      <c r="I120" s="725">
        <v>3.0251300000000003</v>
      </c>
      <c r="J120" s="725">
        <v>2248.9121999999998</v>
      </c>
      <c r="K120" s="727">
        <v>2.5689799999999998</v>
      </c>
      <c r="L120" s="727">
        <v>2018.7942</v>
      </c>
      <c r="M120" s="727">
        <v>2.7225799999999998</v>
      </c>
      <c r="N120" s="727">
        <v>1687.3966</v>
      </c>
      <c r="O120" s="727">
        <v>1.49871</v>
      </c>
      <c r="P120" s="727">
        <v>1388.4618</v>
      </c>
      <c r="Q120" s="727">
        <v>0.77241000000000004</v>
      </c>
      <c r="R120" s="727">
        <v>1486.9686999999999</v>
      </c>
      <c r="S120" s="727">
        <v>1.0329000000000002</v>
      </c>
      <c r="T120" s="727">
        <v>5833.3854000000001</v>
      </c>
      <c r="U120" s="727">
        <v>0.40612999999999999</v>
      </c>
      <c r="V120" s="727">
        <v>1321.6878000000002</v>
      </c>
      <c r="W120" s="727">
        <v>1.7459499999999999</v>
      </c>
      <c r="X120" s="727">
        <v>3100.7230999999997</v>
      </c>
      <c r="Y120" s="727">
        <v>0.92835000000000001</v>
      </c>
      <c r="Z120" s="727">
        <v>1866.2020000000002</v>
      </c>
      <c r="AA120" s="730">
        <f t="shared" si="20"/>
        <v>23.414360000000002</v>
      </c>
      <c r="AB120" s="730">
        <f t="shared" si="20"/>
        <v>27647.1044</v>
      </c>
      <c r="AC120" s="569"/>
      <c r="AD120" s="569"/>
      <c r="AE120" s="569"/>
      <c r="AF120" s="569"/>
      <c r="AG120" s="569"/>
      <c r="AH120" s="569"/>
      <c r="AI120" s="569"/>
      <c r="AJ120" s="569"/>
      <c r="AK120" s="569"/>
      <c r="AL120" s="569"/>
      <c r="AM120" s="569"/>
      <c r="AN120" s="569"/>
      <c r="AO120" s="569"/>
      <c r="AP120" s="569"/>
      <c r="AQ120" s="569"/>
      <c r="AR120" s="569"/>
      <c r="AS120" s="569"/>
      <c r="AT120" s="569"/>
      <c r="AU120" s="569"/>
      <c r="AV120" s="569"/>
      <c r="AW120" s="569"/>
      <c r="AX120" s="569"/>
      <c r="AY120" s="569"/>
      <c r="AZ120" s="569"/>
      <c r="BA120" s="569"/>
      <c r="BB120" s="569"/>
      <c r="BC120" s="569"/>
      <c r="BD120" s="569"/>
      <c r="BE120" s="569"/>
      <c r="BF120" s="569"/>
      <c r="BG120" s="569"/>
      <c r="BH120" s="569"/>
      <c r="BI120" s="569"/>
      <c r="BJ120" s="569"/>
      <c r="BK120" s="569"/>
      <c r="BL120" s="569"/>
      <c r="BM120" s="569"/>
      <c r="BN120" s="569"/>
      <c r="BO120" s="569"/>
      <c r="BP120" s="569"/>
      <c r="BQ120" s="569"/>
    </row>
    <row r="121" spans="1:69" s="597" customFormat="1" x14ac:dyDescent="0.25">
      <c r="A121" s="635" t="s">
        <v>205</v>
      </c>
      <c r="B121" s="598" t="s">
        <v>206</v>
      </c>
      <c r="C121" s="727">
        <v>10.21909</v>
      </c>
      <c r="D121" s="727">
        <v>14496.4835</v>
      </c>
      <c r="E121" s="727">
        <v>22.268330000000002</v>
      </c>
      <c r="F121" s="727">
        <v>38105.54340000001</v>
      </c>
      <c r="G121" s="727">
        <v>17.618400000000001</v>
      </c>
      <c r="H121" s="727">
        <v>25340.332199999997</v>
      </c>
      <c r="I121" s="725">
        <v>12.665860000000002</v>
      </c>
      <c r="J121" s="725">
        <v>20616.899300000001</v>
      </c>
      <c r="K121" s="727">
        <v>13.003812000000002</v>
      </c>
      <c r="L121" s="727">
        <v>17480.629899999996</v>
      </c>
      <c r="M121" s="727">
        <v>9.986600000000001</v>
      </c>
      <c r="N121" s="727">
        <v>15259.356900000001</v>
      </c>
      <c r="O121" s="727">
        <v>15.582799999999999</v>
      </c>
      <c r="P121" s="727">
        <v>25599.830499999993</v>
      </c>
      <c r="Q121" s="727">
        <v>11.532450000000001</v>
      </c>
      <c r="R121" s="727">
        <v>19948.643800000002</v>
      </c>
      <c r="S121" s="727">
        <v>11.871429999999998</v>
      </c>
      <c r="T121" s="727">
        <v>21163.732999999997</v>
      </c>
      <c r="U121" s="727">
        <v>11.782240000000002</v>
      </c>
      <c r="V121" s="727">
        <v>20543.650099999999</v>
      </c>
      <c r="W121" s="727">
        <v>10.503579999999999</v>
      </c>
      <c r="X121" s="727">
        <v>17031.502</v>
      </c>
      <c r="Y121" s="727">
        <v>11.277509999999999</v>
      </c>
      <c r="Z121" s="727">
        <v>21320.530999999999</v>
      </c>
      <c r="AA121" s="730">
        <f t="shared" si="20"/>
        <v>158.31210199999998</v>
      </c>
      <c r="AB121" s="730">
        <f t="shared" si="20"/>
        <v>256907.13559999998</v>
      </c>
      <c r="AC121" s="582"/>
      <c r="AD121" s="582"/>
      <c r="AE121" s="569"/>
      <c r="AF121" s="569"/>
      <c r="AG121" s="569"/>
      <c r="AH121" s="569"/>
      <c r="AI121" s="569"/>
      <c r="AJ121" s="569"/>
      <c r="AK121" s="569"/>
      <c r="AL121" s="569"/>
      <c r="AM121" s="569"/>
      <c r="AN121" s="569"/>
      <c r="AO121" s="569"/>
      <c r="AP121" s="569"/>
      <c r="AQ121" s="569"/>
      <c r="AR121" s="569"/>
      <c r="AS121" s="569"/>
      <c r="AT121" s="569"/>
      <c r="AU121" s="569"/>
      <c r="AV121" s="569"/>
      <c r="AW121" s="569"/>
      <c r="AX121" s="569"/>
      <c r="AY121" s="569"/>
      <c r="AZ121" s="569"/>
      <c r="BA121" s="569"/>
      <c r="BB121" s="569"/>
      <c r="BC121" s="569"/>
      <c r="BD121" s="569"/>
      <c r="BE121" s="569"/>
      <c r="BF121" s="569"/>
      <c r="BG121" s="569"/>
      <c r="BH121" s="569"/>
      <c r="BI121" s="569"/>
      <c r="BJ121" s="569"/>
      <c r="BK121" s="569"/>
      <c r="BL121" s="569"/>
      <c r="BM121" s="569"/>
      <c r="BN121" s="569"/>
      <c r="BO121" s="569"/>
      <c r="BP121" s="569"/>
      <c r="BQ121" s="569"/>
    </row>
    <row r="122" spans="1:69" s="597" customFormat="1" x14ac:dyDescent="0.25">
      <c r="A122" s="635" t="s">
        <v>205</v>
      </c>
      <c r="B122" s="598" t="s">
        <v>208</v>
      </c>
      <c r="C122" s="727">
        <v>0</v>
      </c>
      <c r="D122" s="727">
        <v>0</v>
      </c>
      <c r="E122" s="727">
        <v>0.113</v>
      </c>
      <c r="F122" s="727">
        <v>48.423037367158003</v>
      </c>
      <c r="G122" s="727">
        <v>0.53</v>
      </c>
      <c r="H122" s="727">
        <v>2650</v>
      </c>
      <c r="I122" s="727">
        <v>0</v>
      </c>
      <c r="J122" s="727">
        <v>0</v>
      </c>
      <c r="K122" s="727">
        <v>7.5999999999999998E-2</v>
      </c>
      <c r="L122" s="727">
        <v>228</v>
      </c>
      <c r="M122" s="727">
        <v>0</v>
      </c>
      <c r="N122" s="727">
        <v>0</v>
      </c>
      <c r="O122" s="727">
        <v>0</v>
      </c>
      <c r="P122" s="727">
        <v>0</v>
      </c>
      <c r="Q122" s="727">
        <v>3.2579999999999998E-2</v>
      </c>
      <c r="R122" s="727">
        <v>334.9973</v>
      </c>
      <c r="S122" s="727">
        <v>7.4999999999999997E-2</v>
      </c>
      <c r="T122" s="727">
        <v>150</v>
      </c>
      <c r="U122" s="727">
        <v>3.3030000000000004E-2</v>
      </c>
      <c r="V122" s="727">
        <v>369.99880000000002</v>
      </c>
      <c r="W122" s="727">
        <v>3.3030000000000004E-2</v>
      </c>
      <c r="X122" s="727">
        <v>224.99709999999999</v>
      </c>
      <c r="Y122" s="727">
        <v>0.11700000000000001</v>
      </c>
      <c r="Z122" s="727">
        <v>107.991</v>
      </c>
      <c r="AA122" s="730">
        <f t="shared" si="20"/>
        <v>1.0096399999999999</v>
      </c>
      <c r="AB122" s="730">
        <f t="shared" si="20"/>
        <v>4114.4072373671579</v>
      </c>
      <c r="AC122" s="569"/>
      <c r="AD122" s="569"/>
      <c r="AE122" s="569"/>
      <c r="AF122" s="569"/>
      <c r="AG122" s="569"/>
      <c r="AH122" s="569"/>
      <c r="AI122" s="569"/>
      <c r="AJ122" s="569"/>
      <c r="AK122" s="569"/>
      <c r="AL122" s="569"/>
      <c r="AM122" s="569"/>
      <c r="AN122" s="569"/>
      <c r="AO122" s="569"/>
      <c r="AP122" s="569"/>
      <c r="AQ122" s="569"/>
      <c r="AR122" s="569"/>
      <c r="AS122" s="569"/>
      <c r="AT122" s="569"/>
      <c r="AU122" s="569"/>
      <c r="AV122" s="569"/>
      <c r="AW122" s="569"/>
      <c r="AX122" s="569"/>
      <c r="AY122" s="569"/>
      <c r="AZ122" s="569"/>
      <c r="BA122" s="569"/>
      <c r="BB122" s="569"/>
      <c r="BC122" s="569"/>
      <c r="BD122" s="569"/>
      <c r="BE122" s="569"/>
      <c r="BF122" s="569"/>
      <c r="BG122" s="569"/>
      <c r="BH122" s="569"/>
      <c r="BI122" s="569"/>
      <c r="BJ122" s="569"/>
      <c r="BK122" s="569"/>
      <c r="BL122" s="569"/>
      <c r="BM122" s="569"/>
      <c r="BN122" s="569"/>
      <c r="BO122" s="569"/>
      <c r="BP122" s="569"/>
      <c r="BQ122" s="569"/>
    </row>
    <row r="123" spans="1:69" s="597" customFormat="1" x14ac:dyDescent="0.25">
      <c r="A123" s="635" t="s">
        <v>209</v>
      </c>
      <c r="B123" s="598" t="s">
        <v>210</v>
      </c>
      <c r="C123" s="748">
        <v>5.1465699999999996</v>
      </c>
      <c r="D123" s="748">
        <v>5458.1357999999982</v>
      </c>
      <c r="E123" s="748">
        <v>1.8130500000000003</v>
      </c>
      <c r="F123" s="748">
        <v>2014.1128000000003</v>
      </c>
      <c r="G123" s="748">
        <v>3.0750499999999996</v>
      </c>
      <c r="H123" s="748">
        <v>3015.2443999999996</v>
      </c>
      <c r="I123" s="725">
        <v>2.5095899999999998</v>
      </c>
      <c r="J123" s="725">
        <v>4196.7379999999994</v>
      </c>
      <c r="K123" s="748">
        <v>2.0005500000000001</v>
      </c>
      <c r="L123" s="757">
        <v>3654.2514000000001</v>
      </c>
      <c r="M123" s="727">
        <v>2.3455400000000006</v>
      </c>
      <c r="N123" s="727">
        <v>5138.6614999999993</v>
      </c>
      <c r="O123" s="727">
        <v>1.6355599999999999</v>
      </c>
      <c r="P123" s="727">
        <v>2522.4545000000003</v>
      </c>
      <c r="Q123" s="727">
        <v>0.33050000000000002</v>
      </c>
      <c r="R123" s="727">
        <v>757.94809999999995</v>
      </c>
      <c r="S123" s="727">
        <v>3.24065</v>
      </c>
      <c r="T123" s="727">
        <v>7428.9445000000005</v>
      </c>
      <c r="U123" s="727">
        <v>1.4964500000000001</v>
      </c>
      <c r="V123" s="727">
        <v>3617.8403000000003</v>
      </c>
      <c r="W123" s="727">
        <v>2.1290900000000001</v>
      </c>
      <c r="X123" s="727">
        <v>2179.5880999999999</v>
      </c>
      <c r="Y123" s="727">
        <v>0.26589999999999997</v>
      </c>
      <c r="Z123" s="727">
        <v>542.99399999999991</v>
      </c>
      <c r="AA123" s="730">
        <f t="shared" si="20"/>
        <v>25.988500000000002</v>
      </c>
      <c r="AB123" s="730">
        <f t="shared" si="20"/>
        <v>40526.913399999998</v>
      </c>
      <c r="AC123" s="582"/>
      <c r="AD123" s="582"/>
      <c r="AE123" s="569"/>
      <c r="AF123" s="569"/>
      <c r="AG123" s="569"/>
      <c r="AH123" s="569"/>
      <c r="AI123" s="569"/>
      <c r="AJ123" s="569"/>
      <c r="AK123" s="569"/>
      <c r="AL123" s="569"/>
      <c r="AM123" s="569"/>
      <c r="AN123" s="569"/>
      <c r="AO123" s="569"/>
      <c r="AP123" s="569"/>
      <c r="AQ123" s="569"/>
      <c r="AR123" s="569"/>
      <c r="AS123" s="569"/>
      <c r="AT123" s="569"/>
      <c r="AU123" s="569"/>
      <c r="AV123" s="569"/>
      <c r="AW123" s="569"/>
      <c r="AX123" s="569"/>
      <c r="AY123" s="569"/>
      <c r="AZ123" s="569"/>
      <c r="BA123" s="569"/>
      <c r="BB123" s="569"/>
      <c r="BC123" s="569"/>
      <c r="BD123" s="569"/>
      <c r="BE123" s="569"/>
      <c r="BF123" s="569"/>
      <c r="BG123" s="569"/>
      <c r="BH123" s="569"/>
      <c r="BI123" s="569"/>
      <c r="BJ123" s="569"/>
      <c r="BK123" s="569"/>
      <c r="BL123" s="569"/>
      <c r="BM123" s="569"/>
      <c r="BN123" s="569"/>
      <c r="BO123" s="569"/>
      <c r="BP123" s="569"/>
      <c r="BQ123" s="569"/>
    </row>
    <row r="124" spans="1:69" s="597" customFormat="1" x14ac:dyDescent="0.25">
      <c r="A124" s="635" t="s">
        <v>253</v>
      </c>
      <c r="B124" s="648" t="s">
        <v>212</v>
      </c>
      <c r="C124" s="727">
        <v>0</v>
      </c>
      <c r="D124" s="727">
        <v>0</v>
      </c>
      <c r="E124" s="727">
        <v>0.23982000000000001</v>
      </c>
      <c r="F124" s="727">
        <v>399.99529999999999</v>
      </c>
      <c r="G124" s="727">
        <v>1.2561099999999998</v>
      </c>
      <c r="H124" s="727">
        <v>1719.9360999999999</v>
      </c>
      <c r="I124" s="727">
        <v>7.059E-2</v>
      </c>
      <c r="J124" s="727">
        <v>119.9966</v>
      </c>
      <c r="K124" s="727">
        <v>1.5565599999999999</v>
      </c>
      <c r="L124" s="727">
        <v>2121.9160999999999</v>
      </c>
      <c r="M124" s="727">
        <v>0</v>
      </c>
      <c r="N124" s="727">
        <v>0</v>
      </c>
      <c r="O124" s="727">
        <v>0.22806000000000001</v>
      </c>
      <c r="P124" s="727">
        <v>243.99160000000001</v>
      </c>
      <c r="Q124" s="727">
        <v>1.8329900000000003</v>
      </c>
      <c r="R124" s="727">
        <v>3046.8811000000001</v>
      </c>
      <c r="S124" s="727">
        <v>0.13031999999999999</v>
      </c>
      <c r="T124" s="727">
        <v>573.99440000000004</v>
      </c>
      <c r="U124" s="727">
        <v>2.3710399999999998</v>
      </c>
      <c r="V124" s="727">
        <v>20159.9689</v>
      </c>
      <c r="W124" s="727">
        <v>0.13031999999999999</v>
      </c>
      <c r="X124" s="727">
        <v>419.99529999999999</v>
      </c>
      <c r="Y124" s="727">
        <v>0.81447999999999998</v>
      </c>
      <c r="Z124" s="727">
        <v>1049.9462000000001</v>
      </c>
      <c r="AA124" s="730">
        <f t="shared" si="20"/>
        <v>8.6302900000000005</v>
      </c>
      <c r="AB124" s="730">
        <f t="shared" si="20"/>
        <v>29856.621599999995</v>
      </c>
      <c r="AC124" s="569"/>
      <c r="AD124" s="569"/>
      <c r="AE124" s="569"/>
      <c r="AF124" s="569"/>
      <c r="AG124" s="569"/>
      <c r="AH124" s="569"/>
      <c r="AI124" s="569"/>
      <c r="AJ124" s="569"/>
      <c r="AK124" s="569"/>
      <c r="AL124" s="569"/>
      <c r="AM124" s="569"/>
      <c r="AN124" s="569"/>
      <c r="AO124" s="569"/>
      <c r="AP124" s="569"/>
      <c r="AQ124" s="569"/>
      <c r="AR124" s="569"/>
      <c r="AS124" s="569"/>
      <c r="AT124" s="569"/>
      <c r="AU124" s="569"/>
      <c r="AV124" s="569"/>
      <c r="AW124" s="569"/>
      <c r="AX124" s="569"/>
      <c r="AY124" s="569"/>
      <c r="AZ124" s="569"/>
      <c r="BA124" s="569"/>
      <c r="BB124" s="569"/>
      <c r="BC124" s="569"/>
      <c r="BD124" s="569"/>
      <c r="BE124" s="569"/>
      <c r="BF124" s="569"/>
      <c r="BG124" s="569"/>
      <c r="BH124" s="569"/>
      <c r="BI124" s="569"/>
      <c r="BJ124" s="569"/>
      <c r="BK124" s="569"/>
      <c r="BL124" s="569"/>
      <c r="BM124" s="569"/>
      <c r="BN124" s="569"/>
      <c r="BO124" s="569"/>
      <c r="BP124" s="569"/>
      <c r="BQ124" s="569"/>
    </row>
    <row r="125" spans="1:69" s="597" customFormat="1" x14ac:dyDescent="0.25">
      <c r="A125" s="635">
        <v>603</v>
      </c>
      <c r="B125" s="649" t="s">
        <v>213</v>
      </c>
      <c r="C125" s="731">
        <v>1.41886</v>
      </c>
      <c r="D125" s="731">
        <v>2531.2964999999999</v>
      </c>
      <c r="E125" s="731">
        <v>0.38704999999999995</v>
      </c>
      <c r="F125" s="731">
        <v>952.06240000000003</v>
      </c>
      <c r="G125" s="731">
        <v>0</v>
      </c>
      <c r="H125" s="731">
        <v>0</v>
      </c>
      <c r="I125" s="725">
        <v>0</v>
      </c>
      <c r="J125" s="725">
        <v>0</v>
      </c>
      <c r="K125" s="731">
        <v>2.2679999999999999E-2</v>
      </c>
      <c r="L125" s="731">
        <v>1098.3493000000001</v>
      </c>
      <c r="M125" s="727">
        <v>0</v>
      </c>
      <c r="N125" s="727">
        <v>0</v>
      </c>
      <c r="O125" s="727">
        <v>0</v>
      </c>
      <c r="P125" s="727">
        <v>0</v>
      </c>
      <c r="Q125" s="727">
        <v>0</v>
      </c>
      <c r="R125" s="727">
        <v>0</v>
      </c>
      <c r="S125" s="727">
        <v>0</v>
      </c>
      <c r="T125" s="727">
        <v>0</v>
      </c>
      <c r="U125" s="727">
        <v>0</v>
      </c>
      <c r="V125" s="727">
        <v>0</v>
      </c>
      <c r="W125" s="727">
        <v>1.5917000000000001</v>
      </c>
      <c r="X125" s="727">
        <v>1750.87</v>
      </c>
      <c r="Y125" s="727">
        <v>13.342499999999999</v>
      </c>
      <c r="Z125" s="727">
        <v>14676.75</v>
      </c>
      <c r="AA125" s="730">
        <f t="shared" si="20"/>
        <v>16.762789999999999</v>
      </c>
      <c r="AB125" s="730">
        <f t="shared" si="20"/>
        <v>21009.3282</v>
      </c>
      <c r="AC125" s="582"/>
      <c r="AD125" s="582"/>
      <c r="AE125" s="569"/>
      <c r="AF125" s="569"/>
      <c r="AG125" s="569"/>
      <c r="AH125" s="569"/>
      <c r="AI125" s="569"/>
      <c r="AJ125" s="569"/>
      <c r="AK125" s="569"/>
      <c r="AL125" s="569"/>
      <c r="AM125" s="569"/>
      <c r="AN125" s="569"/>
      <c r="AO125" s="569"/>
      <c r="AP125" s="569"/>
      <c r="AQ125" s="569"/>
      <c r="AR125" s="569"/>
      <c r="AS125" s="569"/>
      <c r="AT125" s="569"/>
      <c r="AU125" s="569"/>
      <c r="AV125" s="569"/>
      <c r="AW125" s="569"/>
      <c r="AX125" s="569"/>
      <c r="AY125" s="569"/>
      <c r="AZ125" s="569"/>
      <c r="BA125" s="569"/>
      <c r="BB125" s="569"/>
      <c r="BC125" s="569"/>
      <c r="BD125" s="569"/>
      <c r="BE125" s="569"/>
      <c r="BF125" s="569"/>
      <c r="BG125" s="569"/>
      <c r="BH125" s="569"/>
      <c r="BI125" s="569"/>
      <c r="BJ125" s="569"/>
      <c r="BK125" s="569"/>
      <c r="BL125" s="569"/>
      <c r="BM125" s="569"/>
      <c r="BN125" s="569"/>
      <c r="BO125" s="569"/>
      <c r="BP125" s="569"/>
      <c r="BQ125" s="569"/>
    </row>
    <row r="126" spans="1:69" x14ac:dyDescent="0.25">
      <c r="A126" s="627"/>
      <c r="B126" s="217" t="s">
        <v>214</v>
      </c>
      <c r="C126" s="742"/>
      <c r="D126" s="742"/>
      <c r="E126" s="742"/>
      <c r="F126" s="742"/>
      <c r="G126" s="742"/>
      <c r="H126" s="742"/>
      <c r="I126" s="725"/>
      <c r="J126" s="725"/>
      <c r="K126" s="742"/>
      <c r="L126" s="742"/>
      <c r="M126" s="743"/>
      <c r="N126" s="743"/>
      <c r="O126" s="743"/>
      <c r="P126" s="743"/>
      <c r="Q126" s="743"/>
      <c r="R126" s="743"/>
      <c r="S126" s="743"/>
      <c r="T126" s="743"/>
      <c r="U126" s="743"/>
      <c r="V126" s="743"/>
      <c r="W126" s="743"/>
      <c r="X126" s="743"/>
      <c r="Y126" s="743"/>
      <c r="Z126" s="743"/>
      <c r="AA126" s="730"/>
      <c r="AB126" s="730"/>
      <c r="AC126" s="582"/>
      <c r="AD126" s="582"/>
    </row>
    <row r="127" spans="1:69" x14ac:dyDescent="0.25">
      <c r="A127" s="650" t="s">
        <v>254</v>
      </c>
      <c r="B127" s="647" t="s">
        <v>216</v>
      </c>
      <c r="C127" s="727">
        <v>121.42124</v>
      </c>
      <c r="D127" s="727">
        <v>582326.89899999998</v>
      </c>
      <c r="E127" s="727">
        <v>138.47211999999999</v>
      </c>
      <c r="F127" s="727">
        <v>646751.777</v>
      </c>
      <c r="G127" s="727">
        <v>100.00291</v>
      </c>
      <c r="H127" s="727">
        <v>602208.84</v>
      </c>
      <c r="I127" s="725">
        <v>135.56915000000001</v>
      </c>
      <c r="J127" s="725">
        <v>674330.82180000003</v>
      </c>
      <c r="K127" s="727">
        <v>109.98866</v>
      </c>
      <c r="L127" s="727">
        <v>521642.89480000001</v>
      </c>
      <c r="M127" s="727">
        <v>61.603529999999999</v>
      </c>
      <c r="N127" s="727">
        <v>299259.57199999999</v>
      </c>
      <c r="O127" s="727">
        <v>106.16354</v>
      </c>
      <c r="P127" s="727">
        <v>492359.05000000005</v>
      </c>
      <c r="Q127" s="727">
        <v>143.03684000000001</v>
      </c>
      <c r="R127" s="727">
        <v>731496.12479999999</v>
      </c>
      <c r="S127" s="727">
        <v>104.78604</v>
      </c>
      <c r="T127" s="727">
        <v>490197.09110000002</v>
      </c>
      <c r="U127" s="727">
        <v>60.773859999999999</v>
      </c>
      <c r="V127" s="727">
        <v>304250.27970000001</v>
      </c>
      <c r="W127" s="727">
        <v>118.71732</v>
      </c>
      <c r="X127" s="727">
        <v>725811.67009999999</v>
      </c>
      <c r="Y127" s="727">
        <v>152.41806999999997</v>
      </c>
      <c r="Z127" s="727">
        <v>733454.74710000004</v>
      </c>
      <c r="AA127" s="730">
        <f t="shared" ref="AA127:AB131" si="21">C127+E127+G127+I127+K127+M127+O127+Q127+S127+U127+W127+Y127</f>
        <v>1352.9532799999997</v>
      </c>
      <c r="AB127" s="730">
        <f t="shared" si="21"/>
        <v>6804089.7674000002</v>
      </c>
      <c r="AC127" s="582"/>
      <c r="AD127" s="582"/>
      <c r="AE127" s="582"/>
      <c r="AF127" s="582"/>
    </row>
    <row r="128" spans="1:69" x14ac:dyDescent="0.25">
      <c r="A128" s="651" t="s">
        <v>262</v>
      </c>
      <c r="B128" s="598" t="s">
        <v>312</v>
      </c>
      <c r="C128" s="727">
        <v>0</v>
      </c>
      <c r="D128" s="727">
        <v>0</v>
      </c>
      <c r="E128" s="727">
        <v>0</v>
      </c>
      <c r="F128" s="727">
        <v>0</v>
      </c>
      <c r="G128" s="727">
        <v>2.5476899999999998</v>
      </c>
      <c r="H128" s="727">
        <v>7216.8936000000003</v>
      </c>
      <c r="I128" s="725">
        <v>0</v>
      </c>
      <c r="J128" s="725">
        <v>0</v>
      </c>
      <c r="K128" s="725">
        <v>0</v>
      </c>
      <c r="L128" s="725">
        <v>0</v>
      </c>
      <c r="M128" s="728">
        <v>0</v>
      </c>
      <c r="N128" s="728">
        <v>0</v>
      </c>
      <c r="O128" s="728">
        <v>0</v>
      </c>
      <c r="P128" s="728">
        <v>0</v>
      </c>
      <c r="Q128" s="728">
        <v>0</v>
      </c>
      <c r="R128" s="728">
        <v>0</v>
      </c>
      <c r="S128" s="728">
        <v>0</v>
      </c>
      <c r="T128" s="728">
        <v>0</v>
      </c>
      <c r="U128" s="728">
        <v>0</v>
      </c>
      <c r="V128" s="728">
        <v>0</v>
      </c>
      <c r="W128" s="728">
        <v>0</v>
      </c>
      <c r="X128" s="728">
        <v>0</v>
      </c>
      <c r="Y128" s="728">
        <v>0.44880000000000003</v>
      </c>
      <c r="Z128" s="728">
        <v>4742.7389000000003</v>
      </c>
      <c r="AA128" s="730">
        <f t="shared" si="21"/>
        <v>2.9964899999999997</v>
      </c>
      <c r="AB128" s="730">
        <f t="shared" si="21"/>
        <v>11959.6325</v>
      </c>
      <c r="AC128" s="569"/>
      <c r="AD128" s="569"/>
    </row>
    <row r="129" spans="1:33" x14ac:dyDescent="0.25">
      <c r="A129" s="591" t="s">
        <v>255</v>
      </c>
      <c r="B129" s="598" t="s">
        <v>220</v>
      </c>
      <c r="C129" s="727">
        <v>0</v>
      </c>
      <c r="D129" s="727">
        <v>0</v>
      </c>
      <c r="E129" s="727">
        <v>24.494240000000001</v>
      </c>
      <c r="F129" s="727">
        <v>60285.2235</v>
      </c>
      <c r="G129" s="727">
        <v>3.2421099999999998</v>
      </c>
      <c r="H129" s="727">
        <v>9484.2530999999999</v>
      </c>
      <c r="I129" s="725">
        <v>0</v>
      </c>
      <c r="J129" s="725">
        <v>0</v>
      </c>
      <c r="K129" s="725">
        <v>0</v>
      </c>
      <c r="L129" s="725">
        <v>0</v>
      </c>
      <c r="M129" s="728">
        <v>0</v>
      </c>
      <c r="N129" s="728">
        <v>0</v>
      </c>
      <c r="O129" s="728">
        <v>0</v>
      </c>
      <c r="P129" s="728">
        <v>0</v>
      </c>
      <c r="Q129" s="728">
        <v>0</v>
      </c>
      <c r="R129" s="728">
        <v>0</v>
      </c>
      <c r="S129" s="728">
        <v>0</v>
      </c>
      <c r="T129" s="728">
        <v>0</v>
      </c>
      <c r="U129" s="728">
        <v>0</v>
      </c>
      <c r="V129" s="728">
        <v>0</v>
      </c>
      <c r="W129" s="728">
        <v>0</v>
      </c>
      <c r="X129" s="728">
        <v>0</v>
      </c>
      <c r="Y129" s="728">
        <v>3.3255599999999998</v>
      </c>
      <c r="Z129" s="728">
        <v>30359.911900000003</v>
      </c>
      <c r="AA129" s="730">
        <f t="shared" si="21"/>
        <v>31.061910000000001</v>
      </c>
      <c r="AB129" s="730">
        <f t="shared" si="21"/>
        <v>100129.3885</v>
      </c>
      <c r="AC129" s="582"/>
      <c r="AD129" s="582"/>
      <c r="AE129" s="758"/>
    </row>
    <row r="130" spans="1:33" x14ac:dyDescent="0.25">
      <c r="A130" s="591" t="s">
        <v>221</v>
      </c>
      <c r="B130" s="598" t="s">
        <v>222</v>
      </c>
      <c r="C130" s="727">
        <v>0.09</v>
      </c>
      <c r="D130" s="727">
        <v>1800</v>
      </c>
      <c r="E130" s="727">
        <v>0.33803999999999995</v>
      </c>
      <c r="F130" s="727">
        <v>10560</v>
      </c>
      <c r="G130" s="727">
        <v>0.28599999999999998</v>
      </c>
      <c r="H130" s="727">
        <v>6360</v>
      </c>
      <c r="I130" s="725">
        <v>0.61199999999999999</v>
      </c>
      <c r="J130" s="725">
        <v>13800</v>
      </c>
      <c r="K130" s="727">
        <v>0.214</v>
      </c>
      <c r="L130" s="727">
        <v>4940</v>
      </c>
      <c r="M130" s="727">
        <v>0.14499999999999999</v>
      </c>
      <c r="N130" s="727">
        <v>3780</v>
      </c>
      <c r="O130" s="727">
        <v>0.5585</v>
      </c>
      <c r="P130" s="727">
        <v>12580</v>
      </c>
      <c r="Q130" s="727">
        <v>0.314</v>
      </c>
      <c r="R130" s="727">
        <v>7100</v>
      </c>
      <c r="S130" s="727">
        <v>0.247</v>
      </c>
      <c r="T130" s="727">
        <v>7220</v>
      </c>
      <c r="U130" s="727">
        <v>1.2675000000000001</v>
      </c>
      <c r="V130" s="727">
        <v>15140</v>
      </c>
      <c r="W130" s="727">
        <v>0.61950000000000005</v>
      </c>
      <c r="X130" s="727">
        <v>5415</v>
      </c>
      <c r="Y130" s="727">
        <v>0.16</v>
      </c>
      <c r="Z130" s="727">
        <v>1650</v>
      </c>
      <c r="AA130" s="730">
        <f t="shared" si="21"/>
        <v>4.85154</v>
      </c>
      <c r="AB130" s="730">
        <f t="shared" si="21"/>
        <v>90345</v>
      </c>
      <c r="AC130" s="582"/>
      <c r="AD130" s="582"/>
    </row>
    <row r="131" spans="1:33" x14ac:dyDescent="0.25">
      <c r="A131" s="652" t="s">
        <v>223</v>
      </c>
      <c r="B131" s="620" t="s">
        <v>224</v>
      </c>
      <c r="C131" s="731">
        <v>4.4000000000000004</v>
      </c>
      <c r="D131" s="731">
        <v>5400.12</v>
      </c>
      <c r="E131" s="731">
        <v>3.5859999999999999</v>
      </c>
      <c r="F131" s="731">
        <v>4401.0977999999996</v>
      </c>
      <c r="G131" s="731">
        <v>0</v>
      </c>
      <c r="H131" s="731">
        <v>0</v>
      </c>
      <c r="I131" s="731">
        <v>0.04</v>
      </c>
      <c r="J131" s="731">
        <v>70.8</v>
      </c>
      <c r="K131" s="731">
        <v>0</v>
      </c>
      <c r="L131" s="731">
        <v>0</v>
      </c>
      <c r="M131" s="727">
        <v>18.425450000000001</v>
      </c>
      <c r="N131" s="727">
        <v>42767.311999999998</v>
      </c>
      <c r="O131" s="727">
        <v>55.276350000000008</v>
      </c>
      <c r="P131" s="727">
        <v>107306.13580000002</v>
      </c>
      <c r="Q131" s="727">
        <v>55.276350000000008</v>
      </c>
      <c r="R131" s="727">
        <v>116117.1859</v>
      </c>
      <c r="S131" s="727">
        <v>36.850900000000003</v>
      </c>
      <c r="T131" s="727">
        <v>65837.817999999999</v>
      </c>
      <c r="U131" s="727">
        <v>255.53450000000007</v>
      </c>
      <c r="V131" s="727">
        <v>508439.57339999999</v>
      </c>
      <c r="W131" s="727">
        <v>3728.0736000000002</v>
      </c>
      <c r="X131" s="727">
        <v>647481.59999999998</v>
      </c>
      <c r="Y131" s="727">
        <v>277.62545</v>
      </c>
      <c r="Z131" s="727">
        <v>62208</v>
      </c>
      <c r="AA131" s="730">
        <f t="shared" si="21"/>
        <v>4435.088600000001</v>
      </c>
      <c r="AB131" s="730">
        <f t="shared" si="21"/>
        <v>1560029.6428999999</v>
      </c>
      <c r="AC131" s="569"/>
      <c r="AD131" s="569"/>
    </row>
    <row r="132" spans="1:33" x14ac:dyDescent="0.25">
      <c r="A132" s="591"/>
      <c r="B132" s="604" t="s">
        <v>263</v>
      </c>
      <c r="C132" s="742"/>
      <c r="D132" s="742"/>
      <c r="E132" s="742"/>
      <c r="F132" s="742"/>
      <c r="G132" s="742"/>
      <c r="H132" s="742"/>
      <c r="I132" s="725"/>
      <c r="J132" s="725"/>
      <c r="K132" s="742"/>
      <c r="L132" s="742"/>
      <c r="M132" s="743"/>
      <c r="N132" s="743"/>
      <c r="O132" s="743"/>
      <c r="P132" s="743"/>
      <c r="Q132" s="743"/>
      <c r="R132" s="743"/>
      <c r="S132" s="743"/>
      <c r="T132" s="743"/>
      <c r="U132" s="743"/>
      <c r="V132" s="743"/>
      <c r="W132" s="743"/>
      <c r="X132" s="743"/>
      <c r="Y132" s="743"/>
      <c r="Z132" s="743"/>
      <c r="AA132" s="730"/>
      <c r="AB132" s="730"/>
      <c r="AC132" s="569"/>
      <c r="AD132" s="569"/>
    </row>
    <row r="133" spans="1:33" s="613" customFormat="1" x14ac:dyDescent="0.25">
      <c r="A133" s="653">
        <v>402</v>
      </c>
      <c r="B133" s="654" t="s">
        <v>264</v>
      </c>
      <c r="C133" s="738">
        <v>14.38744</v>
      </c>
      <c r="D133" s="738">
        <v>101952.58140000001</v>
      </c>
      <c r="E133" s="738">
        <v>0.504</v>
      </c>
      <c r="F133" s="738">
        <v>1839.6</v>
      </c>
      <c r="G133" s="738">
        <v>9.5459200000000006</v>
      </c>
      <c r="H133" s="738">
        <v>79856.407999999996</v>
      </c>
      <c r="I133" s="725">
        <v>0.12</v>
      </c>
      <c r="J133" s="725">
        <v>525</v>
      </c>
      <c r="K133" s="738">
        <v>8.86449</v>
      </c>
      <c r="L133" s="738">
        <v>71239.628400000001</v>
      </c>
      <c r="M133" s="738">
        <v>0.66</v>
      </c>
      <c r="N133" s="738">
        <v>2843.3540000000003</v>
      </c>
      <c r="O133" s="738">
        <v>7.4999999999999997E-2</v>
      </c>
      <c r="P133" s="738">
        <v>796.25</v>
      </c>
      <c r="Q133" s="738">
        <v>4.7668100000000004</v>
      </c>
      <c r="R133" s="738">
        <v>39355.6898</v>
      </c>
      <c r="S133" s="738">
        <v>24.597984</v>
      </c>
      <c r="T133" s="738">
        <v>216468.14059999998</v>
      </c>
      <c r="U133" s="738">
        <v>11.67168</v>
      </c>
      <c r="V133" s="738">
        <v>76679.187999999995</v>
      </c>
      <c r="W133" s="738">
        <v>8.1343999999999994</v>
      </c>
      <c r="X133" s="738">
        <v>34999.882899999997</v>
      </c>
      <c r="Y133" s="738">
        <v>14.172439999999998</v>
      </c>
      <c r="Z133" s="738">
        <v>117177.17739999999</v>
      </c>
      <c r="AA133" s="730">
        <f t="shared" ref="AA133:AB143" si="22">C133+E133+G133+I133+K133+M133+O133+Q133+S133+U133+W133+Y133</f>
        <v>97.500163999999984</v>
      </c>
      <c r="AB133" s="730">
        <f t="shared" si="22"/>
        <v>743732.90049999999</v>
      </c>
      <c r="AC133" s="569"/>
      <c r="AD133" s="569"/>
      <c r="AE133" s="569"/>
      <c r="AF133" s="569"/>
      <c r="AG133" s="569"/>
    </row>
    <row r="134" spans="1:33" s="613" customFormat="1" x14ac:dyDescent="0.25">
      <c r="A134" s="610" t="s">
        <v>265</v>
      </c>
      <c r="B134" s="622" t="s">
        <v>266</v>
      </c>
      <c r="C134" s="738">
        <v>32.022640000000003</v>
      </c>
      <c r="D134" s="738">
        <v>40867.425900000002</v>
      </c>
      <c r="E134" s="738">
        <v>11.546439999999999</v>
      </c>
      <c r="F134" s="738">
        <v>14834.311400000001</v>
      </c>
      <c r="G134" s="738">
        <v>74.541566999999986</v>
      </c>
      <c r="H134" s="738">
        <v>101374.01070000001</v>
      </c>
      <c r="I134" s="725">
        <v>43.864189999999994</v>
      </c>
      <c r="J134" s="725">
        <v>59636.007099999995</v>
      </c>
      <c r="K134" s="738">
        <v>43.770460000000007</v>
      </c>
      <c r="L134" s="738">
        <v>54071.814999999995</v>
      </c>
      <c r="M134" s="738">
        <v>46.133279899999991</v>
      </c>
      <c r="N134" s="738">
        <v>66020.122800000012</v>
      </c>
      <c r="O134" s="738">
        <v>50.076940000000008</v>
      </c>
      <c r="P134" s="738">
        <v>68558.740599999976</v>
      </c>
      <c r="Q134" s="738">
        <v>41.385280000000002</v>
      </c>
      <c r="R134" s="738">
        <v>50260.528399999996</v>
      </c>
      <c r="S134" s="738">
        <v>29.13327</v>
      </c>
      <c r="T134" s="738">
        <v>36630.642200000002</v>
      </c>
      <c r="U134" s="738">
        <v>72.460349999999977</v>
      </c>
      <c r="V134" s="738">
        <v>102772.1275</v>
      </c>
      <c r="W134" s="738">
        <v>36.116249999999994</v>
      </c>
      <c r="X134" s="738">
        <v>42638.487700000005</v>
      </c>
      <c r="Y134" s="738">
        <v>65.59535000000001</v>
      </c>
      <c r="Z134" s="738">
        <v>84710.813499999989</v>
      </c>
      <c r="AA134" s="730">
        <f t="shared" si="22"/>
        <v>546.64601689999995</v>
      </c>
      <c r="AB134" s="730">
        <f t="shared" si="22"/>
        <v>722375.03280000016</v>
      </c>
      <c r="AC134" s="569"/>
      <c r="AD134" s="569"/>
      <c r="AE134" s="569"/>
      <c r="AF134" s="569"/>
      <c r="AG134" s="569"/>
    </row>
    <row r="135" spans="1:33" s="613" customFormat="1" x14ac:dyDescent="0.25">
      <c r="A135" s="610" t="s">
        <v>329</v>
      </c>
      <c r="B135" s="622" t="s">
        <v>267</v>
      </c>
      <c r="C135" s="748">
        <v>0.79800000000000004</v>
      </c>
      <c r="D135" s="748">
        <v>1000</v>
      </c>
      <c r="E135" s="748">
        <v>2.1989999999999998</v>
      </c>
      <c r="F135" s="748">
        <v>1064.9384</v>
      </c>
      <c r="G135" s="748">
        <v>0.28199999999999997</v>
      </c>
      <c r="H135" s="748">
        <v>3620.14</v>
      </c>
      <c r="I135" s="725">
        <v>0.22900000000000001</v>
      </c>
      <c r="J135" s="725">
        <v>226.79</v>
      </c>
      <c r="K135" s="748">
        <v>0.77360000000000007</v>
      </c>
      <c r="L135" s="748">
        <v>970</v>
      </c>
      <c r="M135" s="749">
        <v>5.8426</v>
      </c>
      <c r="N135" s="749">
        <v>7908.4459999999999</v>
      </c>
      <c r="O135" s="749">
        <v>8.4000000000000005E-2</v>
      </c>
      <c r="P135" s="749">
        <v>104</v>
      </c>
      <c r="Q135" s="749">
        <v>0.82799999999999996</v>
      </c>
      <c r="R135" s="749">
        <v>990</v>
      </c>
      <c r="S135" s="749">
        <v>0.3256</v>
      </c>
      <c r="T135" s="749">
        <v>2689.9998000000001</v>
      </c>
      <c r="U135" s="749">
        <v>0.19500000000000001</v>
      </c>
      <c r="V135" s="749">
        <v>194</v>
      </c>
      <c r="W135" s="749">
        <v>0.45800000000000002</v>
      </c>
      <c r="X135" s="749">
        <v>890</v>
      </c>
      <c r="Y135" s="749">
        <v>0.32729999999999998</v>
      </c>
      <c r="Z135" s="749">
        <v>1389.8364000000001</v>
      </c>
      <c r="AA135" s="730">
        <f t="shared" si="22"/>
        <v>12.342099999999999</v>
      </c>
      <c r="AB135" s="730">
        <f t="shared" si="22"/>
        <v>21048.150600000001</v>
      </c>
      <c r="AC135" s="582"/>
      <c r="AD135" s="582"/>
      <c r="AE135" s="569"/>
      <c r="AF135" s="569"/>
      <c r="AG135" s="569"/>
    </row>
    <row r="136" spans="1:33" s="613" customFormat="1" x14ac:dyDescent="0.25">
      <c r="A136" s="655" t="s">
        <v>268</v>
      </c>
      <c r="B136" s="622" t="s">
        <v>269</v>
      </c>
      <c r="C136" s="738">
        <v>0</v>
      </c>
      <c r="D136" s="738">
        <v>0</v>
      </c>
      <c r="E136" s="738">
        <v>0</v>
      </c>
      <c r="F136" s="738">
        <v>0</v>
      </c>
      <c r="G136" s="738">
        <v>0</v>
      </c>
      <c r="H136" s="738">
        <v>0</v>
      </c>
      <c r="I136" s="738">
        <v>0</v>
      </c>
      <c r="J136" s="738">
        <v>0</v>
      </c>
      <c r="K136" s="738">
        <v>0</v>
      </c>
      <c r="L136" s="738">
        <v>0</v>
      </c>
      <c r="M136" s="738">
        <v>0</v>
      </c>
      <c r="N136" s="738">
        <v>0</v>
      </c>
      <c r="O136" s="738">
        <v>0</v>
      </c>
      <c r="P136" s="738">
        <v>0</v>
      </c>
      <c r="Q136" s="738">
        <v>0</v>
      </c>
      <c r="R136" s="738">
        <v>0</v>
      </c>
      <c r="S136" s="738">
        <v>0</v>
      </c>
      <c r="T136" s="738">
        <v>0</v>
      </c>
      <c r="U136" s="738">
        <v>0</v>
      </c>
      <c r="V136" s="738">
        <v>0</v>
      </c>
      <c r="W136" s="738">
        <v>0</v>
      </c>
      <c r="X136" s="738">
        <v>0</v>
      </c>
      <c r="Y136" s="738">
        <v>0</v>
      </c>
      <c r="Z136" s="738">
        <v>0</v>
      </c>
      <c r="AA136" s="730">
        <f t="shared" si="22"/>
        <v>0</v>
      </c>
      <c r="AB136" s="730">
        <f t="shared" si="22"/>
        <v>0</v>
      </c>
      <c r="AC136" s="569"/>
      <c r="AD136" s="569"/>
      <c r="AE136" s="569"/>
      <c r="AF136" s="569"/>
      <c r="AG136" s="569"/>
    </row>
    <row r="137" spans="1:33" s="613" customFormat="1" x14ac:dyDescent="0.25">
      <c r="A137" s="610" t="s">
        <v>268</v>
      </c>
      <c r="B137" s="622" t="s">
        <v>270</v>
      </c>
      <c r="C137" s="738">
        <v>0</v>
      </c>
      <c r="D137" s="738">
        <v>0</v>
      </c>
      <c r="E137" s="738">
        <v>43.330559999999998</v>
      </c>
      <c r="F137" s="738">
        <v>131035.9464</v>
      </c>
      <c r="G137" s="738">
        <v>0</v>
      </c>
      <c r="H137" s="738">
        <v>0</v>
      </c>
      <c r="I137" s="725">
        <v>43.330559999999998</v>
      </c>
      <c r="J137" s="725">
        <v>131035.9464</v>
      </c>
      <c r="K137" s="738">
        <v>1E-3</v>
      </c>
      <c r="L137" s="738">
        <v>50</v>
      </c>
      <c r="M137" s="738">
        <v>0</v>
      </c>
      <c r="N137" s="738">
        <v>0</v>
      </c>
      <c r="O137" s="738">
        <v>0</v>
      </c>
      <c r="P137" s="738">
        <v>0</v>
      </c>
      <c r="Q137" s="738">
        <v>0</v>
      </c>
      <c r="R137" s="738">
        <v>0</v>
      </c>
      <c r="S137" s="738">
        <v>0</v>
      </c>
      <c r="T137" s="738">
        <v>0</v>
      </c>
      <c r="U137" s="738">
        <v>0</v>
      </c>
      <c r="V137" s="738">
        <v>0</v>
      </c>
      <c r="W137" s="738">
        <v>0</v>
      </c>
      <c r="X137" s="738">
        <v>0</v>
      </c>
      <c r="Y137" s="738">
        <v>21.355779999999999</v>
      </c>
      <c r="Z137" s="738">
        <v>64582.014300000003</v>
      </c>
      <c r="AA137" s="730">
        <f t="shared" si="22"/>
        <v>108.0179</v>
      </c>
      <c r="AB137" s="730">
        <f t="shared" si="22"/>
        <v>326703.90710000001</v>
      </c>
      <c r="AC137" s="148"/>
      <c r="AD137" s="148"/>
      <c r="AE137" s="569"/>
      <c r="AF137" s="569"/>
      <c r="AG137" s="569"/>
    </row>
    <row r="138" spans="1:33" s="613" customFormat="1" x14ac:dyDescent="0.25">
      <c r="A138" s="610" t="s">
        <v>330</v>
      </c>
      <c r="B138" s="622" t="s">
        <v>272</v>
      </c>
      <c r="C138" s="738">
        <v>0</v>
      </c>
      <c r="D138" s="738">
        <v>0</v>
      </c>
      <c r="E138" s="738">
        <v>0</v>
      </c>
      <c r="F138" s="738">
        <v>0</v>
      </c>
      <c r="G138" s="738">
        <v>0</v>
      </c>
      <c r="H138" s="738">
        <v>0</v>
      </c>
      <c r="I138" s="738">
        <v>0</v>
      </c>
      <c r="J138" s="738">
        <v>0</v>
      </c>
      <c r="K138" s="738">
        <v>0</v>
      </c>
      <c r="L138" s="738">
        <v>0</v>
      </c>
      <c r="M138" s="738">
        <v>0</v>
      </c>
      <c r="N138" s="738">
        <v>0</v>
      </c>
      <c r="O138" s="738">
        <v>0</v>
      </c>
      <c r="P138" s="738">
        <v>0</v>
      </c>
      <c r="Q138" s="738">
        <v>0</v>
      </c>
      <c r="R138" s="738">
        <v>0</v>
      </c>
      <c r="S138" s="738">
        <v>0</v>
      </c>
      <c r="T138" s="738">
        <v>0</v>
      </c>
      <c r="U138" s="738">
        <v>0</v>
      </c>
      <c r="V138" s="738">
        <v>0</v>
      </c>
      <c r="W138" s="738">
        <v>0</v>
      </c>
      <c r="X138" s="738">
        <v>0</v>
      </c>
      <c r="Y138" s="738">
        <v>0</v>
      </c>
      <c r="Z138" s="738">
        <v>0</v>
      </c>
      <c r="AA138" s="730">
        <f t="shared" si="22"/>
        <v>0</v>
      </c>
      <c r="AB138" s="730">
        <f t="shared" si="22"/>
        <v>0</v>
      </c>
      <c r="AC138" s="582"/>
      <c r="AD138" s="582"/>
      <c r="AE138" s="569"/>
      <c r="AF138" s="569"/>
      <c r="AG138" s="569"/>
    </row>
    <row r="139" spans="1:33" x14ac:dyDescent="0.25">
      <c r="A139" s="591" t="s">
        <v>273</v>
      </c>
      <c r="B139" s="598" t="s">
        <v>274</v>
      </c>
      <c r="C139" s="727">
        <v>18.392199999999999</v>
      </c>
      <c r="D139" s="727">
        <v>155698.18650000001</v>
      </c>
      <c r="E139" s="727">
        <v>28.066210000000002</v>
      </c>
      <c r="F139" s="727">
        <v>232976.06780000002</v>
      </c>
      <c r="G139" s="727">
        <v>35.585290000000001</v>
      </c>
      <c r="H139" s="727">
        <v>286763.55069999996</v>
      </c>
      <c r="I139" s="725">
        <v>18.034130000000001</v>
      </c>
      <c r="J139" s="725">
        <v>159229.78630000001</v>
      </c>
      <c r="K139" s="727">
        <v>30.905909999999995</v>
      </c>
      <c r="L139" s="727">
        <v>261245.3854</v>
      </c>
      <c r="M139" s="727">
        <v>29.336819999999996</v>
      </c>
      <c r="N139" s="727">
        <v>252634.88209999999</v>
      </c>
      <c r="O139" s="727">
        <v>18.298680000000001</v>
      </c>
      <c r="P139" s="727">
        <v>159263.3524</v>
      </c>
      <c r="Q139" s="727">
        <v>32.368710000000007</v>
      </c>
      <c r="R139" s="727">
        <v>257357.59330000001</v>
      </c>
      <c r="S139" s="727">
        <v>13.614110000000002</v>
      </c>
      <c r="T139" s="727">
        <v>117660.52019999998</v>
      </c>
      <c r="U139" s="727">
        <v>23.74681</v>
      </c>
      <c r="V139" s="727">
        <v>202964.6685</v>
      </c>
      <c r="W139" s="727">
        <v>22.655669999999997</v>
      </c>
      <c r="X139" s="727">
        <v>199411.21580000001</v>
      </c>
      <c r="Y139" s="727">
        <v>13.62677</v>
      </c>
      <c r="Z139" s="727">
        <v>117298.22930000001</v>
      </c>
      <c r="AA139" s="730">
        <f t="shared" si="22"/>
        <v>284.63131000000004</v>
      </c>
      <c r="AB139" s="730">
        <f t="shared" si="22"/>
        <v>2402503.4382999996</v>
      </c>
      <c r="AC139" s="582"/>
      <c r="AD139" s="582"/>
    </row>
    <row r="140" spans="1:33" x14ac:dyDescent="0.25">
      <c r="A140" s="593" t="s">
        <v>275</v>
      </c>
      <c r="B140" s="598" t="s">
        <v>276</v>
      </c>
      <c r="C140" s="727">
        <v>0.01</v>
      </c>
      <c r="D140" s="727">
        <v>20</v>
      </c>
      <c r="E140" s="727">
        <v>2.5000000000000001E-2</v>
      </c>
      <c r="F140" s="727">
        <v>75</v>
      </c>
      <c r="G140" s="727">
        <v>1.25</v>
      </c>
      <c r="H140" s="727">
        <v>11791.703000000001</v>
      </c>
      <c r="I140" s="725">
        <v>0.8</v>
      </c>
      <c r="J140" s="725">
        <v>1000</v>
      </c>
      <c r="K140" s="727">
        <v>0</v>
      </c>
      <c r="L140" s="727">
        <v>0</v>
      </c>
      <c r="M140" s="727">
        <v>0</v>
      </c>
      <c r="N140" s="727">
        <v>0</v>
      </c>
      <c r="O140" s="727">
        <v>0</v>
      </c>
      <c r="P140" s="727">
        <v>0</v>
      </c>
      <c r="Q140" s="727">
        <v>2.4E-2</v>
      </c>
      <c r="R140" s="727">
        <v>72</v>
      </c>
      <c r="S140" s="727">
        <v>0.29309090000000004</v>
      </c>
      <c r="T140" s="727">
        <v>3191.9938999999999</v>
      </c>
      <c r="U140" s="727">
        <v>0</v>
      </c>
      <c r="V140" s="727">
        <v>0</v>
      </c>
      <c r="W140" s="727">
        <v>1.1597300000000001</v>
      </c>
      <c r="X140" s="727">
        <v>19162.210799999997</v>
      </c>
      <c r="Y140" s="727">
        <v>0.96</v>
      </c>
      <c r="Z140" s="727">
        <v>4100.54</v>
      </c>
      <c r="AA140" s="730">
        <f t="shared" si="22"/>
        <v>4.5218208999999998</v>
      </c>
      <c r="AB140" s="730">
        <f t="shared" si="22"/>
        <v>39413.447699999997</v>
      </c>
      <c r="AC140" s="582"/>
      <c r="AD140" s="582"/>
    </row>
    <row r="141" spans="1:33" x14ac:dyDescent="0.25">
      <c r="A141" s="588" t="s">
        <v>277</v>
      </c>
      <c r="B141" s="598" t="s">
        <v>278</v>
      </c>
      <c r="C141" s="727">
        <v>3.5999999999999997E-2</v>
      </c>
      <c r="D141" s="727">
        <v>120.00239999999999</v>
      </c>
      <c r="E141" s="727">
        <v>0</v>
      </c>
      <c r="F141" s="727">
        <v>0</v>
      </c>
      <c r="G141" s="727">
        <v>0</v>
      </c>
      <c r="H141" s="727">
        <v>0</v>
      </c>
      <c r="I141" s="725">
        <v>0</v>
      </c>
      <c r="J141" s="725">
        <v>0</v>
      </c>
      <c r="K141" s="727">
        <v>0</v>
      </c>
      <c r="L141" s="727">
        <v>0</v>
      </c>
      <c r="M141" s="727">
        <v>0</v>
      </c>
      <c r="N141" s="727">
        <v>0</v>
      </c>
      <c r="O141" s="727">
        <v>0</v>
      </c>
      <c r="P141" s="727">
        <v>0</v>
      </c>
      <c r="Q141" s="727">
        <v>0</v>
      </c>
      <c r="R141" s="727">
        <v>0</v>
      </c>
      <c r="S141" s="727">
        <v>0</v>
      </c>
      <c r="T141" s="727">
        <v>0</v>
      </c>
      <c r="U141" s="727">
        <v>0</v>
      </c>
      <c r="V141" s="727">
        <v>0</v>
      </c>
      <c r="W141" s="727">
        <v>0</v>
      </c>
      <c r="X141" s="727">
        <v>0</v>
      </c>
      <c r="Y141" s="727">
        <v>0</v>
      </c>
      <c r="Z141" s="727">
        <v>0</v>
      </c>
      <c r="AA141" s="730">
        <f t="shared" si="22"/>
        <v>3.5999999999999997E-2</v>
      </c>
      <c r="AB141" s="730">
        <f t="shared" si="22"/>
        <v>120.00239999999999</v>
      </c>
      <c r="AC141" s="569"/>
      <c r="AD141" s="569"/>
    </row>
    <row r="142" spans="1:33" x14ac:dyDescent="0.25">
      <c r="A142" s="588" t="s">
        <v>279</v>
      </c>
      <c r="B142" s="598" t="s">
        <v>229</v>
      </c>
      <c r="C142" s="727">
        <v>124.45744000000001</v>
      </c>
      <c r="D142" s="727">
        <v>1171715.9558999999</v>
      </c>
      <c r="E142" s="727">
        <v>175.27428280000001</v>
      </c>
      <c r="F142" s="727">
        <v>1343501.7021999995</v>
      </c>
      <c r="G142" s="727">
        <v>262.28514999999999</v>
      </c>
      <c r="H142" s="727">
        <v>1769552.3752000004</v>
      </c>
      <c r="I142" s="725">
        <v>195.79119900000003</v>
      </c>
      <c r="J142" s="725">
        <v>815209.48412248737</v>
      </c>
      <c r="K142" s="727">
        <v>199.25274999999999</v>
      </c>
      <c r="L142" s="727">
        <v>1008420.1329</v>
      </c>
      <c r="M142" s="727">
        <v>264.44498000000004</v>
      </c>
      <c r="N142" s="727">
        <v>1423559.1273999996</v>
      </c>
      <c r="O142" s="727">
        <v>147.74295000000001</v>
      </c>
      <c r="P142" s="727">
        <v>675785.14460000012</v>
      </c>
      <c r="Q142" s="727">
        <v>239.95355539999997</v>
      </c>
      <c r="R142" s="727">
        <v>1132761.4108</v>
      </c>
      <c r="S142" s="727">
        <v>130.6696</v>
      </c>
      <c r="T142" s="727">
        <v>569537.21589999995</v>
      </c>
      <c r="U142" s="727">
        <v>40.08605</v>
      </c>
      <c r="V142" s="727">
        <v>700997.42480000004</v>
      </c>
      <c r="W142" s="727">
        <v>36.756779999999999</v>
      </c>
      <c r="X142" s="727">
        <v>2846814.0144000007</v>
      </c>
      <c r="Y142" s="727">
        <v>30.710740000000001</v>
      </c>
      <c r="Z142" s="727">
        <v>3071716.6168000004</v>
      </c>
      <c r="AA142" s="730">
        <f t="shared" si="22"/>
        <v>1847.4254771999997</v>
      </c>
      <c r="AB142" s="730">
        <f t="shared" si="22"/>
        <v>16529570.605022488</v>
      </c>
      <c r="AC142" s="582"/>
      <c r="AD142" s="582"/>
    </row>
    <row r="143" spans="1:33" ht="16.5" thickBot="1" x14ac:dyDescent="0.3">
      <c r="A143" s="656" t="s">
        <v>230</v>
      </c>
      <c r="B143" s="657" t="s">
        <v>231</v>
      </c>
      <c r="C143" s="725">
        <v>1.09423</v>
      </c>
      <c r="D143" s="725">
        <v>5048.72</v>
      </c>
      <c r="E143" s="725">
        <v>16.684349599999997</v>
      </c>
      <c r="F143" s="725">
        <v>58638.331200000001</v>
      </c>
      <c r="G143" s="725">
        <v>22.192889999999998</v>
      </c>
      <c r="H143" s="725">
        <v>70567.133799999996</v>
      </c>
      <c r="I143" s="725">
        <v>3.9344243000000003</v>
      </c>
      <c r="J143" s="725">
        <v>12056.775799999999</v>
      </c>
      <c r="K143" s="725">
        <v>20.391179999999999</v>
      </c>
      <c r="L143" s="725">
        <v>66581.494999999995</v>
      </c>
      <c r="M143" s="728">
        <v>6.3895</v>
      </c>
      <c r="N143" s="728">
        <v>16568.589399999997</v>
      </c>
      <c r="O143" s="728">
        <v>5.3579999999999997</v>
      </c>
      <c r="P143" s="728">
        <v>16399.232</v>
      </c>
      <c r="Q143" s="728">
        <v>12.513</v>
      </c>
      <c r="R143" s="728">
        <v>41010.143499999998</v>
      </c>
      <c r="S143" s="728">
        <v>8.9854099999999999</v>
      </c>
      <c r="T143" s="728">
        <v>27656.744200000001</v>
      </c>
      <c r="U143" s="728">
        <v>9.7959999999999994</v>
      </c>
      <c r="V143" s="728">
        <v>30500.036399999997</v>
      </c>
      <c r="W143" s="728">
        <v>21.7225</v>
      </c>
      <c r="X143" s="728">
        <v>70582.255799999999</v>
      </c>
      <c r="Y143" s="728">
        <v>1.88</v>
      </c>
      <c r="Z143" s="728">
        <v>8357.23</v>
      </c>
      <c r="AA143" s="730">
        <f t="shared" si="22"/>
        <v>130.94148389999998</v>
      </c>
      <c r="AB143" s="730">
        <f t="shared" si="22"/>
        <v>423966.68709999992</v>
      </c>
      <c r="AC143" s="587"/>
      <c r="AD143" s="587"/>
      <c r="AE143" s="582"/>
      <c r="AF143" s="582"/>
      <c r="AG143" s="582"/>
    </row>
    <row r="144" spans="1:33" ht="4.5" customHeight="1" thickBot="1" x14ac:dyDescent="0.3">
      <c r="A144" s="658"/>
      <c r="B144" s="659"/>
      <c r="C144" s="658"/>
      <c r="D144" s="658"/>
      <c r="E144" s="658"/>
      <c r="F144" s="658"/>
      <c r="G144" s="658"/>
      <c r="H144" s="658"/>
      <c r="I144" s="658"/>
      <c r="J144" s="658"/>
      <c r="K144" s="658"/>
      <c r="L144" s="658"/>
      <c r="M144" s="658"/>
      <c r="N144" s="658"/>
      <c r="O144" s="658"/>
      <c r="P144" s="658"/>
      <c r="Q144" s="658"/>
      <c r="R144" s="658"/>
      <c r="S144" s="658"/>
      <c r="T144" s="658"/>
      <c r="U144" s="658"/>
      <c r="V144" s="658"/>
      <c r="W144" s="658"/>
      <c r="X144" s="658"/>
      <c r="Y144" s="658"/>
      <c r="Z144" s="658"/>
      <c r="AA144" s="658"/>
      <c r="AB144" s="658"/>
      <c r="AC144" s="660"/>
      <c r="AD144" s="660"/>
    </row>
    <row r="145" spans="1:33" x14ac:dyDescent="0.25">
      <c r="A145" s="661" t="s">
        <v>280</v>
      </c>
      <c r="B145" s="662"/>
      <c r="C145" s="663"/>
      <c r="D145" s="663"/>
      <c r="E145" s="663"/>
      <c r="F145" s="664"/>
      <c r="G145" s="665"/>
      <c r="H145" s="601"/>
      <c r="I145" s="601"/>
      <c r="J145" s="601"/>
      <c r="K145" s="601"/>
      <c r="L145" s="601"/>
      <c r="M145" s="601"/>
      <c r="N145" s="601"/>
      <c r="O145" s="601"/>
      <c r="P145" s="601"/>
      <c r="Q145" s="601"/>
      <c r="R145" s="601"/>
      <c r="S145" s="601"/>
      <c r="T145" s="601"/>
      <c r="U145" s="601"/>
      <c r="V145" s="601"/>
      <c r="W145" s="601"/>
      <c r="X145" s="601"/>
      <c r="Y145" s="601"/>
      <c r="Z145" s="601"/>
      <c r="AA145" s="601"/>
      <c r="AB145" s="601"/>
      <c r="AE145" s="601"/>
      <c r="AF145" s="602"/>
      <c r="AG145" s="602"/>
    </row>
    <row r="146" spans="1:33" x14ac:dyDescent="0.25">
      <c r="A146" s="666" t="s">
        <v>331</v>
      </c>
      <c r="B146" s="662"/>
      <c r="C146" s="663"/>
      <c r="D146" s="663"/>
      <c r="E146" s="663"/>
    </row>
    <row r="147" spans="1:33" x14ac:dyDescent="0.25">
      <c r="A147" s="661" t="s">
        <v>282</v>
      </c>
      <c r="B147" s="662"/>
      <c r="C147" s="663"/>
      <c r="D147" s="663"/>
      <c r="E147" s="663"/>
    </row>
    <row r="148" spans="1:33" x14ac:dyDescent="0.25">
      <c r="A148" s="663"/>
      <c r="B148" s="662"/>
      <c r="C148" s="663"/>
      <c r="D148" s="663"/>
      <c r="E148" s="663"/>
    </row>
    <row r="149" spans="1:33" x14ac:dyDescent="0.25">
      <c r="C149" s="582"/>
      <c r="D149" s="582"/>
      <c r="E149" s="582"/>
      <c r="F149" s="582"/>
      <c r="G149" s="582"/>
      <c r="H149" s="582"/>
      <c r="I149" s="582"/>
      <c r="J149" s="582"/>
      <c r="K149" s="582"/>
      <c r="L149" s="582"/>
      <c r="M149" s="582"/>
      <c r="N149" s="582"/>
      <c r="O149" s="582"/>
      <c r="P149" s="582"/>
      <c r="Q149" s="582"/>
      <c r="R149" s="582"/>
      <c r="S149" s="582"/>
      <c r="T149" s="582"/>
      <c r="U149" s="582"/>
      <c r="V149" s="582"/>
      <c r="W149" s="582"/>
      <c r="X149" s="582"/>
      <c r="Y149" s="582"/>
      <c r="Z149" s="582"/>
    </row>
    <row r="152" spans="1:33" x14ac:dyDescent="0.25">
      <c r="C152" s="667"/>
    </row>
  </sheetData>
  <mergeCells count="18">
    <mergeCell ref="A3:AB3"/>
    <mergeCell ref="A4:AB4"/>
    <mergeCell ref="A5:AB5"/>
    <mergeCell ref="A6:A7"/>
    <mergeCell ref="C6:D6"/>
    <mergeCell ref="E6:F6"/>
    <mergeCell ref="G6:H6"/>
    <mergeCell ref="I6:J6"/>
    <mergeCell ref="K6:L6"/>
    <mergeCell ref="M6:N6"/>
    <mergeCell ref="AA6:AB6"/>
    <mergeCell ref="AE21:AF21"/>
    <mergeCell ref="O6:P6"/>
    <mergeCell ref="Q6:R6"/>
    <mergeCell ref="S6:T6"/>
    <mergeCell ref="U6:V6"/>
    <mergeCell ref="W6:X6"/>
    <mergeCell ref="Y6:Z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Q152"/>
  <sheetViews>
    <sheetView tabSelected="1" workbookViewId="0">
      <selection activeCell="C12" sqref="C12"/>
    </sheetView>
  </sheetViews>
  <sheetFormatPr baseColWidth="10" defaultColWidth="12" defaultRowHeight="15.75" x14ac:dyDescent="0.25"/>
  <cols>
    <col min="1" max="1" width="30.140625" style="569" customWidth="1"/>
    <col min="2" max="2" width="55" style="570" bestFit="1" customWidth="1"/>
    <col min="3" max="3" width="13.140625" style="569" customWidth="1"/>
    <col min="4" max="4" width="14.42578125" style="569" customWidth="1"/>
    <col min="5" max="5" width="12.42578125" style="569" customWidth="1"/>
    <col min="6" max="6" width="16.140625" style="569" customWidth="1"/>
    <col min="7" max="7" width="12.140625" style="569" customWidth="1"/>
    <col min="8" max="8" width="16" style="569" customWidth="1"/>
    <col min="9" max="9" width="12.5703125" style="569" customWidth="1"/>
    <col min="10" max="10" width="15.28515625" style="569" customWidth="1"/>
    <col min="11" max="11" width="12.28515625" style="569" customWidth="1"/>
    <col min="12" max="12" width="15.7109375" style="569" customWidth="1"/>
    <col min="13" max="13" width="11.5703125" style="569" customWidth="1"/>
    <col min="14" max="14" width="14.42578125" style="569" customWidth="1"/>
    <col min="15" max="15" width="11.5703125" style="569" customWidth="1"/>
    <col min="16" max="16" width="14.42578125" style="569" customWidth="1"/>
    <col min="17" max="17" width="12.42578125" style="569" customWidth="1"/>
    <col min="18" max="18" width="16" style="569" customWidth="1"/>
    <col min="19" max="19" width="11.85546875" style="569" customWidth="1"/>
    <col min="20" max="20" width="14.7109375" style="569" customWidth="1"/>
    <col min="21" max="21" width="12.140625" style="569" customWidth="1"/>
    <col min="22" max="22" width="14.85546875" style="569" customWidth="1"/>
    <col min="23" max="23" width="14" style="569" customWidth="1"/>
    <col min="24" max="24" width="15.85546875" style="569" customWidth="1"/>
    <col min="25" max="25" width="12.85546875" style="569" customWidth="1"/>
    <col min="26" max="26" width="16.7109375" style="569" customWidth="1"/>
    <col min="27" max="27" width="11.85546875" style="594" customWidth="1"/>
    <col min="28" max="28" width="16" style="594" customWidth="1"/>
    <col min="29" max="29" width="12.7109375" style="594" bestFit="1" customWidth="1"/>
    <col min="30" max="30" width="16.85546875" style="594" bestFit="1" customWidth="1"/>
    <col min="31" max="31" width="14.42578125" style="569" bestFit="1" customWidth="1"/>
    <col min="32" max="16384" width="12" style="569"/>
  </cols>
  <sheetData>
    <row r="1" spans="1:69" x14ac:dyDescent="0.25">
      <c r="AA1" s="569"/>
      <c r="AB1" s="569"/>
      <c r="AC1" s="569"/>
      <c r="AD1" s="569"/>
    </row>
    <row r="2" spans="1:69" x14ac:dyDescent="0.25">
      <c r="A2" s="805"/>
      <c r="B2" s="806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  <c r="T2" s="805"/>
      <c r="U2" s="805"/>
      <c r="V2" s="805"/>
      <c r="W2" s="805"/>
      <c r="X2" s="805"/>
      <c r="Y2" s="805"/>
      <c r="Z2" s="805"/>
      <c r="AA2" s="805"/>
      <c r="AB2" s="805"/>
      <c r="AC2" s="569"/>
      <c r="AD2" s="569"/>
    </row>
    <row r="3" spans="1:69" x14ac:dyDescent="0.25">
      <c r="A3" s="807" t="s">
        <v>0</v>
      </c>
      <c r="B3" s="807"/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807"/>
      <c r="O3" s="807"/>
      <c r="P3" s="807"/>
      <c r="Q3" s="807"/>
      <c r="R3" s="807"/>
      <c r="S3" s="807"/>
      <c r="T3" s="807"/>
      <c r="U3" s="807"/>
      <c r="V3" s="807"/>
      <c r="W3" s="807"/>
      <c r="X3" s="807"/>
      <c r="Y3" s="807"/>
      <c r="Z3" s="807"/>
      <c r="AA3" s="807"/>
      <c r="AB3" s="807"/>
      <c r="AC3" s="569"/>
      <c r="AD3" s="569"/>
    </row>
    <row r="4" spans="1:69" x14ac:dyDescent="0.25">
      <c r="A4" s="763" t="s">
        <v>338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  <c r="AC4" s="569"/>
      <c r="AD4" s="569"/>
    </row>
    <row r="5" spans="1:69" x14ac:dyDescent="0.25">
      <c r="A5" s="800" t="s">
        <v>294</v>
      </c>
      <c r="B5" s="800"/>
      <c r="C5" s="800"/>
      <c r="D5" s="800"/>
      <c r="E5" s="800"/>
      <c r="F5" s="800"/>
      <c r="G5" s="800"/>
      <c r="H5" s="800"/>
      <c r="I5" s="800"/>
      <c r="J5" s="800"/>
      <c r="K5" s="800"/>
      <c r="L5" s="800"/>
      <c r="M5" s="800"/>
      <c r="N5" s="800"/>
      <c r="O5" s="800"/>
      <c r="P5" s="800"/>
      <c r="Q5" s="800"/>
      <c r="R5" s="800"/>
      <c r="S5" s="800"/>
      <c r="T5" s="800"/>
      <c r="U5" s="800"/>
      <c r="V5" s="800"/>
      <c r="W5" s="800"/>
      <c r="X5" s="800"/>
      <c r="Y5" s="800"/>
      <c r="Z5" s="800"/>
      <c r="AA5" s="800"/>
      <c r="AB5" s="800"/>
      <c r="AC5" s="569"/>
      <c r="AD5" s="569"/>
    </row>
    <row r="6" spans="1:69" ht="16.5" thickBot="1" x14ac:dyDescent="0.3">
      <c r="A6" s="801" t="s">
        <v>257</v>
      </c>
      <c r="B6" s="571" t="s">
        <v>5</v>
      </c>
      <c r="C6" s="803" t="s">
        <v>6</v>
      </c>
      <c r="D6" s="799"/>
      <c r="E6" s="798" t="s">
        <v>7</v>
      </c>
      <c r="F6" s="799"/>
      <c r="G6" s="798" t="s">
        <v>8</v>
      </c>
      <c r="H6" s="799"/>
      <c r="I6" s="798" t="s">
        <v>9</v>
      </c>
      <c r="J6" s="799"/>
      <c r="K6" s="798" t="s">
        <v>10</v>
      </c>
      <c r="L6" s="799"/>
      <c r="M6" s="798" t="s">
        <v>11</v>
      </c>
      <c r="N6" s="799"/>
      <c r="O6" s="798" t="s">
        <v>12</v>
      </c>
      <c r="P6" s="799"/>
      <c r="Q6" s="798" t="s">
        <v>13</v>
      </c>
      <c r="R6" s="799"/>
      <c r="S6" s="798" t="s">
        <v>14</v>
      </c>
      <c r="T6" s="799"/>
      <c r="U6" s="798" t="s">
        <v>15</v>
      </c>
      <c r="V6" s="799"/>
      <c r="W6" s="798" t="s">
        <v>16</v>
      </c>
      <c r="X6" s="799"/>
      <c r="Y6" s="798" t="s">
        <v>17</v>
      </c>
      <c r="Z6" s="799"/>
      <c r="AA6" s="798" t="s">
        <v>18</v>
      </c>
      <c r="AB6" s="799"/>
      <c r="AC6" s="569"/>
      <c r="AD6" s="569"/>
    </row>
    <row r="7" spans="1:69" ht="16.5" thickBot="1" x14ac:dyDescent="0.3">
      <c r="A7" s="802"/>
      <c r="B7" s="572"/>
      <c r="C7" s="573" t="s">
        <v>19</v>
      </c>
      <c r="D7" s="574" t="s">
        <v>20</v>
      </c>
      <c r="E7" s="575" t="s">
        <v>19</v>
      </c>
      <c r="F7" s="574" t="s">
        <v>20</v>
      </c>
      <c r="G7" s="575" t="s">
        <v>19</v>
      </c>
      <c r="H7" s="574" t="s">
        <v>20</v>
      </c>
      <c r="I7" s="575" t="s">
        <v>19</v>
      </c>
      <c r="J7" s="574" t="s">
        <v>20</v>
      </c>
      <c r="K7" s="575" t="s">
        <v>19</v>
      </c>
      <c r="L7" s="574" t="s">
        <v>20</v>
      </c>
      <c r="M7" s="575" t="s">
        <v>19</v>
      </c>
      <c r="N7" s="574" t="s">
        <v>20</v>
      </c>
      <c r="O7" s="575" t="s">
        <v>19</v>
      </c>
      <c r="P7" s="574" t="s">
        <v>20</v>
      </c>
      <c r="Q7" s="575" t="s">
        <v>19</v>
      </c>
      <c r="R7" s="574" t="s">
        <v>20</v>
      </c>
      <c r="S7" s="575" t="s">
        <v>19</v>
      </c>
      <c r="T7" s="574" t="s">
        <v>20</v>
      </c>
      <c r="U7" s="575" t="s">
        <v>19</v>
      </c>
      <c r="V7" s="574" t="s">
        <v>315</v>
      </c>
      <c r="W7" s="575" t="s">
        <v>19</v>
      </c>
      <c r="X7" s="574" t="s">
        <v>315</v>
      </c>
      <c r="Y7" s="575" t="s">
        <v>19</v>
      </c>
      <c r="Z7" s="574" t="s">
        <v>315</v>
      </c>
      <c r="AA7" s="575" t="s">
        <v>19</v>
      </c>
      <c r="AB7" s="576" t="s">
        <v>20</v>
      </c>
      <c r="AC7" s="569"/>
      <c r="AD7" s="569"/>
    </row>
    <row r="8" spans="1:69" ht="10.5" customHeight="1" thickBot="1" x14ac:dyDescent="0.3">
      <c r="A8" s="577"/>
      <c r="B8" s="578"/>
      <c r="C8" s="579"/>
      <c r="D8" s="579"/>
      <c r="E8" s="579"/>
      <c r="F8" s="579"/>
      <c r="G8" s="579"/>
      <c r="H8" s="579"/>
      <c r="I8" s="579"/>
      <c r="J8" s="579"/>
      <c r="K8" s="579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580"/>
      <c r="W8" s="580"/>
      <c r="X8" s="580"/>
      <c r="Y8" s="580"/>
      <c r="Z8" s="580"/>
      <c r="AA8" s="580"/>
      <c r="AB8" s="581"/>
      <c r="AC8" s="582"/>
      <c r="AD8" s="582"/>
    </row>
    <row r="9" spans="1:69" ht="16.5" thickBot="1" x14ac:dyDescent="0.3">
      <c r="A9" s="583"/>
      <c r="B9" s="584" t="s">
        <v>21</v>
      </c>
      <c r="C9" s="723">
        <f t="shared" ref="C9:AB9" si="0">SUM(C10:C13)</f>
        <v>3616.5908502000011</v>
      </c>
      <c r="D9" s="723">
        <f t="shared" si="0"/>
        <v>76036437.034699991</v>
      </c>
      <c r="E9" s="723">
        <f t="shared" si="0"/>
        <v>4720.5238991000015</v>
      </c>
      <c r="F9" s="723">
        <f t="shared" si="0"/>
        <v>104876214.3037</v>
      </c>
      <c r="G9" s="723">
        <f t="shared" si="0"/>
        <v>10448.227251099997</v>
      </c>
      <c r="H9" s="723">
        <f t="shared" si="0"/>
        <v>97263194.807600021</v>
      </c>
      <c r="I9" s="723">
        <f t="shared" si="0"/>
        <v>9555.6313203000009</v>
      </c>
      <c r="J9" s="723">
        <f t="shared" si="0"/>
        <v>139122208.78989995</v>
      </c>
      <c r="K9" s="723">
        <f t="shared" si="0"/>
        <v>8152.2789284000019</v>
      </c>
      <c r="L9" s="724">
        <f t="shared" si="0"/>
        <v>126490394.12720002</v>
      </c>
      <c r="M9" s="724">
        <f t="shared" si="0"/>
        <v>6938.920514700003</v>
      </c>
      <c r="N9" s="724">
        <f t="shared" si="0"/>
        <v>115368735.25949994</v>
      </c>
      <c r="O9" s="724">
        <f t="shared" si="0"/>
        <v>8432.6972213999979</v>
      </c>
      <c r="P9" s="724">
        <f t="shared" si="0"/>
        <v>132286151.37140003</v>
      </c>
      <c r="Q9" s="724">
        <f t="shared" si="0"/>
        <v>4765.8390715000014</v>
      </c>
      <c r="R9" s="724">
        <f t="shared" si="0"/>
        <v>108817731.12159997</v>
      </c>
      <c r="S9" s="724">
        <f t="shared" si="0"/>
        <v>4866.6134832000007</v>
      </c>
      <c r="T9" s="724">
        <f t="shared" si="0"/>
        <v>110337571.6362</v>
      </c>
      <c r="U9" s="724">
        <f t="shared" si="0"/>
        <v>5438.7745676999994</v>
      </c>
      <c r="V9" s="724">
        <f t="shared" si="0"/>
        <v>124291895.6917</v>
      </c>
      <c r="W9" s="724">
        <f t="shared" si="0"/>
        <v>4657.9241108000015</v>
      </c>
      <c r="X9" s="724">
        <f t="shared" si="0"/>
        <v>99972697.463899985</v>
      </c>
      <c r="Y9" s="724">
        <f t="shared" si="0"/>
        <v>3616.2012727000015</v>
      </c>
      <c r="Z9" s="724">
        <f t="shared" si="0"/>
        <v>106253453.8848</v>
      </c>
      <c r="AA9" s="724">
        <f t="shared" si="0"/>
        <v>75210.222491100008</v>
      </c>
      <c r="AB9" s="724">
        <f t="shared" si="0"/>
        <v>1341116685.4921997</v>
      </c>
      <c r="AC9" s="161"/>
      <c r="AD9" s="161"/>
      <c r="AE9" s="582"/>
      <c r="AF9" s="582"/>
    </row>
    <row r="10" spans="1:69" ht="26.25" x14ac:dyDescent="0.25">
      <c r="A10" s="585" t="s">
        <v>316</v>
      </c>
      <c r="B10" s="586" t="s">
        <v>22</v>
      </c>
      <c r="C10" s="725">
        <v>587.83998779999979</v>
      </c>
      <c r="D10" s="725">
        <v>8904826.4258999992</v>
      </c>
      <c r="E10" s="725">
        <v>790.03893309999989</v>
      </c>
      <c r="F10" s="725">
        <v>11551034.873599995</v>
      </c>
      <c r="G10" s="725">
        <v>942.43009369999993</v>
      </c>
      <c r="H10" s="725">
        <v>17726228.600799993</v>
      </c>
      <c r="I10" s="725">
        <v>1355.2663394000001</v>
      </c>
      <c r="J10" s="725">
        <v>37251353.327200003</v>
      </c>
      <c r="K10" s="725">
        <v>701.04723139999976</v>
      </c>
      <c r="L10" s="725">
        <v>22985535.815400004</v>
      </c>
      <c r="M10" s="725">
        <v>1237.6010382000004</v>
      </c>
      <c r="N10" s="725">
        <v>19121725.085099995</v>
      </c>
      <c r="O10" s="725">
        <v>1269.4873754000005</v>
      </c>
      <c r="P10" s="725">
        <v>21434475.815899998</v>
      </c>
      <c r="Q10" s="725">
        <v>968.12363470000025</v>
      </c>
      <c r="R10" s="725">
        <v>13667489.096600005</v>
      </c>
      <c r="S10" s="725">
        <v>874.56665319999968</v>
      </c>
      <c r="T10" s="725">
        <v>14290398.185500003</v>
      </c>
      <c r="U10" s="725">
        <v>861.59541589999958</v>
      </c>
      <c r="V10" s="725">
        <v>16359344.245400002</v>
      </c>
      <c r="W10" s="725">
        <v>930.63556339999934</v>
      </c>
      <c r="X10" s="725">
        <v>16964663.803700004</v>
      </c>
      <c r="Y10" s="725">
        <v>1220.5993086000012</v>
      </c>
      <c r="Z10" s="725">
        <v>41456104.867800012</v>
      </c>
      <c r="AA10" s="726">
        <f>C10+E10+G10+I10+K10+M10+O10+Q10+S10+U10+W10+Y10</f>
        <v>11739.231574800002</v>
      </c>
      <c r="AB10" s="726">
        <f>D10+F10+H10+J10+L10+N10+P10+R10+T10+V10+X10+Z10</f>
        <v>241713180.14289999</v>
      </c>
      <c r="AC10" s="587"/>
      <c r="AD10" s="587"/>
    </row>
    <row r="11" spans="1:69" x14ac:dyDescent="0.25">
      <c r="A11" s="588">
        <v>2402</v>
      </c>
      <c r="B11" s="589" t="s">
        <v>23</v>
      </c>
      <c r="C11" s="727">
        <v>2536.581280800001</v>
      </c>
      <c r="D11" s="727">
        <v>64187406.699999981</v>
      </c>
      <c r="E11" s="727">
        <v>3530.8660620000014</v>
      </c>
      <c r="F11" s="727">
        <v>90512102.739900008</v>
      </c>
      <c r="G11" s="727">
        <v>7502.5038025999957</v>
      </c>
      <c r="H11" s="727">
        <v>76188354.660400033</v>
      </c>
      <c r="I11" s="725">
        <v>4264.0569248999991</v>
      </c>
      <c r="J11" s="725">
        <v>99230656.960599944</v>
      </c>
      <c r="K11" s="727">
        <v>4044.1085433000017</v>
      </c>
      <c r="L11" s="727">
        <v>98381210.725900009</v>
      </c>
      <c r="M11" s="727">
        <v>3738.9892566000021</v>
      </c>
      <c r="N11" s="727">
        <v>93795272.932299942</v>
      </c>
      <c r="O11" s="727">
        <v>4167.5274239999972</v>
      </c>
      <c r="P11" s="727">
        <v>107750044.64220004</v>
      </c>
      <c r="Q11" s="727">
        <v>3438.3180088000013</v>
      </c>
      <c r="R11" s="727">
        <v>92392224.573599964</v>
      </c>
      <c r="S11" s="727">
        <v>3393.6203260000007</v>
      </c>
      <c r="T11" s="727">
        <v>92703150.38059999</v>
      </c>
      <c r="U11" s="727">
        <v>3988.8148197999994</v>
      </c>
      <c r="V11" s="727">
        <v>104394176.20810001</v>
      </c>
      <c r="W11" s="727">
        <v>3311.6367404000016</v>
      </c>
      <c r="X11" s="727">
        <v>80129070.703699991</v>
      </c>
      <c r="Y11" s="727">
        <v>2193.1129171000002</v>
      </c>
      <c r="Z11" s="727">
        <v>62789468.633099981</v>
      </c>
      <c r="AA11" s="726">
        <f t="shared" ref="AA11:AB12" si="1">C11+E11+G11+I11+K11+M11+O11+Q11+S11+U11+W11+Y11</f>
        <v>46110.136106300008</v>
      </c>
      <c r="AB11" s="726">
        <f t="shared" si="1"/>
        <v>1062453139.8603997</v>
      </c>
      <c r="AC11" s="582"/>
      <c r="AD11" s="582"/>
    </row>
    <row r="12" spans="1:69" ht="26.25" x14ac:dyDescent="0.25">
      <c r="A12" s="588">
        <v>2403</v>
      </c>
      <c r="B12" s="590" t="s">
        <v>24</v>
      </c>
      <c r="C12" s="725">
        <v>492.12874160000001</v>
      </c>
      <c r="D12" s="725">
        <v>2937702.2688000007</v>
      </c>
      <c r="E12" s="725">
        <v>399.61390399999999</v>
      </c>
      <c r="F12" s="725">
        <v>2812868.7901999997</v>
      </c>
      <c r="G12" s="725">
        <v>2001.8443648000004</v>
      </c>
      <c r="H12" s="725">
        <v>3284595.9864000008</v>
      </c>
      <c r="I12" s="725">
        <v>3936.3080560000012</v>
      </c>
      <c r="J12" s="725">
        <v>2640198.5021000002</v>
      </c>
      <c r="K12" s="725">
        <v>3404.8611037000005</v>
      </c>
      <c r="L12" s="725">
        <v>4682178.9059000006</v>
      </c>
      <c r="M12" s="725">
        <v>1962.3282199000005</v>
      </c>
      <c r="N12" s="725">
        <v>2451687.2920999997</v>
      </c>
      <c r="O12" s="725">
        <v>2995.6824219999999</v>
      </c>
      <c r="P12" s="725">
        <v>3101630.9132999997</v>
      </c>
      <c r="Q12" s="725">
        <v>357.87252800000005</v>
      </c>
      <c r="R12" s="725">
        <v>2550552.2113999999</v>
      </c>
      <c r="S12" s="725">
        <v>598.31850399999996</v>
      </c>
      <c r="T12" s="725">
        <v>3326023.0701000001</v>
      </c>
      <c r="U12" s="725">
        <v>588.36433199999999</v>
      </c>
      <c r="V12" s="725">
        <v>3538375.2382000005</v>
      </c>
      <c r="W12" s="725">
        <v>415.61580699999996</v>
      </c>
      <c r="X12" s="725">
        <v>2872962.9564999999</v>
      </c>
      <c r="Y12" s="725">
        <v>202.48904700000003</v>
      </c>
      <c r="Z12" s="725">
        <v>2007880.3839000005</v>
      </c>
      <c r="AA12" s="726">
        <f t="shared" si="1"/>
        <v>17355.427030000003</v>
      </c>
      <c r="AB12" s="726">
        <f t="shared" si="1"/>
        <v>36206656.518900007</v>
      </c>
      <c r="AC12" s="569"/>
      <c r="AD12" s="569"/>
      <c r="AE12" s="582"/>
      <c r="AF12" s="582"/>
    </row>
    <row r="13" spans="1:69" ht="39" x14ac:dyDescent="0.25">
      <c r="A13" s="588" t="s">
        <v>333</v>
      </c>
      <c r="B13" s="590" t="s">
        <v>339</v>
      </c>
      <c r="C13" s="728">
        <v>4.0840000000000001E-2</v>
      </c>
      <c r="D13" s="728">
        <v>6501.64</v>
      </c>
      <c r="E13" s="728">
        <v>5.0000000000000001E-3</v>
      </c>
      <c r="F13" s="728">
        <v>207.89999999999998</v>
      </c>
      <c r="G13" s="728">
        <v>1.44899</v>
      </c>
      <c r="H13" s="728">
        <v>64015.56</v>
      </c>
      <c r="I13" s="728">
        <v>0</v>
      </c>
      <c r="J13" s="728">
        <v>0</v>
      </c>
      <c r="K13" s="728">
        <v>2.2620499999999999</v>
      </c>
      <c r="L13" s="728">
        <v>441468.68</v>
      </c>
      <c r="M13" s="728">
        <v>2E-3</v>
      </c>
      <c r="N13" s="728">
        <v>49.95</v>
      </c>
      <c r="O13" s="728">
        <v>0</v>
      </c>
      <c r="P13" s="728">
        <v>0</v>
      </c>
      <c r="Q13" s="728">
        <v>1.5248999999999999</v>
      </c>
      <c r="R13" s="728">
        <v>207465.24</v>
      </c>
      <c r="S13" s="728">
        <v>0.108</v>
      </c>
      <c r="T13" s="728">
        <v>18000</v>
      </c>
      <c r="U13" s="728">
        <v>0</v>
      </c>
      <c r="V13" s="728">
        <v>0</v>
      </c>
      <c r="W13" s="728">
        <v>3.5999999999999997E-2</v>
      </c>
      <c r="X13" s="728">
        <v>6000</v>
      </c>
      <c r="Y13" s="728">
        <v>0</v>
      </c>
      <c r="Z13" s="728">
        <v>0</v>
      </c>
      <c r="AA13" s="726">
        <f>C13+E13+G13+I13+K13+M13+O13+Q13+S13+U13+W13+Y13</f>
        <v>5.4277799999999985</v>
      </c>
      <c r="AB13" s="726">
        <f>D13+F13+H13+J13+L13+N13+P13+R13+T13+V13+X13+Z13</f>
        <v>743708.97</v>
      </c>
      <c r="AC13" s="569"/>
      <c r="AD13" s="569"/>
      <c r="AE13" s="582"/>
      <c r="AF13" s="582"/>
    </row>
    <row r="14" spans="1:69" x14ac:dyDescent="0.25">
      <c r="A14" s="591"/>
      <c r="B14" s="592" t="s">
        <v>25</v>
      </c>
      <c r="C14" s="729">
        <f>SUM(C15:C20)</f>
        <v>3260.0575550999997</v>
      </c>
      <c r="D14" s="729">
        <f t="shared" ref="D14:Z14" si="2">SUM(D15:D20)</f>
        <v>10362080.298200002</v>
      </c>
      <c r="E14" s="729">
        <f t="shared" si="2"/>
        <v>3486.4406267000013</v>
      </c>
      <c r="F14" s="729">
        <f t="shared" si="2"/>
        <v>13478686.814299995</v>
      </c>
      <c r="G14" s="729">
        <f t="shared" si="2"/>
        <v>4070.6094887000004</v>
      </c>
      <c r="H14" s="729">
        <f t="shared" si="2"/>
        <v>19897318.884000003</v>
      </c>
      <c r="I14" s="729">
        <f t="shared" si="2"/>
        <v>5775.2088402000009</v>
      </c>
      <c r="J14" s="729">
        <f t="shared" si="2"/>
        <v>39875322.564299993</v>
      </c>
      <c r="K14" s="729">
        <f t="shared" si="2"/>
        <v>8922.3184818999998</v>
      </c>
      <c r="L14" s="729">
        <f t="shared" si="2"/>
        <v>67479257.436000004</v>
      </c>
      <c r="M14" s="729">
        <f t="shared" si="2"/>
        <v>10795.310975599999</v>
      </c>
      <c r="N14" s="729">
        <f t="shared" si="2"/>
        <v>80665712.443000004</v>
      </c>
      <c r="O14" s="729">
        <f>SUM(O15:O20)</f>
        <v>9737.4821585999962</v>
      </c>
      <c r="P14" s="729">
        <f t="shared" si="2"/>
        <v>75939851.533799976</v>
      </c>
      <c r="Q14" s="729">
        <f>SUM(Q15:Q20)</f>
        <v>6312.0319759999975</v>
      </c>
      <c r="R14" s="729">
        <f t="shared" si="2"/>
        <v>51176692.723399997</v>
      </c>
      <c r="S14" s="729">
        <f>SUM(S15:S20)</f>
        <v>3846.2196763999996</v>
      </c>
      <c r="T14" s="729">
        <f t="shared" si="2"/>
        <v>34026267.727899998</v>
      </c>
      <c r="U14" s="729">
        <f>SUM(U15:U20)</f>
        <v>1603.0563755000005</v>
      </c>
      <c r="V14" s="729">
        <f t="shared" si="2"/>
        <v>12052942.8332</v>
      </c>
      <c r="W14" s="729">
        <f>SUM(W15:W20)</f>
        <v>3491.9982848000009</v>
      </c>
      <c r="X14" s="729">
        <f>SUM(X15:X20)</f>
        <v>26350473.699299999</v>
      </c>
      <c r="Y14" s="729">
        <f>SUM(Y15:Y20)</f>
        <v>3872.7651364000017</v>
      </c>
      <c r="Z14" s="729">
        <f t="shared" si="2"/>
        <v>33019608.3389</v>
      </c>
      <c r="AA14" s="729">
        <f>SUM(AA15:AA20)</f>
        <v>65173.499575899994</v>
      </c>
      <c r="AB14" s="729">
        <f t="shared" ref="AB14" si="3">SUM(AB15:AB20)</f>
        <v>464324215.29630005</v>
      </c>
      <c r="AC14" s="161"/>
      <c r="AD14" s="161"/>
      <c r="AE14" s="582"/>
      <c r="AF14" s="582"/>
    </row>
    <row r="15" spans="1:69" ht="25.5" x14ac:dyDescent="0.25">
      <c r="A15" s="593">
        <v>1801</v>
      </c>
      <c r="B15" s="227" t="s">
        <v>26</v>
      </c>
      <c r="C15" s="727">
        <v>3097.5079999999998</v>
      </c>
      <c r="D15" s="727">
        <v>9461411.4800000023</v>
      </c>
      <c r="E15" s="727">
        <v>3180.9585600000014</v>
      </c>
      <c r="F15" s="727">
        <v>11996767.209999995</v>
      </c>
      <c r="G15" s="727">
        <v>3864.7520000000004</v>
      </c>
      <c r="H15" s="727">
        <v>18012527.172000002</v>
      </c>
      <c r="I15" s="725">
        <v>5506.5139000000008</v>
      </c>
      <c r="J15" s="725">
        <v>37362769.627599992</v>
      </c>
      <c r="K15" s="727">
        <v>8613.2361499999988</v>
      </c>
      <c r="L15" s="727">
        <v>63393080.490800001</v>
      </c>
      <c r="M15" s="727">
        <v>10499.314686999998</v>
      </c>
      <c r="N15" s="727">
        <v>78338855.982000008</v>
      </c>
      <c r="O15" s="727">
        <v>9371.3389499999976</v>
      </c>
      <c r="P15" s="727">
        <v>71548454.61059998</v>
      </c>
      <c r="Q15" s="727">
        <v>6067.9797999999973</v>
      </c>
      <c r="R15" s="727">
        <v>49014675.110399999</v>
      </c>
      <c r="S15" s="727">
        <v>3502.2419999999997</v>
      </c>
      <c r="T15" s="727">
        <v>29920667.634999998</v>
      </c>
      <c r="U15" s="727">
        <v>1365.1800000000003</v>
      </c>
      <c r="V15" s="727">
        <v>10149044.49</v>
      </c>
      <c r="W15" s="727">
        <v>3190.8549000000012</v>
      </c>
      <c r="X15" s="727">
        <v>22654526.620000001</v>
      </c>
      <c r="Y15" s="727">
        <v>3545.1060000000011</v>
      </c>
      <c r="Z15" s="727">
        <v>29877374.454999998</v>
      </c>
      <c r="AA15" s="730">
        <f t="shared" ref="AA15:AB20" si="4">C15+E15+G15+I15+K15+M15+O15+Q15+S15+U15+W15+Y15</f>
        <v>61804.98494699999</v>
      </c>
      <c r="AB15" s="730">
        <f t="shared" si="4"/>
        <v>431730154.88340002</v>
      </c>
    </row>
    <row r="16" spans="1:69" s="597" customFormat="1" x14ac:dyDescent="0.25">
      <c r="A16" s="595">
        <v>1802</v>
      </c>
      <c r="B16" s="596" t="s">
        <v>27</v>
      </c>
      <c r="C16" s="727">
        <v>0</v>
      </c>
      <c r="D16" s="727">
        <v>0</v>
      </c>
      <c r="E16" s="727">
        <v>0</v>
      </c>
      <c r="F16" s="727">
        <v>0</v>
      </c>
      <c r="G16" s="727">
        <v>4.3236999999999997</v>
      </c>
      <c r="H16" s="727">
        <v>8185.5695999999998</v>
      </c>
      <c r="I16" s="725">
        <v>0</v>
      </c>
      <c r="J16" s="725">
        <v>0</v>
      </c>
      <c r="K16" s="727">
        <v>0</v>
      </c>
      <c r="L16" s="727">
        <v>0</v>
      </c>
      <c r="M16" s="727">
        <v>25.024999999999999</v>
      </c>
      <c r="N16" s="727">
        <v>30030</v>
      </c>
      <c r="O16" s="727">
        <v>0</v>
      </c>
      <c r="P16" s="727">
        <v>0</v>
      </c>
      <c r="Q16" s="727">
        <v>25.2</v>
      </c>
      <c r="R16" s="727">
        <v>20160</v>
      </c>
      <c r="S16" s="727">
        <v>2E-3</v>
      </c>
      <c r="T16" s="727">
        <v>16</v>
      </c>
      <c r="U16" s="727">
        <v>0</v>
      </c>
      <c r="V16" s="727">
        <v>0</v>
      </c>
      <c r="W16" s="727">
        <v>50.05</v>
      </c>
      <c r="X16" s="727">
        <v>181776.595</v>
      </c>
      <c r="Y16" s="727">
        <v>0</v>
      </c>
      <c r="Z16" s="727">
        <v>0</v>
      </c>
      <c r="AA16" s="730">
        <f t="shared" si="4"/>
        <v>104.60069999999999</v>
      </c>
      <c r="AB16" s="730">
        <f t="shared" si="4"/>
        <v>240168.16460000002</v>
      </c>
      <c r="AC16" s="569"/>
      <c r="AD16" s="569"/>
      <c r="AE16" s="569"/>
      <c r="AF16" s="569"/>
      <c r="AG16" s="569"/>
      <c r="AH16" s="569"/>
      <c r="AI16" s="569"/>
      <c r="AJ16" s="569"/>
      <c r="AK16" s="569"/>
      <c r="AL16" s="569"/>
      <c r="AM16" s="569"/>
      <c r="AN16" s="569"/>
      <c r="AO16" s="569"/>
      <c r="AP16" s="569"/>
      <c r="AQ16" s="569"/>
      <c r="AR16" s="569"/>
      <c r="AS16" s="569"/>
      <c r="AT16" s="569"/>
      <c r="AU16" s="569"/>
      <c r="AV16" s="569"/>
      <c r="AW16" s="569"/>
      <c r="AX16" s="569"/>
      <c r="AY16" s="569"/>
      <c r="AZ16" s="569"/>
      <c r="BA16" s="569"/>
      <c r="BB16" s="569"/>
      <c r="BC16" s="569"/>
      <c r="BD16" s="569"/>
      <c r="BE16" s="569"/>
      <c r="BF16" s="569"/>
      <c r="BG16" s="569"/>
      <c r="BH16" s="569"/>
      <c r="BI16" s="569"/>
      <c r="BJ16" s="569"/>
      <c r="BK16" s="569"/>
      <c r="BL16" s="569"/>
      <c r="BM16" s="569"/>
      <c r="BN16" s="569"/>
      <c r="BO16" s="569"/>
      <c r="BP16" s="569"/>
      <c r="BQ16" s="569"/>
    </row>
    <row r="17" spans="1:36" x14ac:dyDescent="0.25">
      <c r="A17" s="593">
        <v>1803</v>
      </c>
      <c r="B17" s="598" t="s">
        <v>28</v>
      </c>
      <c r="C17" s="727">
        <v>8.9999999999999998E-4</v>
      </c>
      <c r="D17" s="727">
        <v>31</v>
      </c>
      <c r="E17" s="727">
        <v>35.636000000000003</v>
      </c>
      <c r="F17" s="727">
        <v>100421.99249999999</v>
      </c>
      <c r="G17" s="727">
        <v>0</v>
      </c>
      <c r="H17" s="727">
        <v>0</v>
      </c>
      <c r="I17" s="725">
        <v>1.02064</v>
      </c>
      <c r="J17" s="725">
        <v>17365.5</v>
      </c>
      <c r="K17" s="727">
        <v>25</v>
      </c>
      <c r="L17" s="727">
        <v>180000</v>
      </c>
      <c r="M17" s="727">
        <v>2.64E-3</v>
      </c>
      <c r="N17" s="727">
        <v>34.799999999999997</v>
      </c>
      <c r="O17" s="727">
        <v>45</v>
      </c>
      <c r="P17" s="727">
        <v>717500</v>
      </c>
      <c r="Q17" s="727">
        <v>0.1</v>
      </c>
      <c r="R17" s="727">
        <v>1195</v>
      </c>
      <c r="S17" s="727">
        <v>0</v>
      </c>
      <c r="T17" s="727">
        <v>0</v>
      </c>
      <c r="U17" s="727">
        <v>0</v>
      </c>
      <c r="V17" s="727">
        <v>0</v>
      </c>
      <c r="W17" s="727">
        <v>0.2</v>
      </c>
      <c r="X17" s="727">
        <v>2120</v>
      </c>
      <c r="Y17" s="727">
        <v>0.9</v>
      </c>
      <c r="Z17" s="727">
        <v>12430</v>
      </c>
      <c r="AA17" s="730">
        <f t="shared" si="4"/>
        <v>107.86018</v>
      </c>
      <c r="AB17" s="730">
        <f t="shared" si="4"/>
        <v>1031098.2925</v>
      </c>
      <c r="AC17" s="569"/>
      <c r="AD17" s="569"/>
    </row>
    <row r="18" spans="1:36" x14ac:dyDescent="0.25">
      <c r="A18" s="593">
        <v>1804</v>
      </c>
      <c r="B18" s="598" t="s">
        <v>29</v>
      </c>
      <c r="C18" s="727">
        <v>40.000500000000002</v>
      </c>
      <c r="D18" s="727">
        <v>338010</v>
      </c>
      <c r="E18" s="727">
        <v>78.050600000000003</v>
      </c>
      <c r="F18" s="727">
        <v>624732.5</v>
      </c>
      <c r="G18" s="727">
        <v>140.0025</v>
      </c>
      <c r="H18" s="727">
        <v>1576034.95</v>
      </c>
      <c r="I18" s="725">
        <v>121</v>
      </c>
      <c r="J18" s="725">
        <v>1855000</v>
      </c>
      <c r="K18" s="727">
        <v>122.00164000000001</v>
      </c>
      <c r="L18" s="727">
        <v>3146034</v>
      </c>
      <c r="M18" s="727">
        <v>79</v>
      </c>
      <c r="N18" s="727">
        <v>1470000</v>
      </c>
      <c r="O18" s="727">
        <v>122.5</v>
      </c>
      <c r="P18" s="727">
        <v>2639571.5</v>
      </c>
      <c r="Q18" s="727">
        <v>84.100499999999997</v>
      </c>
      <c r="R18" s="727">
        <v>1498810</v>
      </c>
      <c r="S18" s="727">
        <v>123.00037</v>
      </c>
      <c r="T18" s="727">
        <v>2888542.5</v>
      </c>
      <c r="U18" s="727">
        <v>68.000599999999991</v>
      </c>
      <c r="V18" s="727">
        <v>952006</v>
      </c>
      <c r="W18" s="727">
        <v>107.3005</v>
      </c>
      <c r="X18" s="727">
        <v>2433022</v>
      </c>
      <c r="Y18" s="727">
        <v>86.000193999999993</v>
      </c>
      <c r="Z18" s="727">
        <v>1715003.88</v>
      </c>
      <c r="AA18" s="730">
        <f t="shared" si="4"/>
        <v>1170.957404</v>
      </c>
      <c r="AB18" s="730">
        <f t="shared" si="4"/>
        <v>21136767.329999998</v>
      </c>
      <c r="AC18" s="569"/>
      <c r="AD18" s="569"/>
    </row>
    <row r="19" spans="1:36" x14ac:dyDescent="0.25">
      <c r="A19" s="593">
        <v>1805</v>
      </c>
      <c r="B19" s="598" t="s">
        <v>30</v>
      </c>
      <c r="C19" s="727">
        <v>6.7709343999999998</v>
      </c>
      <c r="D19" s="727">
        <v>37146.826200000003</v>
      </c>
      <c r="E19" s="727">
        <v>36.723026200000007</v>
      </c>
      <c r="F19" s="727">
        <v>132083.10639999999</v>
      </c>
      <c r="G19" s="727">
        <v>7.5016959999999999</v>
      </c>
      <c r="H19" s="727">
        <v>49413.720600000001</v>
      </c>
      <c r="I19" s="725">
        <v>4.0488227999999982</v>
      </c>
      <c r="J19" s="725">
        <v>16068.430200000001</v>
      </c>
      <c r="K19" s="727">
        <v>52.890099999999997</v>
      </c>
      <c r="L19" s="727">
        <v>274656.21999999997</v>
      </c>
      <c r="M19" s="727">
        <v>22.949860000000001</v>
      </c>
      <c r="N19" s="727">
        <v>140219.91010000001</v>
      </c>
      <c r="O19" s="727">
        <v>80.005420000000001</v>
      </c>
      <c r="P19" s="727">
        <v>503924.82</v>
      </c>
      <c r="Q19" s="727">
        <v>48.515000000000001</v>
      </c>
      <c r="R19" s="727">
        <v>278164</v>
      </c>
      <c r="S19" s="727">
        <v>81.235679999999988</v>
      </c>
      <c r="T19" s="727">
        <v>510270.20020000002</v>
      </c>
      <c r="U19" s="727">
        <v>58.348399999999998</v>
      </c>
      <c r="V19" s="727">
        <v>407800.5969</v>
      </c>
      <c r="W19" s="727">
        <v>44.283000000000001</v>
      </c>
      <c r="X19" s="727">
        <v>273019</v>
      </c>
      <c r="Y19" s="727">
        <v>68.049099999999996</v>
      </c>
      <c r="Z19" s="727">
        <v>494942.1</v>
      </c>
      <c r="AA19" s="730">
        <f t="shared" si="4"/>
        <v>511.32103940000007</v>
      </c>
      <c r="AB19" s="730">
        <f t="shared" si="4"/>
        <v>3117708.9306000001</v>
      </c>
      <c r="AC19" s="569"/>
      <c r="AD19" s="569"/>
    </row>
    <row r="20" spans="1:36" ht="26.25" x14ac:dyDescent="0.25">
      <c r="A20" s="599">
        <v>1806</v>
      </c>
      <c r="B20" s="600" t="s">
        <v>31</v>
      </c>
      <c r="C20" s="731">
        <v>115.77722070000003</v>
      </c>
      <c r="D20" s="731">
        <v>525480.99200000009</v>
      </c>
      <c r="E20" s="731">
        <v>155.07244049999997</v>
      </c>
      <c r="F20" s="731">
        <v>624682.00539999991</v>
      </c>
      <c r="G20" s="731">
        <v>54.029592700000002</v>
      </c>
      <c r="H20" s="731">
        <v>251157.47179999994</v>
      </c>
      <c r="I20" s="725">
        <v>142.62547739999997</v>
      </c>
      <c r="J20" s="725">
        <v>624119.0064999999</v>
      </c>
      <c r="K20" s="731">
        <v>109.19059190000003</v>
      </c>
      <c r="L20" s="731">
        <v>485486.72520000004</v>
      </c>
      <c r="M20" s="731">
        <v>169.01878859999999</v>
      </c>
      <c r="N20" s="731">
        <v>686571.7509000001</v>
      </c>
      <c r="O20" s="732">
        <v>118.63778859999999</v>
      </c>
      <c r="P20" s="732">
        <v>530400.60320000013</v>
      </c>
      <c r="Q20" s="727">
        <v>86.136675999999994</v>
      </c>
      <c r="R20" s="727">
        <v>363688.61300000001</v>
      </c>
      <c r="S20" s="727">
        <v>139.73962640000005</v>
      </c>
      <c r="T20" s="727">
        <v>706771.39269999997</v>
      </c>
      <c r="U20" s="727">
        <v>111.52737550000002</v>
      </c>
      <c r="V20" s="727">
        <v>544091.7463</v>
      </c>
      <c r="W20" s="727">
        <v>99.309884800000049</v>
      </c>
      <c r="X20" s="727">
        <v>806009.48430000013</v>
      </c>
      <c r="Y20" s="727">
        <v>172.70984239999999</v>
      </c>
      <c r="Z20" s="727">
        <v>919857.90390000003</v>
      </c>
      <c r="AA20" s="730">
        <f t="shared" si="4"/>
        <v>1473.7753055000003</v>
      </c>
      <c r="AB20" s="730">
        <f t="shared" si="4"/>
        <v>7068317.6952000009</v>
      </c>
      <c r="AC20" s="601"/>
      <c r="AD20" s="601"/>
      <c r="AE20" s="601"/>
      <c r="AF20" s="601"/>
      <c r="AG20" s="601"/>
      <c r="AH20" s="601"/>
      <c r="AI20" s="602"/>
      <c r="AJ20" s="602"/>
    </row>
    <row r="21" spans="1:36" x14ac:dyDescent="0.25">
      <c r="A21" s="603"/>
      <c r="B21" s="604" t="s">
        <v>32</v>
      </c>
      <c r="C21" s="733"/>
      <c r="D21" s="733"/>
      <c r="E21" s="733"/>
      <c r="F21" s="733"/>
      <c r="G21" s="733"/>
      <c r="H21" s="733"/>
      <c r="I21" s="733"/>
      <c r="J21" s="733"/>
      <c r="K21" s="733"/>
      <c r="L21" s="733"/>
      <c r="M21" s="733"/>
      <c r="N21" s="733"/>
      <c r="O21" s="734"/>
      <c r="P21" s="734"/>
      <c r="Q21" s="734"/>
      <c r="R21" s="734"/>
      <c r="S21" s="734"/>
      <c r="T21" s="734"/>
      <c r="U21" s="734"/>
      <c r="V21" s="734"/>
      <c r="W21" s="734"/>
      <c r="X21" s="734"/>
      <c r="Y21" s="734"/>
      <c r="Z21" s="734"/>
      <c r="AA21" s="735"/>
      <c r="AB21" s="735"/>
      <c r="AC21" s="605"/>
      <c r="AE21" s="797"/>
      <c r="AF21" s="797"/>
    </row>
    <row r="22" spans="1:36" ht="39" thickBot="1" x14ac:dyDescent="0.3">
      <c r="A22" s="583" t="s">
        <v>303</v>
      </c>
      <c r="B22" s="606" t="s">
        <v>34</v>
      </c>
      <c r="C22" s="733">
        <f>SUM(C23:C29)</f>
        <v>111.619951</v>
      </c>
      <c r="D22" s="733">
        <f t="shared" ref="D22:AB22" si="5">SUM(D23:D29)</f>
        <v>793795.70440000005</v>
      </c>
      <c r="E22" s="733">
        <f t="shared" si="5"/>
        <v>86.799789999999987</v>
      </c>
      <c r="F22" s="733">
        <f t="shared" si="5"/>
        <v>813228.29830000002</v>
      </c>
      <c r="G22" s="733">
        <f>SUM(G23:G29)</f>
        <v>233.58307110000004</v>
      </c>
      <c r="H22" s="733">
        <f t="shared" si="5"/>
        <v>1704344.9925000004</v>
      </c>
      <c r="I22" s="733">
        <f t="shared" si="5"/>
        <v>142.30882440000002</v>
      </c>
      <c r="J22" s="733">
        <f t="shared" si="5"/>
        <v>943844.16120000009</v>
      </c>
      <c r="K22" s="733">
        <f t="shared" si="5"/>
        <v>529.58694180000009</v>
      </c>
      <c r="L22" s="733">
        <f t="shared" si="5"/>
        <v>3568772.6925999997</v>
      </c>
      <c r="M22" s="733">
        <f t="shared" si="5"/>
        <v>544.88769620000016</v>
      </c>
      <c r="N22" s="733">
        <f t="shared" si="5"/>
        <v>3432859.6903000004</v>
      </c>
      <c r="O22" s="733">
        <f t="shared" si="5"/>
        <v>1442.1328238999999</v>
      </c>
      <c r="P22" s="733">
        <f t="shared" si="5"/>
        <v>8579533.2021000013</v>
      </c>
      <c r="Q22" s="733">
        <f t="shared" si="5"/>
        <v>910.7683019000001</v>
      </c>
      <c r="R22" s="733">
        <f t="shared" si="5"/>
        <v>5884671.7832999984</v>
      </c>
      <c r="S22" s="733">
        <f t="shared" si="5"/>
        <v>724.62143079999998</v>
      </c>
      <c r="T22" s="733">
        <f t="shared" si="5"/>
        <v>5026227.7816999992</v>
      </c>
      <c r="U22" s="733">
        <f t="shared" si="5"/>
        <v>880.65709189999995</v>
      </c>
      <c r="V22" s="733">
        <f>SUM(V23:V29)</f>
        <v>6760555.9728000006</v>
      </c>
      <c r="W22" s="733">
        <f t="shared" si="5"/>
        <v>249.14527999999996</v>
      </c>
      <c r="X22" s="733">
        <f t="shared" si="5"/>
        <v>2017153.8617999998</v>
      </c>
      <c r="Y22" s="733">
        <f>SUM(Y23:Y29)</f>
        <v>129.48148599999999</v>
      </c>
      <c r="Z22" s="733">
        <f t="shared" si="5"/>
        <v>1514337.9189000004</v>
      </c>
      <c r="AA22" s="733">
        <f>SUM(AA23:AA29)</f>
        <v>5985.5926890000001</v>
      </c>
      <c r="AB22" s="736">
        <f t="shared" si="5"/>
        <v>41039326.059900008</v>
      </c>
      <c r="AC22" s="607"/>
      <c r="AD22" s="607"/>
      <c r="AE22" s="587"/>
      <c r="AF22" s="582"/>
      <c r="AG22" s="582"/>
      <c r="AH22" s="582"/>
    </row>
    <row r="23" spans="1:36" x14ac:dyDescent="0.25">
      <c r="A23" s="585" t="s">
        <v>35</v>
      </c>
      <c r="B23" s="608" t="s">
        <v>36</v>
      </c>
      <c r="C23" s="727">
        <v>64.8</v>
      </c>
      <c r="D23" s="727">
        <v>351186.24</v>
      </c>
      <c r="E23" s="727">
        <v>40.815151</v>
      </c>
      <c r="F23" s="727">
        <v>296544.08</v>
      </c>
      <c r="G23" s="727">
        <v>133.1</v>
      </c>
      <c r="H23" s="727">
        <v>739633.18</v>
      </c>
      <c r="I23" s="725">
        <v>74.628</v>
      </c>
      <c r="J23" s="725">
        <v>379985.07</v>
      </c>
      <c r="K23" s="727">
        <v>82.033999999999992</v>
      </c>
      <c r="L23" s="727">
        <v>508650.83999999997</v>
      </c>
      <c r="M23" s="727">
        <v>65.459999999999994</v>
      </c>
      <c r="N23" s="727">
        <v>456256.728</v>
      </c>
      <c r="O23" s="727">
        <v>70.081000000000003</v>
      </c>
      <c r="P23" s="727">
        <v>443197.85980000003</v>
      </c>
      <c r="Q23" s="727">
        <v>54.943420000000003</v>
      </c>
      <c r="R23" s="727">
        <v>324887.1925</v>
      </c>
      <c r="S23" s="727">
        <v>3.24</v>
      </c>
      <c r="T23" s="727">
        <v>31672.799999999999</v>
      </c>
      <c r="U23" s="727">
        <v>19.2</v>
      </c>
      <c r="V23" s="727">
        <v>145371.48000000001</v>
      </c>
      <c r="W23" s="727">
        <v>0</v>
      </c>
      <c r="X23" s="727">
        <v>0</v>
      </c>
      <c r="Y23" s="727">
        <v>37.200000000000003</v>
      </c>
      <c r="Z23" s="727">
        <v>237235.8</v>
      </c>
      <c r="AA23" s="730">
        <f t="shared" ref="AA23:AB29" si="6">C23+E23+G23+I23+K23+M23+O23+Q23+S23+U23+W23+Y23</f>
        <v>645.50157100000001</v>
      </c>
      <c r="AB23" s="730">
        <f>D23+F23+H23+J23+L23+N23+P23+R23+T23+V23+X23+Z23</f>
        <v>3914621.2703</v>
      </c>
      <c r="AC23" s="609"/>
      <c r="AD23" s="582"/>
      <c r="AE23" s="582"/>
      <c r="AF23" s="582"/>
    </row>
    <row r="24" spans="1:36" x14ac:dyDescent="0.25">
      <c r="A24" s="593" t="s">
        <v>37</v>
      </c>
      <c r="B24" s="598" t="s">
        <v>38</v>
      </c>
      <c r="C24" s="727">
        <v>0</v>
      </c>
      <c r="D24" s="727">
        <v>0</v>
      </c>
      <c r="E24" s="727">
        <v>0</v>
      </c>
      <c r="F24" s="727">
        <v>0</v>
      </c>
      <c r="G24" s="727">
        <v>0</v>
      </c>
      <c r="H24" s="727">
        <v>0</v>
      </c>
      <c r="I24" s="727">
        <v>0</v>
      </c>
      <c r="J24" s="727">
        <v>0</v>
      </c>
      <c r="K24" s="727">
        <v>0</v>
      </c>
      <c r="L24" s="727">
        <v>0</v>
      </c>
      <c r="M24" s="727">
        <v>0</v>
      </c>
      <c r="N24" s="727">
        <v>0</v>
      </c>
      <c r="O24" s="727">
        <v>0</v>
      </c>
      <c r="P24" s="727">
        <v>0</v>
      </c>
      <c r="Q24" s="727">
        <v>0</v>
      </c>
      <c r="R24" s="727">
        <v>0</v>
      </c>
      <c r="S24" s="727">
        <v>0</v>
      </c>
      <c r="T24" s="727">
        <v>0</v>
      </c>
      <c r="U24" s="727">
        <v>0</v>
      </c>
      <c r="V24" s="727">
        <v>0</v>
      </c>
      <c r="W24" s="727">
        <v>0</v>
      </c>
      <c r="X24" s="727">
        <v>0</v>
      </c>
      <c r="Y24" s="727">
        <v>0</v>
      </c>
      <c r="Z24" s="727">
        <v>0</v>
      </c>
      <c r="AA24" s="730">
        <f t="shared" si="6"/>
        <v>0</v>
      </c>
      <c r="AB24" s="730">
        <f>D24+F24+H24+J24+L24+N24+P24+R24+T24+V24+X24+Z24</f>
        <v>0</v>
      </c>
      <c r="AC24" s="582"/>
      <c r="AD24" s="582" t="s">
        <v>335</v>
      </c>
      <c r="AE24" s="582"/>
      <c r="AF24" s="582"/>
    </row>
    <row r="25" spans="1:36" x14ac:dyDescent="0.25">
      <c r="A25" s="593" t="s">
        <v>317</v>
      </c>
      <c r="B25" s="598" t="s">
        <v>40</v>
      </c>
      <c r="C25" s="725">
        <v>3.6926555000000003</v>
      </c>
      <c r="D25" s="725">
        <v>38703.610700000012</v>
      </c>
      <c r="E25" s="725">
        <v>10.28848</v>
      </c>
      <c r="F25" s="725">
        <v>116326.03320000001</v>
      </c>
      <c r="G25" s="725">
        <v>25.294484499999999</v>
      </c>
      <c r="H25" s="725">
        <v>209483.40650000001</v>
      </c>
      <c r="I25" s="725">
        <v>25.831191799999999</v>
      </c>
      <c r="J25" s="725">
        <v>159121.8841</v>
      </c>
      <c r="K25" s="725">
        <v>404.74411180000004</v>
      </c>
      <c r="L25" s="725">
        <v>2591735.6589000002</v>
      </c>
      <c r="M25" s="728">
        <v>421.56676730000009</v>
      </c>
      <c r="N25" s="728">
        <v>2407102.1605000007</v>
      </c>
      <c r="O25" s="728">
        <v>1360.333885</v>
      </c>
      <c r="P25" s="728">
        <v>8014527.3385000024</v>
      </c>
      <c r="Q25" s="728">
        <v>814.95880299999999</v>
      </c>
      <c r="R25" s="728">
        <v>5166092.6915999996</v>
      </c>
      <c r="S25" s="728">
        <v>662.67347300000006</v>
      </c>
      <c r="T25" s="728">
        <v>4396938.1129000001</v>
      </c>
      <c r="U25" s="728">
        <v>777.16648899999996</v>
      </c>
      <c r="V25" s="728">
        <v>5829618.6196999997</v>
      </c>
      <c r="W25" s="728">
        <v>190.69416999999996</v>
      </c>
      <c r="X25" s="728">
        <v>1462744.0288</v>
      </c>
      <c r="Y25" s="728">
        <v>12.065364000000004</v>
      </c>
      <c r="Z25" s="728">
        <v>160442.45779999997</v>
      </c>
      <c r="AA25" s="730">
        <f t="shared" si="6"/>
        <v>4709.3098749000001</v>
      </c>
      <c r="AB25" s="730">
        <f t="shared" si="6"/>
        <v>30552836.003200002</v>
      </c>
      <c r="AC25" s="582"/>
      <c r="AD25" s="582"/>
      <c r="AE25" s="582"/>
      <c r="AF25" s="582"/>
    </row>
    <row r="26" spans="1:36" x14ac:dyDescent="0.25">
      <c r="A26" s="593" t="s">
        <v>41</v>
      </c>
      <c r="B26" s="598" t="s">
        <v>42</v>
      </c>
      <c r="C26" s="725">
        <v>42.00227550000001</v>
      </c>
      <c r="D26" s="725">
        <v>394036.8311999999</v>
      </c>
      <c r="E26" s="725">
        <v>33.700728999999988</v>
      </c>
      <c r="F26" s="725">
        <v>375189.51749999996</v>
      </c>
      <c r="G26" s="725">
        <v>72.80552660000005</v>
      </c>
      <c r="H26" s="725">
        <v>738663.52430000028</v>
      </c>
      <c r="I26" s="725">
        <v>40.452052600000009</v>
      </c>
      <c r="J26" s="725">
        <v>395929.43140000006</v>
      </c>
      <c r="K26" s="725">
        <v>41.13621000000002</v>
      </c>
      <c r="L26" s="725">
        <v>455722.10589999991</v>
      </c>
      <c r="M26" s="728">
        <v>55.370408900000001</v>
      </c>
      <c r="N26" s="728">
        <v>539016.65630000003</v>
      </c>
      <c r="O26" s="728">
        <v>11.158928899999998</v>
      </c>
      <c r="P26" s="728">
        <v>119801.2996</v>
      </c>
      <c r="Q26" s="728">
        <v>39.852838900000002</v>
      </c>
      <c r="R26" s="728">
        <v>385384.33469999995</v>
      </c>
      <c r="S26" s="728">
        <v>57.362347800000009</v>
      </c>
      <c r="T26" s="728">
        <v>585352.72690000024</v>
      </c>
      <c r="U26" s="728">
        <v>84.09916290000001</v>
      </c>
      <c r="V26" s="728">
        <v>782270.68390000029</v>
      </c>
      <c r="W26" s="728">
        <v>58.016069999999999</v>
      </c>
      <c r="X26" s="728">
        <v>547937.40469999996</v>
      </c>
      <c r="Y26" s="728">
        <v>79.157321999999965</v>
      </c>
      <c r="Z26" s="728">
        <v>1105483.7616000003</v>
      </c>
      <c r="AA26" s="730">
        <f t="shared" si="6"/>
        <v>615.11387310000009</v>
      </c>
      <c r="AB26" s="730">
        <f t="shared" si="6"/>
        <v>6424788.2780000009</v>
      </c>
      <c r="AC26" s="582"/>
      <c r="AD26" s="582"/>
      <c r="AE26" s="582"/>
      <c r="AF26" s="582"/>
    </row>
    <row r="27" spans="1:36" x14ac:dyDescent="0.25">
      <c r="A27" s="593" t="s">
        <v>43</v>
      </c>
      <c r="B27" s="598" t="s">
        <v>44</v>
      </c>
      <c r="C27" s="727">
        <v>3.4020000000000002E-2</v>
      </c>
      <c r="D27" s="727">
        <v>499.87970000000001</v>
      </c>
      <c r="E27" s="727">
        <v>0.62343000000000015</v>
      </c>
      <c r="F27" s="727">
        <v>11745.677399999999</v>
      </c>
      <c r="G27" s="727">
        <v>0.58106000000000002</v>
      </c>
      <c r="H27" s="727">
        <v>9296.341699999999</v>
      </c>
      <c r="I27" s="725">
        <v>0.31298000000000004</v>
      </c>
      <c r="J27" s="725">
        <v>4892.0761000000002</v>
      </c>
      <c r="K27" s="727">
        <v>0.35061999999999999</v>
      </c>
      <c r="L27" s="727">
        <v>7444.7277999999997</v>
      </c>
      <c r="M27" s="727">
        <v>1.2315200000000002</v>
      </c>
      <c r="N27" s="727">
        <v>19354.720499999999</v>
      </c>
      <c r="O27" s="727">
        <v>5.6699999999999997E-3</v>
      </c>
      <c r="P27" s="727">
        <v>82.864199999999997</v>
      </c>
      <c r="Q27" s="727">
        <v>6.8040000000000003E-2</v>
      </c>
      <c r="R27" s="727">
        <v>1032.6804999999999</v>
      </c>
      <c r="S27" s="727">
        <v>0.36060999999999999</v>
      </c>
      <c r="T27" s="727">
        <v>7160.5819000000001</v>
      </c>
      <c r="U27" s="727">
        <v>6.1240000000000003E-2</v>
      </c>
      <c r="V27" s="727">
        <v>873.00049999999999</v>
      </c>
      <c r="W27" s="727">
        <v>0.41504000000000002</v>
      </c>
      <c r="X27" s="727">
        <v>6436.4282999999996</v>
      </c>
      <c r="Y27" s="727">
        <v>0.50380000000000003</v>
      </c>
      <c r="Z27" s="727">
        <v>9937.8995000000014</v>
      </c>
      <c r="AA27" s="730">
        <f t="shared" si="6"/>
        <v>4.5480299999999998</v>
      </c>
      <c r="AB27" s="730">
        <f t="shared" si="6"/>
        <v>78756.878100000002</v>
      </c>
      <c r="AC27" s="582"/>
      <c r="AD27" s="582"/>
      <c r="AE27" s="582"/>
      <c r="AF27" s="582"/>
    </row>
    <row r="28" spans="1:36" x14ac:dyDescent="0.25">
      <c r="A28" s="593" t="s">
        <v>45</v>
      </c>
      <c r="B28" s="590" t="s">
        <v>46</v>
      </c>
      <c r="C28" s="725">
        <v>1.091</v>
      </c>
      <c r="D28" s="725">
        <v>9369.1427999999996</v>
      </c>
      <c r="E28" s="725">
        <v>1.3719999999999999</v>
      </c>
      <c r="F28" s="725">
        <v>13422.9902</v>
      </c>
      <c r="G28" s="725">
        <v>1.8019999999999998</v>
      </c>
      <c r="H28" s="725">
        <v>7268.54</v>
      </c>
      <c r="I28" s="725">
        <v>1.0846</v>
      </c>
      <c r="J28" s="725">
        <v>3915.6995999999999</v>
      </c>
      <c r="K28" s="725">
        <v>1.3220000000000001</v>
      </c>
      <c r="L28" s="725">
        <v>5219.3599999999997</v>
      </c>
      <c r="M28" s="728">
        <v>1.2590000000000001</v>
      </c>
      <c r="N28" s="728">
        <v>11129.424999999999</v>
      </c>
      <c r="O28" s="728">
        <v>0.55334000000000005</v>
      </c>
      <c r="P28" s="728">
        <v>1923.84</v>
      </c>
      <c r="Q28" s="728">
        <v>0.94519999999999993</v>
      </c>
      <c r="R28" s="728">
        <v>7274.884</v>
      </c>
      <c r="S28" s="728">
        <v>0.98499999999999988</v>
      </c>
      <c r="T28" s="728">
        <v>5103.5599999999995</v>
      </c>
      <c r="U28" s="728">
        <v>0.13019999999999998</v>
      </c>
      <c r="V28" s="728">
        <v>2422.1887000000002</v>
      </c>
      <c r="W28" s="728">
        <v>0.02</v>
      </c>
      <c r="X28" s="728">
        <v>36</v>
      </c>
      <c r="Y28" s="728">
        <v>0.55500000000000005</v>
      </c>
      <c r="Z28" s="728">
        <v>1238</v>
      </c>
      <c r="AA28" s="730">
        <f>C28+E28+G28+I28+K28+M28+O28+Q28+S28+U28+W28+Y28</f>
        <v>11.119339999999999</v>
      </c>
      <c r="AB28" s="730">
        <f t="shared" si="6"/>
        <v>68323.630300000004</v>
      </c>
      <c r="AC28" s="582"/>
      <c r="AD28" s="582"/>
      <c r="AE28" s="582"/>
      <c r="AF28" s="582"/>
    </row>
    <row r="29" spans="1:36" x14ac:dyDescent="0.25">
      <c r="A29" s="593" t="s">
        <v>287</v>
      </c>
      <c r="B29" s="590" t="s">
        <v>288</v>
      </c>
      <c r="C29" s="725">
        <v>0</v>
      </c>
      <c r="D29" s="725">
        <v>0</v>
      </c>
      <c r="E29" s="725">
        <v>0</v>
      </c>
      <c r="F29" s="725">
        <v>0</v>
      </c>
      <c r="G29" s="725">
        <v>0</v>
      </c>
      <c r="H29" s="725">
        <v>0</v>
      </c>
      <c r="I29" s="725">
        <v>0</v>
      </c>
      <c r="J29" s="725">
        <v>0</v>
      </c>
      <c r="K29" s="725">
        <v>0</v>
      </c>
      <c r="L29" s="725">
        <v>0</v>
      </c>
      <c r="M29" s="725">
        <v>0</v>
      </c>
      <c r="N29" s="725">
        <v>0</v>
      </c>
      <c r="O29" s="725">
        <v>0</v>
      </c>
      <c r="P29" s="725">
        <v>0</v>
      </c>
      <c r="Q29" s="725">
        <v>0</v>
      </c>
      <c r="R29" s="725">
        <v>0</v>
      </c>
      <c r="S29" s="725">
        <v>0</v>
      </c>
      <c r="T29" s="725">
        <v>0</v>
      </c>
      <c r="U29" s="728"/>
      <c r="V29" s="728"/>
      <c r="W29" s="728"/>
      <c r="X29" s="728"/>
      <c r="Y29" s="728"/>
      <c r="Z29" s="728"/>
      <c r="AA29" s="730">
        <f>C29+E29+G29+I29+K29+M29+O29+Q29+S29+U29+W29+Y29</f>
        <v>0</v>
      </c>
      <c r="AB29" s="730">
        <f t="shared" si="6"/>
        <v>0</v>
      </c>
    </row>
    <row r="30" spans="1:36" x14ac:dyDescent="0.25">
      <c r="A30" s="593" t="s">
        <v>47</v>
      </c>
      <c r="B30" s="598" t="s">
        <v>48</v>
      </c>
      <c r="C30" s="727">
        <v>51.527226299999995</v>
      </c>
      <c r="D30" s="727">
        <v>134103.07189999998</v>
      </c>
      <c r="E30" s="727">
        <v>36.169109999999996</v>
      </c>
      <c r="F30" s="727">
        <v>133606.37540000002</v>
      </c>
      <c r="G30" s="727">
        <v>34.498794000000011</v>
      </c>
      <c r="H30" s="727">
        <v>83509.0573</v>
      </c>
      <c r="I30" s="725">
        <v>37.680960000000006</v>
      </c>
      <c r="J30" s="725">
        <v>94123.620500000005</v>
      </c>
      <c r="K30" s="727">
        <v>39.723340000000007</v>
      </c>
      <c r="L30" s="727">
        <v>118385.95449999995</v>
      </c>
      <c r="M30" s="727">
        <v>43.695990000000002</v>
      </c>
      <c r="N30" s="727">
        <v>168121.01210000002</v>
      </c>
      <c r="O30" s="727">
        <v>36.273479999999992</v>
      </c>
      <c r="P30" s="727">
        <v>117520.71590000001</v>
      </c>
      <c r="Q30" s="727">
        <v>35.259050000000009</v>
      </c>
      <c r="R30" s="727">
        <v>132855.81150000001</v>
      </c>
      <c r="S30" s="727">
        <v>28.156009999999995</v>
      </c>
      <c r="T30" s="727">
        <v>120605.1425</v>
      </c>
      <c r="U30" s="727">
        <v>40.787975199999998</v>
      </c>
      <c r="V30" s="727">
        <v>111719.85000000002</v>
      </c>
      <c r="W30" s="727">
        <v>42.683133999999988</v>
      </c>
      <c r="X30" s="727">
        <v>95794.7598</v>
      </c>
      <c r="Y30" s="727">
        <v>43.433319999999995</v>
      </c>
      <c r="Z30" s="727">
        <v>775398.16649999993</v>
      </c>
      <c r="AA30" s="730">
        <f>C30+E30+G30+I30+K30+M30+O30+Q30+S30+U30+W30+Y30</f>
        <v>469.88838949999996</v>
      </c>
      <c r="AB30" s="730">
        <f>D30+F30+H30+J30+L30+N30+P30+R30+T30+V30+X30+Z30</f>
        <v>2085743.5378999999</v>
      </c>
      <c r="AC30" s="587"/>
      <c r="AD30" s="587"/>
    </row>
    <row r="31" spans="1:36" ht="11.25" customHeight="1" x14ac:dyDescent="0.25">
      <c r="A31" s="593"/>
      <c r="B31" s="598"/>
      <c r="C31" s="727"/>
      <c r="D31" s="727"/>
      <c r="E31" s="727"/>
      <c r="F31" s="727"/>
      <c r="G31" s="727"/>
      <c r="H31" s="727"/>
      <c r="I31" s="725"/>
      <c r="J31" s="725"/>
      <c r="K31" s="727"/>
      <c r="L31" s="727"/>
      <c r="M31" s="727"/>
      <c r="N31" s="727"/>
      <c r="O31" s="727"/>
      <c r="P31" s="727"/>
      <c r="Q31" s="727"/>
      <c r="R31" s="727"/>
      <c r="S31" s="727"/>
      <c r="T31" s="727"/>
      <c r="U31" s="727"/>
      <c r="V31" s="727"/>
      <c r="W31" s="727"/>
      <c r="X31" s="727"/>
      <c r="Y31" s="727"/>
      <c r="Z31" s="727"/>
      <c r="AA31" s="735"/>
      <c r="AB31" s="735"/>
      <c r="AC31" s="587"/>
      <c r="AD31" s="587"/>
    </row>
    <row r="32" spans="1:36" s="613" customFormat="1" x14ac:dyDescent="0.25">
      <c r="A32" s="610"/>
      <c r="B32" s="611" t="s">
        <v>49</v>
      </c>
      <c r="C32" s="737">
        <f>SUM(C33:C36)</f>
        <v>29520.196196999994</v>
      </c>
      <c r="D32" s="737">
        <f t="shared" ref="D32:AB32" si="7">SUM(D33:D36)</f>
        <v>19777874.703400001</v>
      </c>
      <c r="E32" s="737">
        <f t="shared" si="7"/>
        <v>31350.004239999998</v>
      </c>
      <c r="F32" s="737">
        <f t="shared" si="7"/>
        <v>11447877.096800001</v>
      </c>
      <c r="G32" s="737">
        <f t="shared" si="7"/>
        <v>48510.480663300004</v>
      </c>
      <c r="H32" s="737">
        <f t="shared" si="7"/>
        <v>35206771.008500002</v>
      </c>
      <c r="I32" s="737">
        <f t="shared" si="7"/>
        <v>62399.090311500011</v>
      </c>
      <c r="J32" s="737">
        <f t="shared" si="7"/>
        <v>51078680.338200003</v>
      </c>
      <c r="K32" s="737">
        <f t="shared" si="7"/>
        <v>39096.205950999996</v>
      </c>
      <c r="L32" s="737">
        <f>SUM(L33:L36)</f>
        <v>26387480.097499996</v>
      </c>
      <c r="M32" s="737">
        <f>SUM(M33:M36)</f>
        <v>28499.458532699995</v>
      </c>
      <c r="N32" s="737">
        <f>SUM(N33:N36)</f>
        <v>19398277.014800005</v>
      </c>
      <c r="O32" s="737">
        <f t="shared" si="7"/>
        <v>13275.819843000001</v>
      </c>
      <c r="P32" s="737">
        <f t="shared" si="7"/>
        <v>9346300.7783000004</v>
      </c>
      <c r="Q32" s="737">
        <f t="shared" si="7"/>
        <v>10896.632636699998</v>
      </c>
      <c r="R32" s="737">
        <f t="shared" si="7"/>
        <v>6669331.474299998</v>
      </c>
      <c r="S32" s="737">
        <f>SUM(S33:S36)</f>
        <v>866.47462892727276</v>
      </c>
      <c r="T32" s="737">
        <f t="shared" si="7"/>
        <v>1401936.2483000001</v>
      </c>
      <c r="U32" s="737">
        <f>SUM(U33:U36)</f>
        <v>7597.3690926999998</v>
      </c>
      <c r="V32" s="737">
        <f t="shared" si="7"/>
        <v>2553610.3455999997</v>
      </c>
      <c r="W32" s="737">
        <f t="shared" si="7"/>
        <v>361.8773377</v>
      </c>
      <c r="X32" s="737">
        <f t="shared" si="7"/>
        <v>1017965.9622999999</v>
      </c>
      <c r="Y32" s="737">
        <f t="shared" si="7"/>
        <v>17201.417183999998</v>
      </c>
      <c r="Z32" s="737">
        <f t="shared" si="7"/>
        <v>9562044.7214000002</v>
      </c>
      <c r="AA32" s="735">
        <f t="shared" si="7"/>
        <v>289575.02661852731</v>
      </c>
      <c r="AB32" s="735">
        <f t="shared" si="7"/>
        <v>193848149.78939998</v>
      </c>
      <c r="AC32" s="587"/>
      <c r="AD32" s="587"/>
      <c r="AE32" s="612"/>
      <c r="AF32" s="612"/>
      <c r="AG32" s="612"/>
    </row>
    <row r="33" spans="1:38" s="613" customFormat="1" ht="26.25" x14ac:dyDescent="0.25">
      <c r="A33" s="614">
        <v>17.010000000000002</v>
      </c>
      <c r="B33" s="615" t="s">
        <v>50</v>
      </c>
      <c r="C33" s="738">
        <v>18741.664576999996</v>
      </c>
      <c r="D33" s="738">
        <v>16802621.591100004</v>
      </c>
      <c r="E33" s="738">
        <v>7739.1108899999999</v>
      </c>
      <c r="F33" s="738">
        <v>6728624.6830000011</v>
      </c>
      <c r="G33" s="738">
        <v>36059.344464500005</v>
      </c>
      <c r="H33" s="738">
        <v>31634725.860099997</v>
      </c>
      <c r="I33" s="725">
        <v>52030.330510000014</v>
      </c>
      <c r="J33" s="725">
        <v>47412126.800999999</v>
      </c>
      <c r="K33" s="738">
        <v>25807.327729999997</v>
      </c>
      <c r="L33" s="738">
        <v>22407827.529399998</v>
      </c>
      <c r="M33" s="738">
        <v>17876.40958</v>
      </c>
      <c r="N33" s="738">
        <v>16395758.516300002</v>
      </c>
      <c r="O33" s="738">
        <v>7666.3951555999993</v>
      </c>
      <c r="P33" s="738">
        <v>7043008.5995000005</v>
      </c>
      <c r="Q33" s="738">
        <v>4904.2675799999997</v>
      </c>
      <c r="R33" s="738">
        <v>4549378.7606999986</v>
      </c>
      <c r="S33" s="738">
        <v>568.26930000000004</v>
      </c>
      <c r="T33" s="738">
        <v>400436.18979999988</v>
      </c>
      <c r="U33" s="738">
        <v>58.484719999999996</v>
      </c>
      <c r="V33" s="738">
        <v>49330.270700000001</v>
      </c>
      <c r="W33" s="738">
        <v>22.618340000000003</v>
      </c>
      <c r="X33" s="738">
        <v>21022.4061</v>
      </c>
      <c r="Y33" s="738">
        <v>11726.607793999998</v>
      </c>
      <c r="Z33" s="738">
        <v>8044023.6429999992</v>
      </c>
      <c r="AA33" s="730">
        <f t="shared" ref="AA33:AB37" si="8">C33+E33+G33+I33+K33+M33+O33+Q33+S33+U33+W33+Y33</f>
        <v>183200.83064110004</v>
      </c>
      <c r="AB33" s="730">
        <f t="shared" si="8"/>
        <v>161488884.85069999</v>
      </c>
      <c r="AC33" s="587"/>
      <c r="AD33" s="587"/>
      <c r="AE33" s="594"/>
      <c r="AF33" s="594"/>
      <c r="AG33" s="594"/>
      <c r="AH33" s="616"/>
      <c r="AI33" s="616"/>
      <c r="AJ33" s="616"/>
      <c r="AK33" s="616"/>
      <c r="AL33" s="616"/>
    </row>
    <row r="34" spans="1:38" s="613" customFormat="1" ht="26.25" x14ac:dyDescent="0.25">
      <c r="A34" s="614">
        <v>17.02</v>
      </c>
      <c r="B34" s="615" t="s">
        <v>51</v>
      </c>
      <c r="C34" s="738">
        <v>2.5427999999999997</v>
      </c>
      <c r="D34" s="738">
        <v>9605.6018000000004</v>
      </c>
      <c r="E34" s="738">
        <v>5.8260799999999984</v>
      </c>
      <c r="F34" s="738">
        <v>9794.9035000000003</v>
      </c>
      <c r="G34" s="738">
        <v>10.913</v>
      </c>
      <c r="H34" s="738">
        <v>51085.4274</v>
      </c>
      <c r="I34" s="725">
        <v>37.8491</v>
      </c>
      <c r="J34" s="725">
        <v>45722.493999999999</v>
      </c>
      <c r="K34" s="738">
        <v>83.68965</v>
      </c>
      <c r="L34" s="738">
        <v>92057.324999999997</v>
      </c>
      <c r="M34" s="738">
        <v>55.607500000000002</v>
      </c>
      <c r="N34" s="738">
        <v>60563.119399999996</v>
      </c>
      <c r="O34" s="738">
        <v>36.700609999999998</v>
      </c>
      <c r="P34" s="738">
        <v>54397.943399999996</v>
      </c>
      <c r="Q34" s="738">
        <v>157.92000000000002</v>
      </c>
      <c r="R34" s="738">
        <v>174706.114</v>
      </c>
      <c r="S34" s="738">
        <v>77.941009999999991</v>
      </c>
      <c r="T34" s="738">
        <v>78340.131000000008</v>
      </c>
      <c r="U34" s="738">
        <v>97.839501999999996</v>
      </c>
      <c r="V34" s="738">
        <v>148805.40210000001</v>
      </c>
      <c r="W34" s="738">
        <v>73.891400000000019</v>
      </c>
      <c r="X34" s="738">
        <v>129115.35399999999</v>
      </c>
      <c r="Y34" s="738">
        <v>26.718690000000002</v>
      </c>
      <c r="Z34" s="738">
        <v>46076.762899999994</v>
      </c>
      <c r="AA34" s="730">
        <f t="shared" si="8"/>
        <v>667.43934200000001</v>
      </c>
      <c r="AB34" s="730">
        <f t="shared" si="8"/>
        <v>900270.57850000006</v>
      </c>
      <c r="AC34" s="587"/>
      <c r="AD34" s="587"/>
      <c r="AE34" s="569"/>
      <c r="AF34" s="569"/>
      <c r="AG34" s="569"/>
    </row>
    <row r="35" spans="1:38" s="613" customFormat="1" x14ac:dyDescent="0.25">
      <c r="A35" s="614">
        <v>17.03</v>
      </c>
      <c r="B35" s="615" t="s">
        <v>52</v>
      </c>
      <c r="C35" s="738">
        <v>10437.542379999999</v>
      </c>
      <c r="D35" s="738">
        <v>1903821.2672999999</v>
      </c>
      <c r="E35" s="738">
        <v>23372.842000000001</v>
      </c>
      <c r="F35" s="738">
        <v>3898526.3</v>
      </c>
      <c r="G35" s="738">
        <v>12026.447</v>
      </c>
      <c r="H35" s="738">
        <v>2226305.1129999999</v>
      </c>
      <c r="I35" s="725">
        <v>9942.3399089999984</v>
      </c>
      <c r="J35" s="725">
        <v>2218689.6044999999</v>
      </c>
      <c r="K35" s="738">
        <v>12934.689431999999</v>
      </c>
      <c r="L35" s="738">
        <v>2588257.5121000004</v>
      </c>
      <c r="M35" s="738">
        <v>10232.043</v>
      </c>
      <c r="N35" s="738">
        <v>1895368.5696</v>
      </c>
      <c r="O35" s="738">
        <v>5158.7125100000003</v>
      </c>
      <c r="P35" s="738">
        <v>955174.41679999989</v>
      </c>
      <c r="Q35" s="738">
        <v>5535.3866363999987</v>
      </c>
      <c r="R35" s="738">
        <v>1033587.3121</v>
      </c>
      <c r="S35" s="738">
        <v>1.073</v>
      </c>
      <c r="T35" s="738">
        <v>1477.9254000000001</v>
      </c>
      <c r="U35" s="738">
        <v>7075.6869999999999</v>
      </c>
      <c r="V35" s="738">
        <v>1243156.2718</v>
      </c>
      <c r="W35" s="738">
        <v>72.153000000000006</v>
      </c>
      <c r="X35" s="738">
        <v>13578.3943</v>
      </c>
      <c r="Y35" s="738">
        <v>5272.9120000000003</v>
      </c>
      <c r="Z35" s="738">
        <v>871973.4</v>
      </c>
      <c r="AA35" s="730">
        <f t="shared" si="8"/>
        <v>102061.82786740002</v>
      </c>
      <c r="AB35" s="730">
        <f t="shared" si="8"/>
        <v>18849916.086899996</v>
      </c>
      <c r="AC35" s="587"/>
      <c r="AD35" s="587"/>
      <c r="AE35" s="569"/>
      <c r="AF35" s="569"/>
      <c r="AG35" s="569"/>
    </row>
    <row r="36" spans="1:38" s="613" customFormat="1" x14ac:dyDescent="0.25">
      <c r="A36" s="614" t="s">
        <v>53</v>
      </c>
      <c r="B36" s="615" t="s">
        <v>54</v>
      </c>
      <c r="C36" s="738">
        <v>338.44644000000005</v>
      </c>
      <c r="D36" s="738">
        <v>1061826.2431999999</v>
      </c>
      <c r="E36" s="738">
        <v>232.22526999999999</v>
      </c>
      <c r="F36" s="738">
        <v>810931.21030000015</v>
      </c>
      <c r="G36" s="738">
        <v>413.7761988000002</v>
      </c>
      <c r="H36" s="738">
        <v>1294654.6079999995</v>
      </c>
      <c r="I36" s="725">
        <v>388.57079250000021</v>
      </c>
      <c r="J36" s="725">
        <v>1402141.4387000001</v>
      </c>
      <c r="K36" s="738">
        <v>270.49913900000001</v>
      </c>
      <c r="L36" s="738">
        <v>1299337.7310000006</v>
      </c>
      <c r="M36" s="738">
        <v>335.39845270000001</v>
      </c>
      <c r="N36" s="738">
        <v>1046586.8095000001</v>
      </c>
      <c r="O36" s="738">
        <v>414.01156740000005</v>
      </c>
      <c r="P36" s="738">
        <v>1293719.8185999996</v>
      </c>
      <c r="Q36" s="738">
        <v>299.05842029999991</v>
      </c>
      <c r="R36" s="738">
        <v>911659.28749999998</v>
      </c>
      <c r="S36" s="738">
        <v>219.19131892727268</v>
      </c>
      <c r="T36" s="738">
        <v>921682.00210000016</v>
      </c>
      <c r="U36" s="738">
        <v>365.35787070000003</v>
      </c>
      <c r="V36" s="738">
        <v>1112318.4009999996</v>
      </c>
      <c r="W36" s="738">
        <v>193.21459769999998</v>
      </c>
      <c r="X36" s="738">
        <v>854249.8078999999</v>
      </c>
      <c r="Y36" s="738">
        <v>175.17869999999991</v>
      </c>
      <c r="Z36" s="738">
        <v>599970.9155</v>
      </c>
      <c r="AA36" s="730">
        <f t="shared" si="8"/>
        <v>3644.9287680272732</v>
      </c>
      <c r="AB36" s="730">
        <f t="shared" si="8"/>
        <v>12609078.2733</v>
      </c>
      <c r="AC36" s="582"/>
      <c r="AD36" s="582"/>
      <c r="AE36" s="569"/>
      <c r="AF36" s="569"/>
      <c r="AG36" s="569"/>
    </row>
    <row r="37" spans="1:38" s="613" customFormat="1" x14ac:dyDescent="0.25">
      <c r="A37" s="614" t="s">
        <v>57</v>
      </c>
      <c r="B37" s="615" t="s">
        <v>58</v>
      </c>
      <c r="C37" s="739">
        <v>36.805820000000011</v>
      </c>
      <c r="D37" s="739">
        <v>53921.48550000001</v>
      </c>
      <c r="E37" s="739">
        <v>29.426310000000004</v>
      </c>
      <c r="F37" s="739">
        <v>45061.908800000005</v>
      </c>
      <c r="G37" s="739">
        <v>39.276239999999994</v>
      </c>
      <c r="H37" s="739">
        <v>65637.48520000001</v>
      </c>
      <c r="I37" s="725">
        <v>40.175020000000018</v>
      </c>
      <c r="J37" s="725">
        <v>67167.320800000016</v>
      </c>
      <c r="K37" s="739">
        <v>37.824780000000018</v>
      </c>
      <c r="L37" s="739">
        <v>49558.667300000016</v>
      </c>
      <c r="M37" s="740">
        <v>30.452529999999996</v>
      </c>
      <c r="N37" s="740">
        <v>50048.838800000012</v>
      </c>
      <c r="O37" s="738">
        <v>31.734500000000022</v>
      </c>
      <c r="P37" s="738">
        <v>42778.221099999988</v>
      </c>
      <c r="Q37" s="738">
        <v>32.876560000000026</v>
      </c>
      <c r="R37" s="738">
        <v>54667.524099999981</v>
      </c>
      <c r="S37" s="738">
        <v>30.52412</v>
      </c>
      <c r="T37" s="738">
        <v>50190.04139999998</v>
      </c>
      <c r="U37" s="738">
        <v>30.181970000000003</v>
      </c>
      <c r="V37" s="738">
        <v>52904.302999999993</v>
      </c>
      <c r="W37" s="738">
        <v>37.32779</v>
      </c>
      <c r="X37" s="738">
        <v>76503.319200000013</v>
      </c>
      <c r="Y37" s="738">
        <v>27.17877</v>
      </c>
      <c r="Z37" s="738">
        <v>45597.680299999985</v>
      </c>
      <c r="AA37" s="730">
        <f t="shared" si="8"/>
        <v>403.78441000000004</v>
      </c>
      <c r="AB37" s="730">
        <f t="shared" si="8"/>
        <v>654036.79550000001</v>
      </c>
      <c r="AC37" s="582"/>
      <c r="AD37" s="582"/>
      <c r="AE37" s="569"/>
      <c r="AF37" s="569"/>
      <c r="AG37" s="569"/>
    </row>
    <row r="38" spans="1:38" x14ac:dyDescent="0.25">
      <c r="A38" s="593"/>
      <c r="B38" s="617" t="s">
        <v>59</v>
      </c>
      <c r="C38" s="741"/>
      <c r="D38" s="742"/>
      <c r="E38" s="742"/>
      <c r="F38" s="742"/>
      <c r="G38" s="742"/>
      <c r="H38" s="742"/>
      <c r="I38" s="725"/>
      <c r="J38" s="725"/>
      <c r="K38" s="742"/>
      <c r="L38" s="742"/>
      <c r="M38" s="743"/>
      <c r="N38" s="743"/>
      <c r="O38" s="743"/>
      <c r="P38" s="743"/>
      <c r="Q38" s="743"/>
      <c r="R38" s="743"/>
      <c r="S38" s="743"/>
      <c r="T38" s="743"/>
      <c r="U38" s="743"/>
      <c r="V38" s="743"/>
      <c r="W38" s="743"/>
      <c r="X38" s="743"/>
      <c r="Y38" s="743"/>
      <c r="Z38" s="743"/>
      <c r="AA38" s="730"/>
      <c r="AB38" s="730"/>
      <c r="AC38" s="569"/>
      <c r="AD38" s="569"/>
    </row>
    <row r="39" spans="1:38" x14ac:dyDescent="0.25">
      <c r="A39" s="591" t="s">
        <v>60</v>
      </c>
      <c r="B39" s="598" t="s">
        <v>61</v>
      </c>
      <c r="C39" s="728">
        <v>880.32960000000026</v>
      </c>
      <c r="D39" s="728">
        <v>815741.57619999989</v>
      </c>
      <c r="E39" s="728">
        <v>856.76703999999995</v>
      </c>
      <c r="F39" s="728">
        <v>679656.51789999998</v>
      </c>
      <c r="G39" s="728">
        <v>893.77808000000005</v>
      </c>
      <c r="H39" s="728">
        <v>746761.75459999999</v>
      </c>
      <c r="I39" s="728">
        <v>941.27244000000019</v>
      </c>
      <c r="J39" s="728">
        <v>820356.94379999978</v>
      </c>
      <c r="K39" s="728">
        <v>651.55435000000023</v>
      </c>
      <c r="L39" s="728">
        <v>598222.08959999995</v>
      </c>
      <c r="M39" s="728">
        <v>715.0288300000002</v>
      </c>
      <c r="N39" s="728">
        <v>649992.11989999993</v>
      </c>
      <c r="O39" s="728">
        <v>672.02379999999994</v>
      </c>
      <c r="P39" s="728">
        <v>614880.63249999995</v>
      </c>
      <c r="Q39" s="728">
        <v>717.87378999999999</v>
      </c>
      <c r="R39" s="728">
        <v>771571.83549999993</v>
      </c>
      <c r="S39" s="728">
        <v>603.84191000000033</v>
      </c>
      <c r="T39" s="728">
        <v>634793.89620000008</v>
      </c>
      <c r="U39" s="728">
        <v>787.17446000000029</v>
      </c>
      <c r="V39" s="728">
        <v>796242.11549999984</v>
      </c>
      <c r="W39" s="728">
        <v>793.38830000000019</v>
      </c>
      <c r="X39" s="728">
        <v>685928.34840000013</v>
      </c>
      <c r="Y39" s="728">
        <v>686.96007000000031</v>
      </c>
      <c r="Z39" s="728">
        <v>657745.78899999952</v>
      </c>
      <c r="AA39" s="730">
        <f>C39+E39+G39+I39+K39+M39+O39+Q39+S39+U39+W39+Y39</f>
        <v>9199.9926700000015</v>
      </c>
      <c r="AB39" s="730">
        <f t="shared" ref="AA39:AB43" si="9">D39+F39+H39+J39+L39+N39+P39+R39+T39+V39+X39+Z39</f>
        <v>8471893.6190999988</v>
      </c>
      <c r="AC39" s="582"/>
      <c r="AD39" s="582"/>
    </row>
    <row r="40" spans="1:38" x14ac:dyDescent="0.25">
      <c r="A40" s="591" t="s">
        <v>62</v>
      </c>
      <c r="B40" s="598" t="s">
        <v>304</v>
      </c>
      <c r="C40" s="727">
        <v>11.174759999999999</v>
      </c>
      <c r="D40" s="727">
        <v>3503.2536000000005</v>
      </c>
      <c r="E40" s="727">
        <v>1.5445800000000001</v>
      </c>
      <c r="F40" s="727">
        <v>1866.4512999999999</v>
      </c>
      <c r="G40" s="727">
        <v>0.66084000000000009</v>
      </c>
      <c r="H40" s="727">
        <v>188.83029999999999</v>
      </c>
      <c r="I40" s="725">
        <v>0.39657999999999993</v>
      </c>
      <c r="J40" s="725">
        <v>317.48990000000003</v>
      </c>
      <c r="K40" s="727">
        <v>1.68672</v>
      </c>
      <c r="L40" s="727">
        <v>700.61969999999997</v>
      </c>
      <c r="M40" s="727">
        <v>10.238319999999998</v>
      </c>
      <c r="N40" s="727">
        <v>6118.2117999999991</v>
      </c>
      <c r="O40" s="727">
        <v>0.31751999999999997</v>
      </c>
      <c r="P40" s="727">
        <v>99.986999999999995</v>
      </c>
      <c r="Q40" s="727">
        <v>0.97502999999999995</v>
      </c>
      <c r="R40" s="727">
        <v>627.52800000000002</v>
      </c>
      <c r="S40" s="727">
        <v>21.523229999999998</v>
      </c>
      <c r="T40" s="727">
        <v>25086.612399999998</v>
      </c>
      <c r="U40" s="727">
        <v>1.5186400000000002</v>
      </c>
      <c r="V40" s="727">
        <v>589.19860000000006</v>
      </c>
      <c r="W40" s="727">
        <v>2.06236</v>
      </c>
      <c r="X40" s="727">
        <v>2578.5266999999999</v>
      </c>
      <c r="Y40" s="727">
        <v>0.68120000000000003</v>
      </c>
      <c r="Z40" s="727">
        <v>963.53059999999994</v>
      </c>
      <c r="AA40" s="730">
        <f>C40+E40+G40+I40+K40+M40+O40+Q40+S40+U40+W40+Y40</f>
        <v>52.779779999999988</v>
      </c>
      <c r="AB40" s="730">
        <f>D40+F40+H40+J40+L40+N40+P40+R40+T40+V40+X40+Z40</f>
        <v>42640.2399</v>
      </c>
      <c r="AC40" s="569"/>
      <c r="AD40" s="569"/>
    </row>
    <row r="41" spans="1:38" x14ac:dyDescent="0.25">
      <c r="A41" s="591">
        <v>714.5</v>
      </c>
      <c r="B41" s="598" t="s">
        <v>65</v>
      </c>
      <c r="C41" s="727">
        <v>84.29310000000001</v>
      </c>
      <c r="D41" s="727">
        <v>157127.78770000002</v>
      </c>
      <c r="E41" s="727">
        <v>84.37606000000001</v>
      </c>
      <c r="F41" s="727">
        <v>121039.46679999997</v>
      </c>
      <c r="G41" s="727">
        <v>55.026850000000032</v>
      </c>
      <c r="H41" s="727">
        <v>94749.849600000001</v>
      </c>
      <c r="I41" s="725">
        <v>112.88015999999999</v>
      </c>
      <c r="J41" s="725">
        <v>138887.77369999993</v>
      </c>
      <c r="K41" s="727">
        <v>84.137709999999956</v>
      </c>
      <c r="L41" s="727">
        <v>103136.88250000002</v>
      </c>
      <c r="M41" s="727">
        <v>57.953289999999996</v>
      </c>
      <c r="N41" s="727">
        <v>87305.194200000013</v>
      </c>
      <c r="O41" s="727">
        <v>70.70314999999998</v>
      </c>
      <c r="P41" s="727">
        <v>105219.08239999997</v>
      </c>
      <c r="Q41" s="727">
        <v>67.299420000000012</v>
      </c>
      <c r="R41" s="727">
        <v>94956.4856</v>
      </c>
      <c r="S41" s="727">
        <v>101.02489</v>
      </c>
      <c r="T41" s="727">
        <v>137836.96970000002</v>
      </c>
      <c r="U41" s="727">
        <v>94.162850000000034</v>
      </c>
      <c r="V41" s="727">
        <v>124154.9886</v>
      </c>
      <c r="W41" s="727">
        <v>113.47334000000001</v>
      </c>
      <c r="X41" s="727">
        <v>170665.60769999999</v>
      </c>
      <c r="Y41" s="727">
        <v>106.98062250000002</v>
      </c>
      <c r="Z41" s="727">
        <v>150453.1243</v>
      </c>
      <c r="AA41" s="730">
        <f>C41+E41+G41+I41+K41+M41+O41+Q41+S41+U41+W41+Y41</f>
        <v>1032.3114425000001</v>
      </c>
      <c r="AB41" s="730">
        <f t="shared" si="9"/>
        <v>1485533.2128000001</v>
      </c>
    </row>
    <row r="42" spans="1:38" x14ac:dyDescent="0.25">
      <c r="A42" s="591" t="s">
        <v>305</v>
      </c>
      <c r="B42" s="598" t="s">
        <v>67</v>
      </c>
      <c r="C42" s="727">
        <v>3.7252300000000003</v>
      </c>
      <c r="D42" s="727">
        <v>1566.3630999999998</v>
      </c>
      <c r="E42" s="727">
        <v>5.2457999999999991</v>
      </c>
      <c r="F42" s="727">
        <v>4248.9589999999998</v>
      </c>
      <c r="G42" s="727">
        <v>6.1552299999999995</v>
      </c>
      <c r="H42" s="727">
        <v>1359.4064000000001</v>
      </c>
      <c r="I42" s="725">
        <v>3.4846699999999999</v>
      </c>
      <c r="J42" s="725">
        <v>3347.7936000000004</v>
      </c>
      <c r="K42" s="727">
        <v>2.0483799999999999</v>
      </c>
      <c r="L42" s="727">
        <v>3921.5410000000002</v>
      </c>
      <c r="M42" s="727">
        <v>4.9025999999999996</v>
      </c>
      <c r="N42" s="727">
        <v>4324.1221999999998</v>
      </c>
      <c r="O42" s="727">
        <v>19.424299999999999</v>
      </c>
      <c r="P42" s="727">
        <v>24774.719099999998</v>
      </c>
      <c r="Q42" s="727">
        <v>112.50998999999999</v>
      </c>
      <c r="R42" s="727">
        <v>145778.03499999997</v>
      </c>
      <c r="S42" s="727">
        <v>42.778919999999992</v>
      </c>
      <c r="T42" s="727">
        <v>70970.226500000004</v>
      </c>
      <c r="U42" s="727">
        <v>21.977240000000002</v>
      </c>
      <c r="V42" s="727">
        <v>22697.693299999995</v>
      </c>
      <c r="W42" s="727">
        <v>10.68444</v>
      </c>
      <c r="X42" s="727">
        <v>15663.835999999999</v>
      </c>
      <c r="Y42" s="727">
        <v>5.7339599999999997</v>
      </c>
      <c r="Z42" s="727">
        <v>5749.5645000000004</v>
      </c>
      <c r="AA42" s="730">
        <f t="shared" si="9"/>
        <v>238.67075999999997</v>
      </c>
      <c r="AB42" s="730">
        <f t="shared" si="9"/>
        <v>304402.25969999994</v>
      </c>
      <c r="AC42" s="582"/>
      <c r="AD42" s="582"/>
    </row>
    <row r="43" spans="1:38" x14ac:dyDescent="0.25">
      <c r="A43" s="591" t="s">
        <v>68</v>
      </c>
      <c r="B43" s="598" t="s">
        <v>69</v>
      </c>
      <c r="C43" s="727">
        <v>1.7000000000000002</v>
      </c>
      <c r="D43" s="727">
        <v>361</v>
      </c>
      <c r="E43" s="727">
        <v>2.4</v>
      </c>
      <c r="F43" s="727">
        <v>432</v>
      </c>
      <c r="G43" s="727">
        <v>2.5499999999999998</v>
      </c>
      <c r="H43" s="727">
        <v>552</v>
      </c>
      <c r="I43" s="725">
        <v>2.4</v>
      </c>
      <c r="J43" s="725">
        <v>432</v>
      </c>
      <c r="K43" s="727">
        <v>2.4818000000000002</v>
      </c>
      <c r="L43" s="727">
        <v>426.00380000000001</v>
      </c>
      <c r="M43" s="727">
        <v>2.5610000000000004</v>
      </c>
      <c r="N43" s="727">
        <v>597.48</v>
      </c>
      <c r="O43" s="727">
        <v>0.29099999999999998</v>
      </c>
      <c r="P43" s="727">
        <v>83.88</v>
      </c>
      <c r="Q43" s="727">
        <v>1.05654</v>
      </c>
      <c r="R43" s="727">
        <v>1011.0613999999999</v>
      </c>
      <c r="S43" s="727">
        <v>0.62</v>
      </c>
      <c r="T43" s="727">
        <v>411.6</v>
      </c>
      <c r="U43" s="727">
        <v>1.0699999999999998</v>
      </c>
      <c r="V43" s="727">
        <v>355.99</v>
      </c>
      <c r="W43" s="727">
        <v>1.0136000000000001</v>
      </c>
      <c r="X43" s="727">
        <v>435.85599999999999</v>
      </c>
      <c r="Y43" s="727">
        <v>0.74</v>
      </c>
      <c r="Z43" s="727">
        <v>192</v>
      </c>
      <c r="AA43" s="730">
        <f t="shared" si="9"/>
        <v>18.883939999999999</v>
      </c>
      <c r="AB43" s="730">
        <f t="shared" si="9"/>
        <v>5290.8711999999996</v>
      </c>
      <c r="AC43" s="569"/>
      <c r="AD43" s="569"/>
    </row>
    <row r="44" spans="1:38" x14ac:dyDescent="0.25">
      <c r="A44" s="593"/>
      <c r="B44" s="618" t="s">
        <v>70</v>
      </c>
      <c r="C44" s="741"/>
      <c r="D44" s="742"/>
      <c r="E44" s="742"/>
      <c r="F44" s="742"/>
      <c r="G44" s="742"/>
      <c r="H44" s="742"/>
      <c r="I44" s="725"/>
      <c r="J44" s="725"/>
      <c r="K44" s="742"/>
      <c r="L44" s="742"/>
      <c r="M44" s="743"/>
      <c r="N44" s="743"/>
      <c r="O44" s="743"/>
      <c r="P44" s="743"/>
      <c r="Q44" s="743"/>
      <c r="R44" s="743"/>
      <c r="S44" s="743"/>
      <c r="T44" s="743"/>
      <c r="U44" s="743"/>
      <c r="V44" s="743"/>
      <c r="W44" s="743"/>
      <c r="X44" s="743"/>
      <c r="Y44" s="743"/>
      <c r="Z44" s="743"/>
      <c r="AA44" s="735"/>
      <c r="AB44" s="735"/>
      <c r="AC44" s="569"/>
      <c r="AD44" s="569"/>
    </row>
    <row r="45" spans="1:38" x14ac:dyDescent="0.25">
      <c r="A45" s="593"/>
      <c r="B45" s="619" t="s">
        <v>71</v>
      </c>
      <c r="C45" s="729">
        <f>SUM(C46:C49)</f>
        <v>74.084819999999993</v>
      </c>
      <c r="D45" s="729">
        <f t="shared" ref="D45:AB45" si="10">SUM(D46:D49)</f>
        <v>107809.4325</v>
      </c>
      <c r="E45" s="729">
        <f t="shared" si="10"/>
        <v>17.139419900000004</v>
      </c>
      <c r="F45" s="729">
        <f t="shared" si="10"/>
        <v>20530.8387</v>
      </c>
      <c r="G45" s="729">
        <f t="shared" si="10"/>
        <v>462.62443949999999</v>
      </c>
      <c r="H45" s="729">
        <f t="shared" si="10"/>
        <v>306393.19770000002</v>
      </c>
      <c r="I45" s="729">
        <f t="shared" si="10"/>
        <v>288.88693699999999</v>
      </c>
      <c r="J45" s="729">
        <f t="shared" si="10"/>
        <v>201915.61239999998</v>
      </c>
      <c r="K45" s="729">
        <f t="shared" si="10"/>
        <v>40.941419999999994</v>
      </c>
      <c r="L45" s="729">
        <f t="shared" si="10"/>
        <v>56427.051900000006</v>
      </c>
      <c r="M45" s="729">
        <f t="shared" si="10"/>
        <v>21.7408985</v>
      </c>
      <c r="N45" s="729">
        <f t="shared" si="10"/>
        <v>24640.463799999998</v>
      </c>
      <c r="O45" s="729">
        <f>SUM(O46:O49)</f>
        <v>20.447591399999993</v>
      </c>
      <c r="P45" s="729">
        <f t="shared" si="10"/>
        <v>23559.986600000004</v>
      </c>
      <c r="Q45" s="729">
        <f>SUM(Q46:Q49)</f>
        <v>4.1473884000000005</v>
      </c>
      <c r="R45" s="729">
        <f t="shared" si="10"/>
        <v>4041.1904</v>
      </c>
      <c r="S45" s="729">
        <f t="shared" si="10"/>
        <v>3.6991100000000001</v>
      </c>
      <c r="T45" s="729">
        <f t="shared" si="10"/>
        <v>5943.5299000000005</v>
      </c>
      <c r="U45" s="729">
        <f>SUM(U46:U49)</f>
        <v>4.3691180000000003</v>
      </c>
      <c r="V45" s="729">
        <f t="shared" si="10"/>
        <v>7772.1040000000003</v>
      </c>
      <c r="W45" s="729">
        <f>SUM(W46:W49)</f>
        <v>8.6394880000000001</v>
      </c>
      <c r="X45" s="729">
        <f>SUM(X46:X49)</f>
        <v>11428.5005</v>
      </c>
      <c r="Y45" s="729">
        <f>SUM(Y46:Y49)</f>
        <v>39.451360000000008</v>
      </c>
      <c r="Z45" s="729">
        <f>SUM(Z46:Z49)</f>
        <v>22880.451300000001</v>
      </c>
      <c r="AA45" s="729">
        <f>SUM(AA46:AA49)</f>
        <v>986.17199069999992</v>
      </c>
      <c r="AB45" s="729">
        <f t="shared" si="10"/>
        <v>793342.35969999991</v>
      </c>
      <c r="AC45" s="587"/>
      <c r="AD45" s="587"/>
      <c r="AE45" s="582"/>
      <c r="AF45" s="582"/>
      <c r="AG45" s="582"/>
      <c r="AH45" s="582"/>
    </row>
    <row r="46" spans="1:38" x14ac:dyDescent="0.25">
      <c r="A46" s="593" t="s">
        <v>72</v>
      </c>
      <c r="B46" s="598" t="s">
        <v>73</v>
      </c>
      <c r="C46" s="727">
        <v>55.085000000000001</v>
      </c>
      <c r="D46" s="727">
        <v>87362.6</v>
      </c>
      <c r="E46" s="727">
        <v>0.35499999999999998</v>
      </c>
      <c r="F46" s="727">
        <v>1910</v>
      </c>
      <c r="G46" s="727">
        <v>2.8000000000000001E-2</v>
      </c>
      <c r="H46" s="727">
        <v>700</v>
      </c>
      <c r="I46" s="727">
        <v>9.4000000000000014E-2</v>
      </c>
      <c r="J46" s="727">
        <v>2350</v>
      </c>
      <c r="K46" s="727">
        <v>1.8780000000000001</v>
      </c>
      <c r="L46" s="727">
        <v>22313.08</v>
      </c>
      <c r="M46" s="727">
        <v>0</v>
      </c>
      <c r="N46" s="727">
        <v>0</v>
      </c>
      <c r="O46" s="727">
        <v>2.1999999999999999E-2</v>
      </c>
      <c r="P46" s="727">
        <v>330.30500000000001</v>
      </c>
      <c r="Q46" s="727">
        <v>0</v>
      </c>
      <c r="R46" s="727">
        <v>0</v>
      </c>
      <c r="S46" s="727">
        <v>7.1000000000000008E-2</v>
      </c>
      <c r="T46" s="727">
        <v>1461</v>
      </c>
      <c r="U46" s="727">
        <v>0.13100000000000001</v>
      </c>
      <c r="V46" s="727">
        <v>180</v>
      </c>
      <c r="W46" s="727">
        <v>0</v>
      </c>
      <c r="X46" s="727">
        <v>0</v>
      </c>
      <c r="Y46" s="727">
        <v>0</v>
      </c>
      <c r="Z46" s="727">
        <v>0</v>
      </c>
      <c r="AA46" s="730">
        <f>C46+E46+G46+I46+K46+M46+O46+Q46+S46+U46+W46+Y46</f>
        <v>57.663999999999994</v>
      </c>
      <c r="AB46" s="730">
        <f>D46+F46+H46+J46+L46+N46+P46+R46+T46+V46+X46+Z46</f>
        <v>116606.985</v>
      </c>
      <c r="AC46" s="587"/>
      <c r="AD46" s="587"/>
    </row>
    <row r="47" spans="1:38" x14ac:dyDescent="0.25">
      <c r="A47" s="593" t="s">
        <v>74</v>
      </c>
      <c r="B47" s="598" t="s">
        <v>75</v>
      </c>
      <c r="C47" s="727">
        <v>18.429819999999999</v>
      </c>
      <c r="D47" s="727">
        <v>20321.432500000003</v>
      </c>
      <c r="E47" s="727">
        <v>16.399419900000002</v>
      </c>
      <c r="F47" s="727">
        <v>17323.2287</v>
      </c>
      <c r="G47" s="727">
        <v>3.3078794999999994</v>
      </c>
      <c r="H47" s="727">
        <v>3505.9976999999999</v>
      </c>
      <c r="I47" s="725">
        <v>17.582706999999999</v>
      </c>
      <c r="J47" s="725">
        <v>19859.783599999999</v>
      </c>
      <c r="K47" s="727">
        <v>20.005420000000001</v>
      </c>
      <c r="L47" s="727">
        <v>18419.082300000002</v>
      </c>
      <c r="M47" s="727">
        <v>19.076898499999999</v>
      </c>
      <c r="N47" s="727">
        <v>21580.937999999998</v>
      </c>
      <c r="O47" s="727">
        <v>19.255591399999997</v>
      </c>
      <c r="P47" s="727">
        <v>22597.881600000004</v>
      </c>
      <c r="Q47" s="727">
        <v>3.8773884000000001</v>
      </c>
      <c r="R47" s="727">
        <v>3960.1904</v>
      </c>
      <c r="S47" s="727">
        <v>3.6281099999999999</v>
      </c>
      <c r="T47" s="727">
        <v>4482.5299000000005</v>
      </c>
      <c r="U47" s="727">
        <v>3.6281179999999997</v>
      </c>
      <c r="V47" s="727">
        <v>4506.3040000000001</v>
      </c>
      <c r="W47" s="727">
        <v>8.6394880000000001</v>
      </c>
      <c r="X47" s="727">
        <v>11428.5005</v>
      </c>
      <c r="Y47" s="727">
        <v>30.344680000000004</v>
      </c>
      <c r="Z47" s="727">
        <v>19055.645700000001</v>
      </c>
      <c r="AA47" s="730">
        <f t="shared" ref="AA47:AB52" si="11">C47+E47+G47+I47+K47+M47+O47+Q47+S47+U47+W47+Y47</f>
        <v>164.17552070000002</v>
      </c>
      <c r="AB47" s="730">
        <f t="shared" si="11"/>
        <v>167041.51490000001</v>
      </c>
      <c r="AC47" s="582"/>
      <c r="AD47" s="582"/>
    </row>
    <row r="48" spans="1:38" x14ac:dyDescent="0.25">
      <c r="A48" s="593" t="s">
        <v>76</v>
      </c>
      <c r="B48" s="590" t="s">
        <v>77</v>
      </c>
      <c r="C48" s="727">
        <v>0.56999999999999995</v>
      </c>
      <c r="D48" s="727">
        <v>125.4</v>
      </c>
      <c r="E48" s="727">
        <v>0.38500000000000001</v>
      </c>
      <c r="F48" s="727">
        <v>1297.6099999999999</v>
      </c>
      <c r="G48" s="727">
        <v>123.28856</v>
      </c>
      <c r="H48" s="727">
        <v>47768</v>
      </c>
      <c r="I48" s="725">
        <v>92.540230000000008</v>
      </c>
      <c r="J48" s="725">
        <v>44394.428800000002</v>
      </c>
      <c r="K48" s="727">
        <v>19.057999999999996</v>
      </c>
      <c r="L48" s="727">
        <v>15694.8896</v>
      </c>
      <c r="M48" s="727">
        <v>2.6640000000000001</v>
      </c>
      <c r="N48" s="727">
        <v>3059.5257999999999</v>
      </c>
      <c r="O48" s="727">
        <v>0.621</v>
      </c>
      <c r="P48" s="727">
        <v>335.34</v>
      </c>
      <c r="Q48" s="727">
        <v>0.27</v>
      </c>
      <c r="R48" s="727">
        <v>81</v>
      </c>
      <c r="S48" s="727">
        <v>0</v>
      </c>
      <c r="T48" s="727">
        <v>0</v>
      </c>
      <c r="U48" s="727">
        <v>0.61</v>
      </c>
      <c r="V48" s="727">
        <v>3085.8</v>
      </c>
      <c r="W48" s="727">
        <v>0</v>
      </c>
      <c r="X48" s="727">
        <v>0</v>
      </c>
      <c r="Y48" s="727">
        <v>9.1066800000000008</v>
      </c>
      <c r="Z48" s="727">
        <v>3824.8056000000001</v>
      </c>
      <c r="AA48" s="730">
        <f t="shared" si="11"/>
        <v>249.11347000000004</v>
      </c>
      <c r="AB48" s="730">
        <f>D48+F48+H48+J48+L48+N48+P48+R48+T48+V48+X48+Z48</f>
        <v>119666.79980000001</v>
      </c>
      <c r="AC48" s="582"/>
      <c r="AD48" s="582"/>
    </row>
    <row r="49" spans="1:69" x14ac:dyDescent="0.25">
      <c r="A49" s="593" t="s">
        <v>78</v>
      </c>
      <c r="B49" s="598" t="s">
        <v>79</v>
      </c>
      <c r="C49" s="727">
        <v>0</v>
      </c>
      <c r="D49" s="727">
        <v>0</v>
      </c>
      <c r="E49" s="727">
        <v>0</v>
      </c>
      <c r="F49" s="727">
        <v>0</v>
      </c>
      <c r="G49" s="727">
        <v>336</v>
      </c>
      <c r="H49" s="727">
        <v>254419.20000000001</v>
      </c>
      <c r="I49" s="725">
        <v>178.67</v>
      </c>
      <c r="J49" s="725">
        <v>135311.4</v>
      </c>
      <c r="K49" s="727">
        <v>0</v>
      </c>
      <c r="L49" s="727">
        <v>0</v>
      </c>
      <c r="M49" s="727">
        <v>0</v>
      </c>
      <c r="N49" s="727">
        <v>0</v>
      </c>
      <c r="O49" s="727">
        <v>0.54900000000000004</v>
      </c>
      <c r="P49" s="727">
        <v>296.45999999999998</v>
      </c>
      <c r="Q49" s="727">
        <v>0</v>
      </c>
      <c r="R49" s="727">
        <v>0</v>
      </c>
      <c r="S49" s="727">
        <v>0</v>
      </c>
      <c r="T49" s="727">
        <v>0</v>
      </c>
      <c r="U49" s="727">
        <v>0</v>
      </c>
      <c r="V49" s="727">
        <v>0</v>
      </c>
      <c r="W49" s="727">
        <v>0</v>
      </c>
      <c r="X49" s="727">
        <v>0</v>
      </c>
      <c r="Y49" s="727">
        <v>0</v>
      </c>
      <c r="Z49" s="727">
        <v>0</v>
      </c>
      <c r="AA49" s="730">
        <f t="shared" si="11"/>
        <v>515.21899999999994</v>
      </c>
      <c r="AB49" s="730">
        <f>D49+F49+H49+J49+L49+N49+P49+R49+T49+V49+X49+Z49</f>
        <v>390027.06</v>
      </c>
      <c r="AC49" s="582"/>
      <c r="AD49" s="582"/>
    </row>
    <row r="50" spans="1:69" x14ac:dyDescent="0.25">
      <c r="A50" s="593" t="s">
        <v>80</v>
      </c>
      <c r="B50" s="598" t="s">
        <v>81</v>
      </c>
      <c r="C50" s="727">
        <v>0</v>
      </c>
      <c r="D50" s="727">
        <v>0</v>
      </c>
      <c r="E50" s="727">
        <v>57.898180000000011</v>
      </c>
      <c r="F50" s="727">
        <v>66700.644899999999</v>
      </c>
      <c r="G50" s="727">
        <v>50.506999999999998</v>
      </c>
      <c r="H50" s="727">
        <v>56400.986900000004</v>
      </c>
      <c r="I50" s="725">
        <v>0</v>
      </c>
      <c r="J50" s="725">
        <v>0</v>
      </c>
      <c r="K50" s="727">
        <v>0</v>
      </c>
      <c r="L50" s="727">
        <v>0</v>
      </c>
      <c r="M50" s="727">
        <v>1.135</v>
      </c>
      <c r="N50" s="727">
        <v>1421.9280000000001</v>
      </c>
      <c r="O50" s="727">
        <v>22.716839999999998</v>
      </c>
      <c r="P50" s="727">
        <v>22273.003099999998</v>
      </c>
      <c r="Q50" s="727">
        <v>45.393000000000008</v>
      </c>
      <c r="R50" s="727">
        <v>47038.504800000002</v>
      </c>
      <c r="S50" s="727">
        <v>0</v>
      </c>
      <c r="T50" s="727">
        <v>0</v>
      </c>
      <c r="U50" s="727">
        <v>0</v>
      </c>
      <c r="V50" s="727">
        <v>0</v>
      </c>
      <c r="W50" s="727">
        <v>0.36863999999999997</v>
      </c>
      <c r="X50" s="727">
        <v>490.18060000000003</v>
      </c>
      <c r="Y50" s="727">
        <v>0</v>
      </c>
      <c r="Z50" s="727">
        <v>0</v>
      </c>
      <c r="AA50" s="730">
        <f t="shared" si="11"/>
        <v>178.01866000000001</v>
      </c>
      <c r="AB50" s="730">
        <f>D50+F50+H50+J50+L50+N50+P50+R50+T50+V50+X50+Z50</f>
        <v>194325.24829999998</v>
      </c>
      <c r="AC50" s="569"/>
      <c r="AD50" s="569"/>
    </row>
    <row r="51" spans="1:69" x14ac:dyDescent="0.25">
      <c r="A51" s="593" t="s">
        <v>82</v>
      </c>
      <c r="B51" s="598" t="s">
        <v>83</v>
      </c>
      <c r="C51" s="727">
        <v>217.20538999999999</v>
      </c>
      <c r="D51" s="727">
        <v>480481.33929999993</v>
      </c>
      <c r="E51" s="727">
        <v>457.04831999999999</v>
      </c>
      <c r="F51" s="727">
        <v>871225.13309999998</v>
      </c>
      <c r="G51" s="727">
        <v>176.21962099999999</v>
      </c>
      <c r="H51" s="727">
        <v>424796.5245</v>
      </c>
      <c r="I51" s="725">
        <v>684.69283999999993</v>
      </c>
      <c r="J51" s="725">
        <v>1400367.3114</v>
      </c>
      <c r="K51" s="727">
        <v>142.70463000000001</v>
      </c>
      <c r="L51" s="727">
        <v>297051.59470000002</v>
      </c>
      <c r="M51" s="727">
        <v>236.55787000000001</v>
      </c>
      <c r="N51" s="727">
        <v>499295.08379999996</v>
      </c>
      <c r="O51" s="727">
        <v>353.27369999999996</v>
      </c>
      <c r="P51" s="727">
        <v>736269.50580000016</v>
      </c>
      <c r="Q51" s="727">
        <v>302.01015999999998</v>
      </c>
      <c r="R51" s="727">
        <v>651413.42509999999</v>
      </c>
      <c r="S51" s="727">
        <v>386.42893000000009</v>
      </c>
      <c r="T51" s="727">
        <v>759501.47999999986</v>
      </c>
      <c r="U51" s="727">
        <v>304.92421999999999</v>
      </c>
      <c r="V51" s="727">
        <v>595393.08019999985</v>
      </c>
      <c r="W51" s="727">
        <v>231.95393000000001</v>
      </c>
      <c r="X51" s="727">
        <v>510131.35269999993</v>
      </c>
      <c r="Y51" s="727">
        <v>168.56699</v>
      </c>
      <c r="Z51" s="727">
        <v>358177.67480000004</v>
      </c>
      <c r="AA51" s="730">
        <f t="shared" si="11"/>
        <v>3661.5866009999995</v>
      </c>
      <c r="AB51" s="730">
        <f>D51+F51+H51+J51+L51+N51+P51+R51+T51+V51+X51+Z51</f>
        <v>7584103.5053999992</v>
      </c>
      <c r="AC51" s="582"/>
      <c r="AD51" s="582"/>
    </row>
    <row r="52" spans="1:69" x14ac:dyDescent="0.25">
      <c r="A52" s="599" t="s">
        <v>84</v>
      </c>
      <c r="B52" s="620" t="s">
        <v>85</v>
      </c>
      <c r="C52" s="727">
        <v>28.826565000000002</v>
      </c>
      <c r="D52" s="727">
        <v>36669.809300000001</v>
      </c>
      <c r="E52" s="727">
        <v>22.924990000000001</v>
      </c>
      <c r="F52" s="727">
        <v>8905.4570000000003</v>
      </c>
      <c r="G52" s="727">
        <v>4446.6638849999999</v>
      </c>
      <c r="H52" s="727">
        <v>1756058.8517</v>
      </c>
      <c r="I52" s="725">
        <v>0.55049999999999999</v>
      </c>
      <c r="J52" s="725">
        <v>272.74020000000002</v>
      </c>
      <c r="K52" s="731">
        <v>22.79439</v>
      </c>
      <c r="L52" s="731">
        <v>8126.03</v>
      </c>
      <c r="M52" s="732">
        <v>0.39019999999999999</v>
      </c>
      <c r="N52" s="732">
        <v>172.49420000000001</v>
      </c>
      <c r="O52" s="727">
        <v>0.2268</v>
      </c>
      <c r="P52" s="727">
        <v>99.996200000000002</v>
      </c>
      <c r="Q52" s="727">
        <v>0.1134</v>
      </c>
      <c r="R52" s="727">
        <v>20.003799999999998</v>
      </c>
      <c r="S52" s="727">
        <v>0</v>
      </c>
      <c r="T52" s="727">
        <v>0</v>
      </c>
      <c r="U52" s="727">
        <v>0</v>
      </c>
      <c r="V52" s="727">
        <v>0</v>
      </c>
      <c r="W52" s="727">
        <v>29.024000000000001</v>
      </c>
      <c r="X52" s="727">
        <v>8876.7999999999993</v>
      </c>
      <c r="Y52" s="727">
        <v>29</v>
      </c>
      <c r="Z52" s="727">
        <v>8876.7999999999993</v>
      </c>
      <c r="AA52" s="730">
        <f t="shared" si="11"/>
        <v>4580.5147300000008</v>
      </c>
      <c r="AB52" s="730">
        <f>D52+F52+H52+J52+L52+N52+P52+R52+T52+V52+X52+Z52</f>
        <v>1828078.9824000001</v>
      </c>
      <c r="AC52" s="582"/>
      <c r="AD52" s="582"/>
    </row>
    <row r="53" spans="1:69" x14ac:dyDescent="0.25">
      <c r="A53" s="591"/>
      <c r="B53" s="592" t="s">
        <v>86</v>
      </c>
      <c r="C53" s="741"/>
      <c r="D53" s="742"/>
      <c r="E53" s="742"/>
      <c r="F53" s="742"/>
      <c r="G53" s="742"/>
      <c r="H53" s="742"/>
      <c r="I53" s="742"/>
      <c r="J53" s="743"/>
      <c r="K53" s="742"/>
      <c r="L53" s="742"/>
      <c r="M53" s="743"/>
      <c r="N53" s="743"/>
      <c r="O53" s="743"/>
      <c r="P53" s="743"/>
      <c r="Q53" s="743"/>
      <c r="R53" s="743"/>
      <c r="S53" s="743"/>
      <c r="T53" s="743"/>
      <c r="U53" s="743"/>
      <c r="V53" s="743"/>
      <c r="W53" s="743"/>
      <c r="X53" s="743"/>
      <c r="Y53" s="743"/>
      <c r="Z53" s="743"/>
      <c r="AA53" s="730"/>
      <c r="AB53" s="730"/>
      <c r="AC53" s="569"/>
      <c r="AD53" s="569"/>
    </row>
    <row r="54" spans="1:69" s="613" customFormat="1" x14ac:dyDescent="0.25">
      <c r="A54" s="621">
        <v>710.21</v>
      </c>
      <c r="B54" s="622" t="s">
        <v>88</v>
      </c>
      <c r="C54" s="738">
        <v>0</v>
      </c>
      <c r="D54" s="738">
        <v>0</v>
      </c>
      <c r="E54" s="738">
        <v>0</v>
      </c>
      <c r="F54" s="738">
        <v>0</v>
      </c>
      <c r="G54" s="738">
        <v>0</v>
      </c>
      <c r="H54" s="738">
        <v>0</v>
      </c>
      <c r="I54" s="738">
        <v>0</v>
      </c>
      <c r="J54" s="738">
        <v>0</v>
      </c>
      <c r="K54" s="738">
        <v>0</v>
      </c>
      <c r="L54" s="738">
        <v>0</v>
      </c>
      <c r="M54" s="738">
        <v>0</v>
      </c>
      <c r="N54" s="738">
        <v>0</v>
      </c>
      <c r="O54" s="738">
        <v>0</v>
      </c>
      <c r="P54" s="738">
        <v>0</v>
      </c>
      <c r="Q54" s="738">
        <v>0</v>
      </c>
      <c r="R54" s="738">
        <v>0</v>
      </c>
      <c r="S54" s="738">
        <v>0</v>
      </c>
      <c r="T54" s="738">
        <v>0</v>
      </c>
      <c r="U54" s="738">
        <v>0</v>
      </c>
      <c r="V54" s="738">
        <v>0</v>
      </c>
      <c r="W54" s="738">
        <v>0</v>
      </c>
      <c r="X54" s="738">
        <v>0</v>
      </c>
      <c r="Y54" s="738">
        <v>0</v>
      </c>
      <c r="Z54" s="738">
        <v>0</v>
      </c>
      <c r="AA54" s="730">
        <f t="shared" ref="AA54:AB57" si="12">C54+E54+G54+I54+K54+M54+O54+Q54+S54+U54+W54+Y54</f>
        <v>0</v>
      </c>
      <c r="AB54" s="730">
        <f t="shared" si="12"/>
        <v>0</v>
      </c>
      <c r="AC54" s="569"/>
      <c r="AD54" s="569"/>
      <c r="AE54" s="569"/>
      <c r="AF54" s="569"/>
      <c r="AG54" s="569"/>
    </row>
    <row r="55" spans="1:69" s="613" customFormat="1" x14ac:dyDescent="0.25">
      <c r="A55" s="623" t="s">
        <v>241</v>
      </c>
      <c r="B55" s="622" t="s">
        <v>90</v>
      </c>
      <c r="C55" s="738">
        <v>89.812990000000013</v>
      </c>
      <c r="D55" s="738">
        <v>59816.345700000013</v>
      </c>
      <c r="E55" s="738">
        <v>91.599180000000075</v>
      </c>
      <c r="F55" s="738">
        <v>55303.294599999928</v>
      </c>
      <c r="G55" s="738">
        <v>80.532000000000011</v>
      </c>
      <c r="H55" s="738">
        <v>43582.342499999948</v>
      </c>
      <c r="I55" s="725">
        <v>65.410220000000095</v>
      </c>
      <c r="J55" s="725">
        <v>46823.521599999964</v>
      </c>
      <c r="K55" s="738">
        <v>56.704809999999974</v>
      </c>
      <c r="L55" s="738">
        <v>42397.27049999997</v>
      </c>
      <c r="M55" s="738">
        <v>39.772440000000017</v>
      </c>
      <c r="N55" s="738">
        <v>24626.638899999998</v>
      </c>
      <c r="O55" s="738">
        <v>34.421220000000019</v>
      </c>
      <c r="P55" s="738">
        <v>19936.774900000008</v>
      </c>
      <c r="Q55" s="738">
        <v>35.734320000000011</v>
      </c>
      <c r="R55" s="738">
        <v>22038.511800000004</v>
      </c>
      <c r="S55" s="738">
        <v>40.825960000000009</v>
      </c>
      <c r="T55" s="738">
        <v>23293.488699999991</v>
      </c>
      <c r="U55" s="738">
        <v>48.078100000000028</v>
      </c>
      <c r="V55" s="738">
        <v>29037.586000000021</v>
      </c>
      <c r="W55" s="738">
        <v>56.046580000000013</v>
      </c>
      <c r="X55" s="738">
        <v>35707.308800000043</v>
      </c>
      <c r="Y55" s="738">
        <v>88.727270000000033</v>
      </c>
      <c r="Z55" s="738">
        <v>55651.300499999903</v>
      </c>
      <c r="AA55" s="730">
        <f t="shared" si="12"/>
        <v>727.66509000000042</v>
      </c>
      <c r="AB55" s="730">
        <f t="shared" si="12"/>
        <v>458214.38449999981</v>
      </c>
      <c r="AC55" s="569"/>
      <c r="AD55" s="569"/>
      <c r="AE55" s="569"/>
      <c r="AF55" s="569"/>
      <c r="AG55" s="569"/>
    </row>
    <row r="56" spans="1:69" s="613" customFormat="1" x14ac:dyDescent="0.25">
      <c r="A56" s="624" t="s">
        <v>259</v>
      </c>
      <c r="B56" s="622" t="s">
        <v>92</v>
      </c>
      <c r="C56" s="738">
        <v>0</v>
      </c>
      <c r="D56" s="738">
        <v>0</v>
      </c>
      <c r="E56" s="738">
        <v>0</v>
      </c>
      <c r="F56" s="738">
        <v>0</v>
      </c>
      <c r="G56" s="738">
        <v>0</v>
      </c>
      <c r="H56" s="738">
        <v>0</v>
      </c>
      <c r="I56" s="738">
        <v>0</v>
      </c>
      <c r="J56" s="738">
        <v>0</v>
      </c>
      <c r="K56" s="738">
        <v>0</v>
      </c>
      <c r="L56" s="738">
        <v>0</v>
      </c>
      <c r="M56" s="738">
        <v>0</v>
      </c>
      <c r="N56" s="738">
        <v>0</v>
      </c>
      <c r="O56" s="738">
        <v>0</v>
      </c>
      <c r="P56" s="738">
        <v>0</v>
      </c>
      <c r="Q56" s="738">
        <v>0.14560000000000001</v>
      </c>
      <c r="R56" s="738">
        <v>160.16</v>
      </c>
      <c r="S56" s="738">
        <v>0</v>
      </c>
      <c r="T56" s="738">
        <v>0</v>
      </c>
      <c r="U56" s="738">
        <v>0</v>
      </c>
      <c r="V56" s="738">
        <v>0</v>
      </c>
      <c r="W56" s="738">
        <v>0.39928000000000002</v>
      </c>
      <c r="X56" s="738">
        <v>1114.1488999999999</v>
      </c>
      <c r="Y56" s="738">
        <v>0.64032</v>
      </c>
      <c r="Z56" s="738">
        <v>476.19200000000001</v>
      </c>
      <c r="AA56" s="730">
        <f t="shared" si="12"/>
        <v>1.1852</v>
      </c>
      <c r="AB56" s="730">
        <f t="shared" si="12"/>
        <v>1750.5009</v>
      </c>
      <c r="AC56" s="569"/>
      <c r="AD56" s="569"/>
      <c r="AE56" s="569"/>
      <c r="AF56" s="569"/>
      <c r="AG56" s="569"/>
    </row>
    <row r="57" spans="1:69" x14ac:dyDescent="0.25">
      <c r="A57" s="625" t="s">
        <v>318</v>
      </c>
      <c r="B57" s="592" t="s">
        <v>94</v>
      </c>
      <c r="C57" s="727">
        <v>192.29832000000002</v>
      </c>
      <c r="D57" s="727">
        <v>279729.99170000001</v>
      </c>
      <c r="E57" s="727">
        <v>472.92399999999998</v>
      </c>
      <c r="F57" s="742">
        <v>797352.13</v>
      </c>
      <c r="G57" s="732">
        <v>0</v>
      </c>
      <c r="H57" s="727">
        <v>0</v>
      </c>
      <c r="I57" s="725">
        <v>0</v>
      </c>
      <c r="J57" s="725">
        <v>0</v>
      </c>
      <c r="K57" s="727">
        <v>0</v>
      </c>
      <c r="L57" s="727">
        <v>0</v>
      </c>
      <c r="M57" s="727">
        <v>0</v>
      </c>
      <c r="N57" s="727">
        <v>0</v>
      </c>
      <c r="O57" s="727">
        <v>1063.3291199999999</v>
      </c>
      <c r="P57" s="727">
        <v>1812920.638</v>
      </c>
      <c r="Q57" s="727">
        <v>0</v>
      </c>
      <c r="R57" s="727">
        <v>0</v>
      </c>
      <c r="S57" s="727">
        <v>0.27273000000000003</v>
      </c>
      <c r="T57" s="727">
        <v>582.22400000000005</v>
      </c>
      <c r="U57" s="727">
        <v>0</v>
      </c>
      <c r="V57" s="727">
        <v>0</v>
      </c>
      <c r="W57" s="727">
        <v>0</v>
      </c>
      <c r="X57" s="727">
        <v>0</v>
      </c>
      <c r="Y57" s="727">
        <v>692.64700000000005</v>
      </c>
      <c r="Z57" s="727">
        <v>1056007.5444999998</v>
      </c>
      <c r="AA57" s="730">
        <f t="shared" si="12"/>
        <v>2421.4711699999998</v>
      </c>
      <c r="AB57" s="730">
        <f t="shared" si="12"/>
        <v>3946592.5282000001</v>
      </c>
      <c r="AC57" s="569"/>
      <c r="AD57" s="569"/>
    </row>
    <row r="58" spans="1:69" ht="12" customHeight="1" x14ac:dyDescent="0.25">
      <c r="A58" s="625"/>
      <c r="B58" s="592"/>
      <c r="C58" s="741"/>
      <c r="D58" s="742"/>
      <c r="E58" s="742"/>
      <c r="F58" s="742"/>
      <c r="G58" s="742"/>
      <c r="H58" s="742"/>
      <c r="I58" s="742"/>
      <c r="J58" s="742"/>
      <c r="K58" s="742"/>
      <c r="L58" s="742"/>
      <c r="M58" s="742"/>
      <c r="N58" s="742"/>
      <c r="O58" s="742"/>
      <c r="P58" s="742"/>
      <c r="Q58" s="742"/>
      <c r="R58" s="742"/>
      <c r="S58" s="742"/>
      <c r="T58" s="742"/>
      <c r="U58" s="742"/>
      <c r="V58" s="742"/>
      <c r="W58" s="742"/>
      <c r="X58" s="742"/>
      <c r="Y58" s="742"/>
      <c r="Z58" s="742"/>
      <c r="AA58" s="742"/>
      <c r="AB58" s="744"/>
      <c r="AC58" s="569"/>
      <c r="AD58" s="569"/>
    </row>
    <row r="59" spans="1:69" x14ac:dyDescent="0.25">
      <c r="A59" s="593" t="s">
        <v>95</v>
      </c>
      <c r="B59" s="598" t="s">
        <v>96</v>
      </c>
      <c r="C59" s="727">
        <v>0</v>
      </c>
      <c r="D59" s="727">
        <v>0</v>
      </c>
      <c r="E59" s="727">
        <v>0</v>
      </c>
      <c r="F59" s="727">
        <v>0</v>
      </c>
      <c r="G59" s="727">
        <v>0</v>
      </c>
      <c r="H59" s="727">
        <v>0</v>
      </c>
      <c r="I59" s="727">
        <v>0</v>
      </c>
      <c r="J59" s="727">
        <v>0</v>
      </c>
      <c r="K59" s="727">
        <v>0</v>
      </c>
      <c r="L59" s="727">
        <v>0</v>
      </c>
      <c r="M59" s="727">
        <v>0</v>
      </c>
      <c r="N59" s="727">
        <v>0</v>
      </c>
      <c r="O59" s="727">
        <v>0</v>
      </c>
      <c r="P59" s="727">
        <v>0</v>
      </c>
      <c r="Q59" s="727">
        <v>0</v>
      </c>
      <c r="R59" s="727">
        <v>0</v>
      </c>
      <c r="S59" s="727">
        <v>0.27273000000000003</v>
      </c>
      <c r="T59" s="727">
        <v>575.70579999999995</v>
      </c>
      <c r="U59" s="727">
        <v>0</v>
      </c>
      <c r="V59" s="727">
        <v>0</v>
      </c>
      <c r="W59" s="727">
        <v>0</v>
      </c>
      <c r="X59" s="727">
        <v>0</v>
      </c>
      <c r="Y59" s="727">
        <v>0</v>
      </c>
      <c r="Z59" s="727">
        <v>0</v>
      </c>
      <c r="AA59" s="730">
        <f>C59+E59+G59+I59+K59+M59+O59+Q59+S59+U59+W59+Y59</f>
        <v>0.27273000000000003</v>
      </c>
      <c r="AB59" s="730">
        <f>D59+F59+H59+J59+L59+N59+P59+R59+T59+V59+X59+Z59</f>
        <v>575.70579999999995</v>
      </c>
      <c r="AC59" s="569"/>
      <c r="AD59" s="569"/>
    </row>
    <row r="60" spans="1:69" ht="26.25" x14ac:dyDescent="0.25">
      <c r="A60" s="626" t="s">
        <v>97</v>
      </c>
      <c r="B60" s="600" t="s">
        <v>98</v>
      </c>
      <c r="C60" s="727">
        <v>0</v>
      </c>
      <c r="D60" s="727">
        <v>0</v>
      </c>
      <c r="E60" s="727">
        <v>0</v>
      </c>
      <c r="F60" s="727">
        <v>0</v>
      </c>
      <c r="G60" s="727">
        <v>0</v>
      </c>
      <c r="H60" s="727">
        <v>0</v>
      </c>
      <c r="I60" s="727">
        <v>0</v>
      </c>
      <c r="J60" s="727">
        <v>0</v>
      </c>
      <c r="K60" s="727">
        <v>0</v>
      </c>
      <c r="L60" s="727">
        <v>0</v>
      </c>
      <c r="M60" s="727">
        <v>0</v>
      </c>
      <c r="N60" s="727">
        <v>0</v>
      </c>
      <c r="O60" s="727">
        <v>0</v>
      </c>
      <c r="P60" s="727">
        <v>0</v>
      </c>
      <c r="Q60" s="727">
        <v>0</v>
      </c>
      <c r="R60" s="727">
        <v>0</v>
      </c>
      <c r="S60" s="727">
        <v>0</v>
      </c>
      <c r="T60" s="727">
        <v>0</v>
      </c>
      <c r="U60" s="727">
        <v>0</v>
      </c>
      <c r="V60" s="727">
        <v>0</v>
      </c>
      <c r="W60" s="727">
        <v>0</v>
      </c>
      <c r="X60" s="727">
        <v>0</v>
      </c>
      <c r="Y60" s="727">
        <v>0</v>
      </c>
      <c r="Z60" s="727">
        <v>0</v>
      </c>
      <c r="AA60" s="730">
        <f>C60+E60+G60+I60+K60+M60+O60+Q60+S60+U60+W60+Y60</f>
        <v>0</v>
      </c>
      <c r="AB60" s="730">
        <f>D60+F60+H60+J60+L60+N60+P60+R60+T60+V60+X60+Z60</f>
        <v>0</v>
      </c>
      <c r="AC60" s="569"/>
      <c r="AD60" s="569"/>
    </row>
    <row r="61" spans="1:69" x14ac:dyDescent="0.25">
      <c r="A61" s="627"/>
      <c r="B61" s="628" t="s">
        <v>99</v>
      </c>
      <c r="C61" s="741"/>
      <c r="D61" s="742"/>
      <c r="E61" s="742"/>
      <c r="F61" s="742"/>
      <c r="G61" s="742"/>
      <c r="H61" s="742"/>
      <c r="I61" s="725"/>
      <c r="J61" s="725"/>
      <c r="K61" s="742"/>
      <c r="L61" s="742"/>
      <c r="M61" s="743"/>
      <c r="N61" s="743"/>
      <c r="O61" s="743"/>
      <c r="P61" s="743"/>
      <c r="Q61" s="743"/>
      <c r="R61" s="743"/>
      <c r="S61" s="743"/>
      <c r="T61" s="743"/>
      <c r="U61" s="743"/>
      <c r="V61" s="743"/>
      <c r="W61" s="743"/>
      <c r="X61" s="743"/>
      <c r="Y61" s="743"/>
      <c r="Z61" s="743"/>
      <c r="AA61" s="735"/>
      <c r="AB61" s="735"/>
      <c r="AC61" s="569"/>
      <c r="AD61" s="569"/>
    </row>
    <row r="62" spans="1:69" x14ac:dyDescent="0.25">
      <c r="A62" s="591" t="s">
        <v>100</v>
      </c>
      <c r="B62" s="629" t="s">
        <v>101</v>
      </c>
      <c r="C62" s="727">
        <v>262.82787000000002</v>
      </c>
      <c r="D62" s="727">
        <v>179704.54570000005</v>
      </c>
      <c r="E62" s="727">
        <v>128.16587000000001</v>
      </c>
      <c r="F62" s="727">
        <v>80404.821799999991</v>
      </c>
      <c r="G62" s="727">
        <v>126.05304999999998</v>
      </c>
      <c r="H62" s="727">
        <v>72690.304300000018</v>
      </c>
      <c r="I62" s="725">
        <v>28.447409999999998</v>
      </c>
      <c r="J62" s="725">
        <v>26520.789499999999</v>
      </c>
      <c r="K62" s="727">
        <v>93.629049999999992</v>
      </c>
      <c r="L62" s="727">
        <v>35134.680099999998</v>
      </c>
      <c r="M62" s="727">
        <v>5.7710500000000007</v>
      </c>
      <c r="N62" s="727">
        <v>4319.2882000000009</v>
      </c>
      <c r="O62" s="727">
        <v>3.1751700000000005</v>
      </c>
      <c r="P62" s="727">
        <v>2014.8606000000002</v>
      </c>
      <c r="Q62" s="727">
        <v>5.052760000000001</v>
      </c>
      <c r="R62" s="727">
        <v>3402.9622000000004</v>
      </c>
      <c r="S62" s="727">
        <v>53.788789999999999</v>
      </c>
      <c r="T62" s="727">
        <v>43674.431599999996</v>
      </c>
      <c r="U62" s="727">
        <v>37.339750000000002</v>
      </c>
      <c r="V62" s="727">
        <v>20264.972400000002</v>
      </c>
      <c r="W62" s="727">
        <v>119.19304999999997</v>
      </c>
      <c r="X62" s="727">
        <v>60229.244299999998</v>
      </c>
      <c r="Y62" s="727">
        <v>76.534359999999992</v>
      </c>
      <c r="Z62" s="727">
        <v>49360.509299999991</v>
      </c>
      <c r="AA62" s="730">
        <f>C62+E62+G62+I62+K62+M62+O62+Q62+S62+U62+W62+Y62</f>
        <v>939.97817999999984</v>
      </c>
      <c r="AB62" s="730">
        <f t="shared" ref="AA62:AB63" si="13">D62+F62+H62+J62+L62+N62+P62+R62+T62+V62+X62+Z62</f>
        <v>577721.41000000015</v>
      </c>
      <c r="AC62" s="582"/>
      <c r="AD62" s="582"/>
    </row>
    <row r="63" spans="1:69" s="597" customFormat="1" x14ac:dyDescent="0.25">
      <c r="A63" s="630" t="s">
        <v>102</v>
      </c>
      <c r="B63" s="631" t="s">
        <v>103</v>
      </c>
      <c r="C63" s="731">
        <v>45.877759999999995</v>
      </c>
      <c r="D63" s="731">
        <v>29557.163499999995</v>
      </c>
      <c r="E63" s="731">
        <v>41.155670000000001</v>
      </c>
      <c r="F63" s="731">
        <v>26828.389600000002</v>
      </c>
      <c r="G63" s="731">
        <v>54.353279999999991</v>
      </c>
      <c r="H63" s="731">
        <v>28510.512800000004</v>
      </c>
      <c r="I63" s="725">
        <v>66.87175000000002</v>
      </c>
      <c r="J63" s="725">
        <v>36172.547199999979</v>
      </c>
      <c r="K63" s="731">
        <v>50.469210000000032</v>
      </c>
      <c r="L63" s="731">
        <v>30961.916300000012</v>
      </c>
      <c r="M63" s="731">
        <v>33.004370000000009</v>
      </c>
      <c r="N63" s="731">
        <v>26443.190900000001</v>
      </c>
      <c r="O63" s="732">
        <v>25.395730000000015</v>
      </c>
      <c r="P63" s="732">
        <v>19316.832799999993</v>
      </c>
      <c r="Q63" s="727">
        <v>26.919520000000006</v>
      </c>
      <c r="R63" s="727">
        <v>20929.937099999999</v>
      </c>
      <c r="S63" s="727">
        <v>35.69430000000002</v>
      </c>
      <c r="T63" s="727">
        <v>24606.654699999996</v>
      </c>
      <c r="U63" s="727">
        <v>63.221300000000021</v>
      </c>
      <c r="V63" s="727">
        <v>73430.864799999981</v>
      </c>
      <c r="W63" s="727">
        <v>58.687980000000039</v>
      </c>
      <c r="X63" s="727">
        <v>58973.795000000013</v>
      </c>
      <c r="Y63" s="727">
        <v>59.133690000000037</v>
      </c>
      <c r="Z63" s="727">
        <v>56122.863699999994</v>
      </c>
      <c r="AA63" s="730">
        <f t="shared" si="13"/>
        <v>560.78456000000017</v>
      </c>
      <c r="AB63" s="730">
        <f t="shared" si="13"/>
        <v>431854.66839999997</v>
      </c>
      <c r="AC63" s="582"/>
      <c r="AD63" s="582"/>
      <c r="AE63" s="569"/>
      <c r="AF63" s="569"/>
      <c r="AG63" s="569"/>
      <c r="AH63" s="569"/>
      <c r="AI63" s="569"/>
      <c r="AJ63" s="569"/>
      <c r="AK63" s="569"/>
      <c r="AL63" s="569"/>
      <c r="AM63" s="569"/>
      <c r="AN63" s="569"/>
      <c r="AO63" s="569"/>
      <c r="AP63" s="569"/>
      <c r="AQ63" s="569"/>
      <c r="AR63" s="569"/>
      <c r="AS63" s="569"/>
      <c r="AT63" s="569"/>
      <c r="AU63" s="569"/>
      <c r="AV63" s="569"/>
      <c r="AW63" s="569"/>
      <c r="AX63" s="569"/>
      <c r="AY63" s="569"/>
      <c r="AZ63" s="569"/>
      <c r="BA63" s="569"/>
      <c r="BB63" s="569"/>
      <c r="BC63" s="569"/>
      <c r="BD63" s="569"/>
      <c r="BE63" s="569"/>
      <c r="BF63" s="569"/>
      <c r="BG63" s="569"/>
      <c r="BH63" s="569"/>
      <c r="BI63" s="569"/>
      <c r="BJ63" s="569"/>
      <c r="BK63" s="569"/>
      <c r="BL63" s="569"/>
      <c r="BM63" s="569"/>
      <c r="BN63" s="569"/>
      <c r="BO63" s="569"/>
      <c r="BP63" s="569"/>
      <c r="BQ63" s="569"/>
    </row>
    <row r="64" spans="1:69" s="597" customFormat="1" x14ac:dyDescent="0.25">
      <c r="A64" s="630" t="s">
        <v>337</v>
      </c>
      <c r="B64" s="632" t="s">
        <v>306</v>
      </c>
      <c r="C64" s="745">
        <v>1355.6259400000008</v>
      </c>
      <c r="D64" s="745">
        <v>1785422.4658000001</v>
      </c>
      <c r="E64" s="745">
        <v>1312.1987289000015</v>
      </c>
      <c r="F64" s="745">
        <v>1665677.929400001</v>
      </c>
      <c r="G64" s="745">
        <v>1693.2218689999988</v>
      </c>
      <c r="H64" s="745">
        <v>2177983.0543999965</v>
      </c>
      <c r="I64" s="745">
        <v>1653.8033690000007</v>
      </c>
      <c r="J64" s="745">
        <v>2324254.9392999979</v>
      </c>
      <c r="K64" s="745">
        <v>1491.7703300000028</v>
      </c>
      <c r="L64" s="745">
        <v>1768161.4452000023</v>
      </c>
      <c r="M64" s="745">
        <v>1491.8556300000002</v>
      </c>
      <c r="N64" s="745">
        <v>2024929.7052000007</v>
      </c>
      <c r="O64" s="746">
        <v>1514.2945824999995</v>
      </c>
      <c r="P64" s="746">
        <v>2414838.1715000002</v>
      </c>
      <c r="Q64" s="746">
        <v>1527.9932200000019</v>
      </c>
      <c r="R64" s="746">
        <v>1992779.242699997</v>
      </c>
      <c r="S64" s="746">
        <v>1188.4191600000001</v>
      </c>
      <c r="T64" s="746">
        <v>1595577.2975999995</v>
      </c>
      <c r="U64" s="746">
        <v>1594.2140299999996</v>
      </c>
      <c r="V64" s="746">
        <v>2485613.7377999937</v>
      </c>
      <c r="W64" s="746">
        <v>2023.5074500000051</v>
      </c>
      <c r="X64" s="746">
        <v>2745319.3178999918</v>
      </c>
      <c r="Y64" s="746">
        <v>1679.1386100000002</v>
      </c>
      <c r="Z64" s="746">
        <v>1989074.9171000002</v>
      </c>
      <c r="AA64" s="735">
        <f>C64+E64+G64+I64+K64+M64+O64+Q64+S64+U64+W64+Y64</f>
        <v>18526.042919400013</v>
      </c>
      <c r="AB64" s="735">
        <f>D64+F64+H64+J64+L64+N64+P64+R64+T64+V64+X64+Z64</f>
        <v>24969632.223899983</v>
      </c>
      <c r="AC64" s="161"/>
      <c r="AD64" s="594"/>
      <c r="AE64" s="594"/>
      <c r="AF64" s="569"/>
      <c r="AG64" s="569"/>
      <c r="AH64" s="569"/>
      <c r="AI64" s="569"/>
      <c r="AJ64" s="569"/>
      <c r="AK64" s="569"/>
      <c r="AL64" s="569"/>
      <c r="AM64" s="569"/>
      <c r="AN64" s="569"/>
      <c r="AO64" s="569"/>
      <c r="AP64" s="569"/>
      <c r="AQ64" s="569"/>
      <c r="AR64" s="569"/>
      <c r="AS64" s="569"/>
      <c r="AT64" s="569"/>
      <c r="AU64" s="569"/>
      <c r="AV64" s="569"/>
      <c r="AW64" s="569"/>
      <c r="AX64" s="569"/>
      <c r="AY64" s="569"/>
      <c r="AZ64" s="569"/>
      <c r="BA64" s="569"/>
      <c r="BB64" s="569"/>
      <c r="BC64" s="569"/>
      <c r="BD64" s="569"/>
      <c r="BE64" s="569"/>
      <c r="BF64" s="569"/>
      <c r="BG64" s="569"/>
      <c r="BH64" s="569"/>
      <c r="BI64" s="569"/>
      <c r="BJ64" s="569"/>
      <c r="BK64" s="569"/>
      <c r="BL64" s="569"/>
      <c r="BM64" s="569"/>
      <c r="BN64" s="569"/>
      <c r="BO64" s="569"/>
      <c r="BP64" s="569"/>
      <c r="BQ64" s="569"/>
    </row>
    <row r="65" spans="1:69" s="597" customFormat="1" x14ac:dyDescent="0.25">
      <c r="A65" s="630"/>
      <c r="B65" s="631"/>
      <c r="C65" s="731"/>
      <c r="D65" s="731"/>
      <c r="E65" s="731"/>
      <c r="F65" s="731"/>
      <c r="G65" s="731"/>
      <c r="H65" s="731"/>
      <c r="I65" s="731"/>
      <c r="J65" s="731"/>
      <c r="K65" s="731"/>
      <c r="L65" s="731"/>
      <c r="M65" s="731"/>
      <c r="N65" s="731"/>
      <c r="O65" s="732"/>
      <c r="P65" s="732"/>
      <c r="Q65" s="727"/>
      <c r="R65" s="727"/>
      <c r="S65" s="727"/>
      <c r="T65" s="727"/>
      <c r="U65" s="727"/>
      <c r="V65" s="727"/>
      <c r="W65" s="727"/>
      <c r="X65" s="727"/>
      <c r="Y65" s="727"/>
      <c r="Z65" s="727"/>
      <c r="AA65" s="730"/>
      <c r="AB65" s="730"/>
      <c r="AC65" s="161"/>
      <c r="AD65" s="594"/>
      <c r="AE65" s="594"/>
      <c r="AF65" s="569"/>
      <c r="AG65" s="569"/>
      <c r="AH65" s="569"/>
      <c r="AI65" s="569"/>
      <c r="AJ65" s="569"/>
      <c r="AK65" s="569"/>
      <c r="AL65" s="569"/>
      <c r="AM65" s="569"/>
      <c r="AN65" s="569"/>
      <c r="AO65" s="569"/>
      <c r="AP65" s="569"/>
      <c r="AQ65" s="569"/>
      <c r="AR65" s="569"/>
      <c r="AS65" s="569"/>
      <c r="AT65" s="569"/>
      <c r="AU65" s="569"/>
      <c r="AV65" s="569"/>
      <c r="AW65" s="569"/>
      <c r="AX65" s="569"/>
      <c r="AY65" s="569"/>
      <c r="AZ65" s="569"/>
      <c r="BA65" s="569"/>
      <c r="BB65" s="569"/>
      <c r="BC65" s="569"/>
      <c r="BD65" s="569"/>
      <c r="BE65" s="569"/>
      <c r="BF65" s="569"/>
      <c r="BG65" s="569"/>
      <c r="BH65" s="569"/>
      <c r="BI65" s="569"/>
      <c r="BJ65" s="569"/>
      <c r="BK65" s="569"/>
      <c r="BL65" s="569"/>
      <c r="BM65" s="569"/>
      <c r="BN65" s="569"/>
      <c r="BO65" s="569"/>
      <c r="BP65" s="569"/>
      <c r="BQ65" s="569"/>
    </row>
    <row r="66" spans="1:69" x14ac:dyDescent="0.25">
      <c r="A66" s="591"/>
      <c r="B66" s="633" t="s">
        <v>109</v>
      </c>
      <c r="C66" s="747">
        <f>SUM(C67:C69)</f>
        <v>1032.5401599999996</v>
      </c>
      <c r="D66" s="747">
        <f t="shared" ref="D66:Q66" si="14">SUM(D67:D69)</f>
        <v>1791270.9789999998</v>
      </c>
      <c r="E66" s="747">
        <f t="shared" si="14"/>
        <v>1038.1924999999997</v>
      </c>
      <c r="F66" s="747">
        <f t="shared" si="14"/>
        <v>2020864.6595999994</v>
      </c>
      <c r="G66" s="747">
        <f t="shared" si="14"/>
        <v>1308.8752700000002</v>
      </c>
      <c r="H66" s="747">
        <f t="shared" si="14"/>
        <v>2615503.9888999988</v>
      </c>
      <c r="I66" s="747">
        <f t="shared" si="14"/>
        <v>1536.781110000001</v>
      </c>
      <c r="J66" s="747">
        <f>SUM(J67:J69)</f>
        <v>2573792.7693000007</v>
      </c>
      <c r="K66" s="747">
        <f t="shared" si="14"/>
        <v>1385.0437500000003</v>
      </c>
      <c r="L66" s="747">
        <f>SUM(L67:L69)</f>
        <v>2565686.8431000011</v>
      </c>
      <c r="M66" s="747">
        <f t="shared" si="14"/>
        <v>930.56097000000022</v>
      </c>
      <c r="N66" s="747">
        <f>SUM(N67:N69)</f>
        <v>1713816.0158000004</v>
      </c>
      <c r="O66" s="729">
        <f t="shared" si="14"/>
        <v>577.87679999999989</v>
      </c>
      <c r="P66" s="729">
        <f>SUM(P67:P69)</f>
        <v>1161312.1875</v>
      </c>
      <c r="Q66" s="729">
        <f t="shared" si="14"/>
        <v>646.98622</v>
      </c>
      <c r="R66" s="729">
        <f>SUM(R67:R69)</f>
        <v>1508586.2944000002</v>
      </c>
      <c r="S66" s="729">
        <f t="shared" ref="S66:W66" si="15">SUM(S67:S69)</f>
        <v>719.05387999999971</v>
      </c>
      <c r="T66" s="729">
        <f>SUM(T67:T69)</f>
        <v>1353647.8493000006</v>
      </c>
      <c r="U66" s="729">
        <f>SUM(U67:U69)</f>
        <v>1160.647837</v>
      </c>
      <c r="V66" s="729">
        <f>SUM(V67:V69)</f>
        <v>2093238.9320999996</v>
      </c>
      <c r="W66" s="729">
        <f t="shared" si="15"/>
        <v>1247.53009</v>
      </c>
      <c r="X66" s="729">
        <f>SUM(X67:X69)</f>
        <v>2314847.0687999991</v>
      </c>
      <c r="Y66" s="729">
        <f>SUM(Y67:Y69)</f>
        <v>1267.8651499999996</v>
      </c>
      <c r="Z66" s="729">
        <f>SUM(Z67:Z69)</f>
        <v>2371602.928700001</v>
      </c>
      <c r="AA66" s="735">
        <f>C66+E66+G66+I66+K66+M66+O66+Q66+S66+U66+W66+Y66</f>
        <v>12851.953737000002</v>
      </c>
      <c r="AB66" s="735">
        <f>D66+F66+H66+J66+L66+N66+P66+R66+T66+V66+X66+Z66</f>
        <v>24084170.5165</v>
      </c>
      <c r="AC66" s="634"/>
      <c r="AD66" s="634"/>
    </row>
    <row r="67" spans="1:69" s="597" customFormat="1" x14ac:dyDescent="0.25">
      <c r="A67" s="635" t="s">
        <v>110</v>
      </c>
      <c r="B67" s="598" t="s">
        <v>111</v>
      </c>
      <c r="C67" s="727">
        <v>806.7786999999995</v>
      </c>
      <c r="D67" s="727">
        <v>1594797.9179999998</v>
      </c>
      <c r="E67" s="727">
        <v>921.59468999999967</v>
      </c>
      <c r="F67" s="727">
        <v>1906760.6412999993</v>
      </c>
      <c r="G67" s="727">
        <v>1176.1053400000003</v>
      </c>
      <c r="H67" s="727">
        <v>2495831.4617999988</v>
      </c>
      <c r="I67" s="725">
        <v>1372.751410000001</v>
      </c>
      <c r="J67" s="725">
        <v>2445069.5343000004</v>
      </c>
      <c r="K67" s="727">
        <v>1220.9192900000003</v>
      </c>
      <c r="L67" s="727">
        <v>2396497.112900001</v>
      </c>
      <c r="M67" s="727">
        <v>814.53427000000022</v>
      </c>
      <c r="N67" s="727">
        <v>1596114.3947000003</v>
      </c>
      <c r="O67" s="727">
        <v>554.18934999999988</v>
      </c>
      <c r="P67" s="727">
        <v>1121401.8255</v>
      </c>
      <c r="Q67" s="727">
        <v>595.17322000000001</v>
      </c>
      <c r="R67" s="727">
        <v>1431077.1987000003</v>
      </c>
      <c r="S67" s="727">
        <v>686.76296999999965</v>
      </c>
      <c r="T67" s="727">
        <v>1312549.8010000004</v>
      </c>
      <c r="U67" s="727">
        <v>986.12338699999998</v>
      </c>
      <c r="V67" s="727">
        <v>1922349.5431999997</v>
      </c>
      <c r="W67" s="727">
        <v>1111.07194</v>
      </c>
      <c r="X67" s="727">
        <v>2167374.9312999989</v>
      </c>
      <c r="Y67" s="727">
        <v>1088.4438299999997</v>
      </c>
      <c r="Z67" s="727">
        <v>2190486.554800001</v>
      </c>
      <c r="AA67" s="730">
        <f>C67+E67+G67+I67+K67+M67+O67+Q67+S67+U67+W67+Y67</f>
        <v>11334.448397</v>
      </c>
      <c r="AB67" s="730">
        <f>D67+F67+H67+J67+L67+N67+P67+R67+T67+V67+X67+Z67</f>
        <v>22580310.9175</v>
      </c>
      <c r="AC67" s="582"/>
      <c r="AD67" s="582"/>
      <c r="AE67" s="569"/>
      <c r="AF67" s="569"/>
      <c r="AG67" s="569"/>
      <c r="AH67" s="569"/>
      <c r="AI67" s="569"/>
      <c r="AJ67" s="569"/>
      <c r="AK67" s="569"/>
      <c r="AL67" s="569"/>
      <c r="AM67" s="569"/>
      <c r="AN67" s="569"/>
      <c r="AO67" s="569"/>
      <c r="AP67" s="569"/>
      <c r="AQ67" s="569"/>
      <c r="AR67" s="569"/>
      <c r="AS67" s="569"/>
      <c r="AT67" s="569"/>
      <c r="AU67" s="569"/>
      <c r="AV67" s="569"/>
      <c r="AW67" s="569"/>
      <c r="AX67" s="569"/>
      <c r="AY67" s="569"/>
      <c r="AZ67" s="569"/>
      <c r="BA67" s="569"/>
      <c r="BB67" s="569"/>
      <c r="BC67" s="569"/>
      <c r="BD67" s="569"/>
      <c r="BE67" s="569"/>
      <c r="BF67" s="569"/>
      <c r="BG67" s="569"/>
      <c r="BH67" s="569"/>
      <c r="BI67" s="569"/>
      <c r="BJ67" s="569"/>
      <c r="BK67" s="569"/>
      <c r="BL67" s="569"/>
      <c r="BM67" s="569"/>
      <c r="BN67" s="569"/>
      <c r="BO67" s="569"/>
      <c r="BP67" s="569"/>
      <c r="BQ67" s="569"/>
    </row>
    <row r="68" spans="1:69" s="597" customFormat="1" x14ac:dyDescent="0.25">
      <c r="A68" s="635"/>
      <c r="B68" s="598" t="s">
        <v>112</v>
      </c>
      <c r="C68" s="727">
        <v>216.20595000000009</v>
      </c>
      <c r="D68" s="727">
        <v>177205.3443</v>
      </c>
      <c r="E68" s="727">
        <v>103.49799999999999</v>
      </c>
      <c r="F68" s="727">
        <v>87050.099200000011</v>
      </c>
      <c r="G68" s="727">
        <v>121.11999999999998</v>
      </c>
      <c r="H68" s="727">
        <v>97011.309200000018</v>
      </c>
      <c r="I68" s="725">
        <v>146.54700000000003</v>
      </c>
      <c r="J68" s="725">
        <v>103375.09040000002</v>
      </c>
      <c r="K68" s="727">
        <v>87.154000000000011</v>
      </c>
      <c r="L68" s="727">
        <v>68297.419400000013</v>
      </c>
      <c r="M68" s="727">
        <v>74.631</v>
      </c>
      <c r="N68" s="727">
        <v>57341.880600000004</v>
      </c>
      <c r="O68" s="727">
        <v>7.38</v>
      </c>
      <c r="P68" s="727">
        <v>7659.7919999999995</v>
      </c>
      <c r="Q68" s="727">
        <v>1.8</v>
      </c>
      <c r="R68" s="727">
        <v>1699.92</v>
      </c>
      <c r="S68" s="727">
        <v>1.44</v>
      </c>
      <c r="T68" s="727">
        <v>3060.36</v>
      </c>
      <c r="U68" s="727">
        <v>138.88</v>
      </c>
      <c r="V68" s="727">
        <v>102665.20000000003</v>
      </c>
      <c r="W68" s="727">
        <v>101.10599999999999</v>
      </c>
      <c r="X68" s="727">
        <v>78851.484000000026</v>
      </c>
      <c r="Y68" s="727">
        <v>142.12900000000002</v>
      </c>
      <c r="Z68" s="727">
        <v>118712.9691</v>
      </c>
      <c r="AA68" s="730">
        <f t="shared" ref="AA68:AB86" si="16">C68+E68+G68+I68+K68+M68+O68+Q68+S68+U68+W68+Y68</f>
        <v>1141.89095</v>
      </c>
      <c r="AB68" s="730">
        <f t="shared" si="16"/>
        <v>902930.86820000026</v>
      </c>
      <c r="AC68" s="582"/>
      <c r="AD68" s="582"/>
      <c r="AE68" s="569"/>
      <c r="AF68" s="569"/>
      <c r="AG68" s="569"/>
      <c r="AH68" s="569"/>
      <c r="AI68" s="569"/>
      <c r="AJ68" s="569"/>
      <c r="AK68" s="569"/>
      <c r="AL68" s="569"/>
      <c r="AM68" s="569"/>
      <c r="AN68" s="569"/>
      <c r="AO68" s="569"/>
      <c r="AP68" s="569"/>
      <c r="AQ68" s="569"/>
      <c r="AR68" s="569"/>
      <c r="AS68" s="569"/>
      <c r="AT68" s="569"/>
      <c r="AU68" s="569"/>
      <c r="AV68" s="569"/>
      <c r="AW68" s="569"/>
      <c r="AX68" s="569"/>
      <c r="AY68" s="569"/>
      <c r="AZ68" s="569"/>
      <c r="BA68" s="569"/>
      <c r="BB68" s="569"/>
      <c r="BC68" s="569"/>
      <c r="BD68" s="569"/>
      <c r="BE68" s="569"/>
      <c r="BF68" s="569"/>
      <c r="BG68" s="569"/>
      <c r="BH68" s="569"/>
      <c r="BI68" s="569"/>
      <c r="BJ68" s="569"/>
      <c r="BK68" s="569"/>
      <c r="BL68" s="569"/>
      <c r="BM68" s="569"/>
      <c r="BN68" s="569"/>
      <c r="BO68" s="569"/>
      <c r="BP68" s="569"/>
      <c r="BQ68" s="569"/>
    </row>
    <row r="69" spans="1:69" s="597" customFormat="1" x14ac:dyDescent="0.25">
      <c r="A69" s="635"/>
      <c r="B69" s="598" t="s">
        <v>113</v>
      </c>
      <c r="C69" s="727">
        <v>9.5555099999999982</v>
      </c>
      <c r="D69" s="727">
        <v>19267.716700000001</v>
      </c>
      <c r="E69" s="727">
        <v>13.099809999999998</v>
      </c>
      <c r="F69" s="727">
        <v>27053.919100000003</v>
      </c>
      <c r="G69" s="727">
        <v>11.649929999999998</v>
      </c>
      <c r="H69" s="727">
        <v>22661.217900000003</v>
      </c>
      <c r="I69" s="725">
        <v>17.482699999999998</v>
      </c>
      <c r="J69" s="725">
        <v>25348.1446</v>
      </c>
      <c r="K69" s="727">
        <v>76.970460000000003</v>
      </c>
      <c r="L69" s="727">
        <v>100892.31079999999</v>
      </c>
      <c r="M69" s="727">
        <v>41.395700000000005</v>
      </c>
      <c r="N69" s="727">
        <v>60359.740500000007</v>
      </c>
      <c r="O69" s="727">
        <v>16.307449999999996</v>
      </c>
      <c r="P69" s="727">
        <v>32250.57</v>
      </c>
      <c r="Q69" s="727">
        <v>50.012999999999998</v>
      </c>
      <c r="R69" s="727">
        <v>75809.175699999993</v>
      </c>
      <c r="S69" s="727">
        <v>30.850910000000002</v>
      </c>
      <c r="T69" s="727">
        <v>38037.688300000002</v>
      </c>
      <c r="U69" s="727">
        <v>35.644450000000006</v>
      </c>
      <c r="V69" s="727">
        <v>68224.188899999994</v>
      </c>
      <c r="W69" s="727">
        <v>35.352150000000002</v>
      </c>
      <c r="X69" s="727">
        <v>68620.653500000015</v>
      </c>
      <c r="Y69" s="727">
        <v>37.292320000000004</v>
      </c>
      <c r="Z69" s="727">
        <v>62403.404800000004</v>
      </c>
      <c r="AA69" s="730">
        <f>C69+E69+G69+I69+K69+M69+O69+Q69+S69+U69+W69+Y69</f>
        <v>375.61439000000001</v>
      </c>
      <c r="AB69" s="730">
        <f>D69+F69+H69+J69+L69+N69+P69+R69+T69+V69+X69+Z69</f>
        <v>600928.73080000002</v>
      </c>
      <c r="AC69" s="569"/>
      <c r="AD69" s="569"/>
      <c r="AE69" s="569"/>
      <c r="AF69" s="569"/>
      <c r="AG69" s="569"/>
      <c r="AH69" s="569"/>
      <c r="AI69" s="569"/>
      <c r="AJ69" s="569"/>
      <c r="AK69" s="569"/>
      <c r="AL69" s="569"/>
      <c r="AM69" s="569"/>
      <c r="AN69" s="569"/>
      <c r="AO69" s="569"/>
      <c r="AP69" s="569"/>
      <c r="AQ69" s="569"/>
      <c r="AR69" s="569"/>
      <c r="AS69" s="569"/>
      <c r="AT69" s="569"/>
      <c r="AU69" s="569"/>
      <c r="AV69" s="569"/>
      <c r="AW69" s="569"/>
      <c r="AX69" s="569"/>
      <c r="AY69" s="569"/>
      <c r="AZ69" s="569"/>
      <c r="BA69" s="569"/>
      <c r="BB69" s="569"/>
      <c r="BC69" s="569"/>
      <c r="BD69" s="569"/>
      <c r="BE69" s="569"/>
      <c r="BF69" s="569"/>
      <c r="BG69" s="569"/>
      <c r="BH69" s="569"/>
      <c r="BI69" s="569"/>
      <c r="BJ69" s="569"/>
      <c r="BK69" s="569"/>
      <c r="BL69" s="569"/>
      <c r="BM69" s="569"/>
      <c r="BN69" s="569"/>
      <c r="BO69" s="569"/>
      <c r="BP69" s="569"/>
      <c r="BQ69" s="569"/>
    </row>
    <row r="70" spans="1:69" s="597" customFormat="1" x14ac:dyDescent="0.25">
      <c r="A70" s="635" t="s">
        <v>114</v>
      </c>
      <c r="B70" s="598" t="s">
        <v>115</v>
      </c>
      <c r="C70" s="727">
        <v>615.9764600000002</v>
      </c>
      <c r="D70" s="727">
        <v>457842.13130000001</v>
      </c>
      <c r="E70" s="727">
        <v>812.80216999999982</v>
      </c>
      <c r="F70" s="727">
        <v>609606.42830000026</v>
      </c>
      <c r="G70" s="727">
        <v>713.2611599999999</v>
      </c>
      <c r="H70" s="727">
        <v>525302.65200000035</v>
      </c>
      <c r="I70" s="725">
        <v>494.83706000000012</v>
      </c>
      <c r="J70" s="725">
        <v>376387.5340000001</v>
      </c>
      <c r="K70" s="727">
        <v>439.69654000000008</v>
      </c>
      <c r="L70" s="727">
        <v>228761.77970000004</v>
      </c>
      <c r="M70" s="727">
        <v>430.56810999999988</v>
      </c>
      <c r="N70" s="727">
        <v>271299.95989999996</v>
      </c>
      <c r="O70" s="727">
        <v>532.90397000000007</v>
      </c>
      <c r="P70" s="727">
        <v>320061.27700000006</v>
      </c>
      <c r="Q70" s="727">
        <v>438.12255999999996</v>
      </c>
      <c r="R70" s="727">
        <v>280195.54460000008</v>
      </c>
      <c r="S70" s="727">
        <v>517.35004000000004</v>
      </c>
      <c r="T70" s="727">
        <v>295664.65060000005</v>
      </c>
      <c r="U70" s="727">
        <v>702.1294200000001</v>
      </c>
      <c r="V70" s="727">
        <v>547568.62160000007</v>
      </c>
      <c r="W70" s="727">
        <v>592.65271000000007</v>
      </c>
      <c r="X70" s="727">
        <v>493982.71299999993</v>
      </c>
      <c r="Y70" s="727">
        <v>597.48651999999981</v>
      </c>
      <c r="Z70" s="727">
        <v>445058.46310000028</v>
      </c>
      <c r="AA70" s="730">
        <f t="shared" si="16"/>
        <v>6887.7867200000001</v>
      </c>
      <c r="AB70" s="730">
        <f t="shared" si="16"/>
        <v>4851731.7551000006</v>
      </c>
      <c r="AC70" s="636"/>
      <c r="AD70" s="636"/>
      <c r="AE70" s="569"/>
      <c r="AF70" s="569"/>
      <c r="AG70" s="569"/>
      <c r="AH70" s="569"/>
      <c r="AI70" s="569"/>
      <c r="AJ70" s="569"/>
      <c r="AK70" s="569"/>
      <c r="AL70" s="569"/>
      <c r="AM70" s="569"/>
      <c r="AN70" s="569"/>
      <c r="AO70" s="569"/>
      <c r="AP70" s="569"/>
      <c r="AQ70" s="569"/>
      <c r="AR70" s="569"/>
      <c r="AS70" s="569"/>
      <c r="AT70" s="569"/>
      <c r="AU70" s="569"/>
      <c r="AV70" s="569"/>
      <c r="AW70" s="569"/>
      <c r="AX70" s="569"/>
      <c r="AY70" s="569"/>
      <c r="AZ70" s="569"/>
      <c r="BA70" s="569"/>
      <c r="BB70" s="569"/>
      <c r="BC70" s="569"/>
      <c r="BD70" s="569"/>
      <c r="BE70" s="569"/>
      <c r="BF70" s="569"/>
      <c r="BG70" s="569"/>
      <c r="BH70" s="569"/>
      <c r="BI70" s="569"/>
      <c r="BJ70" s="569"/>
      <c r="BK70" s="569"/>
      <c r="BL70" s="569"/>
      <c r="BM70" s="569"/>
      <c r="BN70" s="569"/>
      <c r="BO70" s="569"/>
      <c r="BP70" s="569"/>
      <c r="BQ70" s="569"/>
    </row>
    <row r="71" spans="1:69" s="597" customFormat="1" x14ac:dyDescent="0.25">
      <c r="A71" s="635" t="s">
        <v>116</v>
      </c>
      <c r="B71" s="598" t="s">
        <v>117</v>
      </c>
      <c r="C71" s="748">
        <v>3.2000000000000001E-2</v>
      </c>
      <c r="D71" s="748">
        <v>32.249600000000001</v>
      </c>
      <c r="E71" s="748">
        <v>0.52290999999999999</v>
      </c>
      <c r="F71" s="748">
        <v>632.25019999999995</v>
      </c>
      <c r="G71" s="748">
        <v>0</v>
      </c>
      <c r="H71" s="748">
        <v>0</v>
      </c>
      <c r="I71" s="725">
        <v>0</v>
      </c>
      <c r="J71" s="725">
        <v>0</v>
      </c>
      <c r="K71" s="748">
        <v>0</v>
      </c>
      <c r="L71" s="748">
        <v>0</v>
      </c>
      <c r="M71" s="749">
        <v>0</v>
      </c>
      <c r="N71" s="749">
        <v>0</v>
      </c>
      <c r="O71" s="749">
        <v>0</v>
      </c>
      <c r="P71" s="749">
        <v>0</v>
      </c>
      <c r="Q71" s="749">
        <v>0.58600000000000008</v>
      </c>
      <c r="R71" s="749">
        <v>613.21800000000007</v>
      </c>
      <c r="S71" s="749">
        <v>0</v>
      </c>
      <c r="T71" s="749">
        <v>0</v>
      </c>
      <c r="U71" s="749">
        <v>0</v>
      </c>
      <c r="V71" s="749">
        <v>0</v>
      </c>
      <c r="W71" s="749">
        <v>0.03</v>
      </c>
      <c r="X71" s="749">
        <v>35.483800000000002</v>
      </c>
      <c r="Y71" s="749">
        <v>0</v>
      </c>
      <c r="Z71" s="749">
        <v>0</v>
      </c>
      <c r="AA71" s="730">
        <f>C71+E71+G71+I71+K71+M71+O71+Q71+S71+U71+W71+Y71</f>
        <v>1.1709100000000001</v>
      </c>
      <c r="AB71" s="730">
        <f>D71+F71+H71+J71+L71+N71+P71+R71+T71+V71+X71+Z71</f>
        <v>1313.2015999999999</v>
      </c>
      <c r="AC71" s="148"/>
      <c r="AD71" s="148"/>
      <c r="AE71" s="569"/>
      <c r="AF71" s="569"/>
      <c r="AG71" s="569"/>
      <c r="AH71" s="569"/>
      <c r="AI71" s="569"/>
      <c r="AJ71" s="569"/>
      <c r="AK71" s="569"/>
      <c r="AL71" s="569"/>
      <c r="AM71" s="569"/>
      <c r="AN71" s="569"/>
      <c r="AO71" s="569"/>
      <c r="AP71" s="569"/>
      <c r="AQ71" s="569"/>
      <c r="AR71" s="569"/>
      <c r="AS71" s="569"/>
      <c r="AT71" s="569"/>
      <c r="AU71" s="569"/>
      <c r="AV71" s="569"/>
      <c r="AW71" s="569"/>
      <c r="AX71" s="569"/>
      <c r="AY71" s="569"/>
      <c r="AZ71" s="569"/>
      <c r="BA71" s="569"/>
      <c r="BB71" s="569"/>
      <c r="BC71" s="569"/>
      <c r="BD71" s="569"/>
      <c r="BE71" s="569"/>
      <c r="BF71" s="569"/>
      <c r="BG71" s="569"/>
      <c r="BH71" s="569"/>
      <c r="BI71" s="569"/>
      <c r="BJ71" s="569"/>
      <c r="BK71" s="569"/>
      <c r="BL71" s="569"/>
      <c r="BM71" s="569"/>
      <c r="BN71" s="569"/>
      <c r="BO71" s="569"/>
      <c r="BP71" s="569"/>
      <c r="BQ71" s="569"/>
    </row>
    <row r="72" spans="1:69" s="597" customFormat="1" x14ac:dyDescent="0.25">
      <c r="A72" s="635" t="s">
        <v>244</v>
      </c>
      <c r="B72" s="598" t="s">
        <v>245</v>
      </c>
      <c r="C72" s="727">
        <v>0.40823999999999999</v>
      </c>
      <c r="D72" s="727">
        <v>499.50200000000001</v>
      </c>
      <c r="E72" s="727">
        <v>0.13608000000000001</v>
      </c>
      <c r="F72" s="727">
        <v>164.99700000000001</v>
      </c>
      <c r="G72" s="727">
        <v>0.27215999999999996</v>
      </c>
      <c r="H72" s="727">
        <v>331.99889999999999</v>
      </c>
      <c r="I72" s="725">
        <v>0.13608000000000001</v>
      </c>
      <c r="J72" s="725">
        <v>166.50069999999999</v>
      </c>
      <c r="K72" s="727">
        <v>0.40823999999999999</v>
      </c>
      <c r="L72" s="727">
        <v>499.50200000000001</v>
      </c>
      <c r="M72" s="727">
        <v>0.40823999999999999</v>
      </c>
      <c r="N72" s="727">
        <v>90.016999999999996</v>
      </c>
      <c r="O72" s="727">
        <v>0.49896000000000001</v>
      </c>
      <c r="P72" s="727">
        <v>110.0206</v>
      </c>
      <c r="Q72" s="727">
        <v>0.2268</v>
      </c>
      <c r="R72" s="727">
        <v>20.003799999999998</v>
      </c>
      <c r="S72" s="727">
        <v>0</v>
      </c>
      <c r="T72" s="727">
        <v>0</v>
      </c>
      <c r="U72" s="727">
        <v>0</v>
      </c>
      <c r="V72" s="727">
        <v>0</v>
      </c>
      <c r="W72" s="727">
        <v>0</v>
      </c>
      <c r="X72" s="727">
        <v>0</v>
      </c>
      <c r="Y72" s="727">
        <v>0</v>
      </c>
      <c r="Z72" s="727">
        <v>0</v>
      </c>
      <c r="AA72" s="730">
        <f t="shared" si="16"/>
        <v>2.4947999999999997</v>
      </c>
      <c r="AB72" s="730">
        <f t="shared" si="16"/>
        <v>1882.5420000000001</v>
      </c>
      <c r="AC72" s="582"/>
      <c r="AD72" s="582"/>
      <c r="AE72" s="569"/>
      <c r="AF72" s="569"/>
      <c r="AG72" s="569"/>
      <c r="AH72" s="569"/>
      <c r="AI72" s="569"/>
      <c r="AJ72" s="569"/>
      <c r="AK72" s="569"/>
      <c r="AL72" s="569"/>
      <c r="AM72" s="569"/>
      <c r="AN72" s="569"/>
      <c r="AO72" s="569"/>
      <c r="AP72" s="569"/>
      <c r="AQ72" s="569"/>
      <c r="AR72" s="569"/>
      <c r="AS72" s="569"/>
      <c r="AT72" s="569"/>
      <c r="AU72" s="569"/>
      <c r="AV72" s="569"/>
      <c r="AW72" s="569"/>
      <c r="AX72" s="569"/>
      <c r="AY72" s="569"/>
      <c r="AZ72" s="569"/>
      <c r="BA72" s="569"/>
      <c r="BB72" s="569"/>
      <c r="BC72" s="569"/>
      <c r="BD72" s="569"/>
      <c r="BE72" s="569"/>
      <c r="BF72" s="569"/>
      <c r="BG72" s="569"/>
      <c r="BH72" s="569"/>
      <c r="BI72" s="569"/>
      <c r="BJ72" s="569"/>
      <c r="BK72" s="569"/>
      <c r="BL72" s="569"/>
      <c r="BM72" s="569"/>
      <c r="BN72" s="569"/>
      <c r="BO72" s="569"/>
      <c r="BP72" s="569"/>
      <c r="BQ72" s="569"/>
    </row>
    <row r="73" spans="1:69" s="597" customFormat="1" x14ac:dyDescent="0.25">
      <c r="A73" s="635" t="s">
        <v>307</v>
      </c>
      <c r="B73" s="598" t="s">
        <v>308</v>
      </c>
      <c r="C73" s="727">
        <v>0.12886999999999998</v>
      </c>
      <c r="D73" s="727">
        <v>49.358699999999999</v>
      </c>
      <c r="E73" s="727">
        <v>9.1999999999999998E-2</v>
      </c>
      <c r="F73" s="727">
        <v>22.28</v>
      </c>
      <c r="G73" s="727">
        <v>0.55772999999999995</v>
      </c>
      <c r="H73" s="727">
        <v>664.15959999999995</v>
      </c>
      <c r="I73" s="725">
        <v>0.28799999999999998</v>
      </c>
      <c r="J73" s="725">
        <v>69.12</v>
      </c>
      <c r="K73" s="727">
        <v>0.45205000000000001</v>
      </c>
      <c r="L73" s="727">
        <v>101.43780000000001</v>
      </c>
      <c r="M73" s="727">
        <v>2.4693199999999997</v>
      </c>
      <c r="N73" s="727">
        <v>1112.9105999999999</v>
      </c>
      <c r="O73" s="727">
        <v>0.10803</v>
      </c>
      <c r="P73" s="727">
        <v>50.953300000000006</v>
      </c>
      <c r="Q73" s="727">
        <v>1.4234300000000002</v>
      </c>
      <c r="R73" s="727">
        <v>1120.1045999999999</v>
      </c>
      <c r="S73" s="727">
        <v>0.1227</v>
      </c>
      <c r="T73" s="727">
        <v>299.99900000000002</v>
      </c>
      <c r="U73" s="727">
        <v>5.3999999999999999E-2</v>
      </c>
      <c r="V73" s="727">
        <v>16.2</v>
      </c>
      <c r="W73" s="727">
        <v>1.4463599999999999</v>
      </c>
      <c r="X73" s="727">
        <v>411.18079999999998</v>
      </c>
      <c r="Y73" s="727">
        <v>0.216</v>
      </c>
      <c r="Z73" s="727">
        <v>64.8</v>
      </c>
      <c r="AA73" s="730">
        <f>C73+E73+G73+I73+K73+M73+O73+Q73+S73+U73+W73+Y73</f>
        <v>7.3584900000000006</v>
      </c>
      <c r="AB73" s="730">
        <f t="shared" si="16"/>
        <v>3982.5043999999998</v>
      </c>
      <c r="AC73" s="582"/>
      <c r="AD73" s="582"/>
      <c r="AE73" s="569"/>
      <c r="AF73" s="569"/>
      <c r="AG73" s="569"/>
      <c r="AH73" s="569"/>
      <c r="AI73" s="569"/>
      <c r="AJ73" s="569"/>
      <c r="AK73" s="569"/>
      <c r="AL73" s="569"/>
      <c r="AM73" s="569"/>
      <c r="AN73" s="569"/>
      <c r="AO73" s="569"/>
      <c r="AP73" s="569"/>
      <c r="AQ73" s="569"/>
      <c r="AR73" s="569"/>
      <c r="AS73" s="569"/>
      <c r="AT73" s="569"/>
      <c r="AU73" s="569"/>
      <c r="AV73" s="569"/>
      <c r="AW73" s="569"/>
      <c r="AX73" s="569"/>
      <c r="AY73" s="569"/>
      <c r="AZ73" s="569"/>
      <c r="BA73" s="569"/>
      <c r="BB73" s="569"/>
      <c r="BC73" s="569"/>
      <c r="BD73" s="569"/>
      <c r="BE73" s="569"/>
      <c r="BF73" s="569"/>
      <c r="BG73" s="569"/>
      <c r="BH73" s="569"/>
      <c r="BI73" s="569"/>
      <c r="BJ73" s="569"/>
      <c r="BK73" s="569"/>
      <c r="BL73" s="569"/>
      <c r="BM73" s="569"/>
      <c r="BN73" s="569"/>
      <c r="BO73" s="569"/>
      <c r="BP73" s="569"/>
      <c r="BQ73" s="569"/>
    </row>
    <row r="74" spans="1:69" s="597" customFormat="1" x14ac:dyDescent="0.25">
      <c r="A74" s="635" t="s">
        <v>120</v>
      </c>
      <c r="B74" s="598" t="s">
        <v>121</v>
      </c>
      <c r="C74" s="727">
        <v>34.074150000000003</v>
      </c>
      <c r="D74" s="727">
        <v>22753.278699999999</v>
      </c>
      <c r="E74" s="727">
        <v>24.832269999999994</v>
      </c>
      <c r="F74" s="727">
        <v>14132.872699999996</v>
      </c>
      <c r="G74" s="727">
        <v>47.06680999999999</v>
      </c>
      <c r="H74" s="727">
        <v>23667.861799999995</v>
      </c>
      <c r="I74" s="725">
        <v>38.936729999999997</v>
      </c>
      <c r="J74" s="725">
        <v>28783.022199999996</v>
      </c>
      <c r="K74" s="727">
        <v>26.248429999999995</v>
      </c>
      <c r="L74" s="727">
        <v>11695.379300000001</v>
      </c>
      <c r="M74" s="727">
        <v>17.158160000000002</v>
      </c>
      <c r="N74" s="727">
        <v>12124.234900000003</v>
      </c>
      <c r="O74" s="727">
        <v>49.584320000000005</v>
      </c>
      <c r="P74" s="727">
        <v>24335.376100000005</v>
      </c>
      <c r="Q74" s="727">
        <v>20.220399999999998</v>
      </c>
      <c r="R74" s="727">
        <v>8913.9186000000009</v>
      </c>
      <c r="S74" s="727">
        <v>20.93289</v>
      </c>
      <c r="T74" s="727">
        <v>10637.584700000001</v>
      </c>
      <c r="U74" s="727">
        <v>22.865339999999996</v>
      </c>
      <c r="V74" s="727">
        <v>19908.224899999997</v>
      </c>
      <c r="W74" s="727">
        <v>17.547540000000001</v>
      </c>
      <c r="X74" s="727">
        <v>14221.735899999998</v>
      </c>
      <c r="Y74" s="727">
        <v>29.885880000000004</v>
      </c>
      <c r="Z74" s="727">
        <v>21247.8033</v>
      </c>
      <c r="AA74" s="730">
        <f t="shared" si="16"/>
        <v>349.35291999999998</v>
      </c>
      <c r="AB74" s="730">
        <f t="shared" si="16"/>
        <v>212421.29309999998</v>
      </c>
      <c r="AC74" s="569"/>
      <c r="AD74" s="569"/>
      <c r="AE74" s="569"/>
      <c r="AF74" s="569"/>
      <c r="AG74" s="569"/>
      <c r="AH74" s="569"/>
      <c r="AI74" s="569"/>
      <c r="AJ74" s="569"/>
      <c r="AK74" s="569"/>
      <c r="AL74" s="569"/>
      <c r="AM74" s="569"/>
      <c r="AN74" s="569"/>
      <c r="AO74" s="569"/>
      <c r="AP74" s="569"/>
      <c r="AQ74" s="569"/>
      <c r="AR74" s="569"/>
      <c r="AS74" s="569"/>
      <c r="AT74" s="569"/>
      <c r="AU74" s="569"/>
      <c r="AV74" s="569"/>
      <c r="AW74" s="569"/>
      <c r="AX74" s="569"/>
      <c r="AY74" s="569"/>
      <c r="AZ74" s="569"/>
      <c r="BA74" s="569"/>
      <c r="BB74" s="569"/>
      <c r="BC74" s="569"/>
      <c r="BD74" s="569"/>
      <c r="BE74" s="569"/>
      <c r="BF74" s="569"/>
      <c r="BG74" s="569"/>
      <c r="BH74" s="569"/>
      <c r="BI74" s="569"/>
      <c r="BJ74" s="569"/>
      <c r="BK74" s="569"/>
      <c r="BL74" s="569"/>
      <c r="BM74" s="569"/>
      <c r="BN74" s="569"/>
      <c r="BO74" s="569"/>
      <c r="BP74" s="569"/>
      <c r="BQ74" s="569"/>
    </row>
    <row r="75" spans="1:69" s="597" customFormat="1" x14ac:dyDescent="0.25">
      <c r="A75" s="635" t="s">
        <v>122</v>
      </c>
      <c r="B75" s="598" t="s">
        <v>123</v>
      </c>
      <c r="C75" s="727">
        <v>61.996230000000011</v>
      </c>
      <c r="D75" s="727">
        <v>66482.920700000002</v>
      </c>
      <c r="E75" s="727">
        <v>58.305320000000016</v>
      </c>
      <c r="F75" s="727">
        <v>65051.809099999991</v>
      </c>
      <c r="G75" s="727">
        <v>64.198939999999993</v>
      </c>
      <c r="H75" s="727">
        <v>78229.450899999982</v>
      </c>
      <c r="I75" s="725">
        <v>50.676670000000009</v>
      </c>
      <c r="J75" s="725">
        <v>61424.456700000002</v>
      </c>
      <c r="K75" s="727">
        <v>45.539169999999977</v>
      </c>
      <c r="L75" s="727">
        <v>54908.414599999989</v>
      </c>
      <c r="M75" s="727">
        <v>69.070350000000019</v>
      </c>
      <c r="N75" s="727">
        <v>81493.475000000006</v>
      </c>
      <c r="O75" s="727">
        <v>62.459710000000001</v>
      </c>
      <c r="P75" s="727">
        <v>72151.089399999997</v>
      </c>
      <c r="Q75" s="727">
        <v>62.589060000000011</v>
      </c>
      <c r="R75" s="727">
        <v>76824.117000000013</v>
      </c>
      <c r="S75" s="727">
        <v>42.108349999999994</v>
      </c>
      <c r="T75" s="727">
        <v>50453.356299999992</v>
      </c>
      <c r="U75" s="727">
        <v>72.86060999999998</v>
      </c>
      <c r="V75" s="727">
        <v>82522.633299999987</v>
      </c>
      <c r="W75" s="727">
        <v>63.219169999999984</v>
      </c>
      <c r="X75" s="727">
        <v>69848.7</v>
      </c>
      <c r="Y75" s="727">
        <v>45.966092499999995</v>
      </c>
      <c r="Z75" s="727">
        <v>54950.593700000005</v>
      </c>
      <c r="AA75" s="730">
        <f t="shared" si="16"/>
        <v>698.98967249999987</v>
      </c>
      <c r="AB75" s="730">
        <f t="shared" si="16"/>
        <v>814341.0166999998</v>
      </c>
      <c r="AC75" s="582"/>
      <c r="AD75" s="582"/>
      <c r="AE75" s="569"/>
      <c r="AF75" s="569"/>
      <c r="AG75" s="569"/>
      <c r="AH75" s="569"/>
      <c r="AI75" s="569"/>
      <c r="AJ75" s="569"/>
      <c r="AK75" s="569"/>
      <c r="AL75" s="569"/>
      <c r="AM75" s="569"/>
      <c r="AN75" s="569"/>
      <c r="AO75" s="569"/>
      <c r="AP75" s="569"/>
      <c r="AQ75" s="569"/>
      <c r="AR75" s="569"/>
      <c r="AS75" s="569"/>
      <c r="AT75" s="569"/>
      <c r="AU75" s="569"/>
      <c r="AV75" s="569"/>
      <c r="AW75" s="569"/>
      <c r="AX75" s="569"/>
      <c r="AY75" s="569"/>
      <c r="AZ75" s="569"/>
      <c r="BA75" s="569"/>
      <c r="BB75" s="569"/>
      <c r="BC75" s="569"/>
      <c r="BD75" s="569"/>
      <c r="BE75" s="569"/>
      <c r="BF75" s="569"/>
      <c r="BG75" s="569"/>
      <c r="BH75" s="569"/>
      <c r="BI75" s="569"/>
      <c r="BJ75" s="569"/>
      <c r="BK75" s="569"/>
      <c r="BL75" s="569"/>
      <c r="BM75" s="569"/>
      <c r="BN75" s="569"/>
      <c r="BO75" s="569"/>
      <c r="BP75" s="569"/>
      <c r="BQ75" s="569"/>
    </row>
    <row r="76" spans="1:69" s="597" customFormat="1" x14ac:dyDescent="0.25">
      <c r="A76" s="635" t="s">
        <v>122</v>
      </c>
      <c r="B76" s="598" t="s">
        <v>124</v>
      </c>
      <c r="C76" s="727">
        <v>26.61007</v>
      </c>
      <c r="D76" s="727">
        <v>29835.939199999997</v>
      </c>
      <c r="E76" s="727">
        <v>38.347800000000007</v>
      </c>
      <c r="F76" s="727">
        <v>41606.308699999994</v>
      </c>
      <c r="G76" s="727">
        <v>37.44285</v>
      </c>
      <c r="H76" s="727">
        <v>48147.366599999987</v>
      </c>
      <c r="I76" s="725">
        <v>29.362289999999998</v>
      </c>
      <c r="J76" s="725">
        <v>37217.631800000003</v>
      </c>
      <c r="K76" s="727">
        <v>23.09768</v>
      </c>
      <c r="L76" s="727">
        <v>27824.229199999998</v>
      </c>
      <c r="M76" s="727">
        <v>23.995209999999997</v>
      </c>
      <c r="N76" s="727">
        <v>22701.728499999997</v>
      </c>
      <c r="O76" s="727">
        <v>29.389370000000003</v>
      </c>
      <c r="P76" s="727">
        <v>33160.892400000004</v>
      </c>
      <c r="Q76" s="727">
        <v>19.895090000000003</v>
      </c>
      <c r="R76" s="727">
        <v>24165.682700000001</v>
      </c>
      <c r="S76" s="727">
        <v>18.758800000000001</v>
      </c>
      <c r="T76" s="727">
        <v>25185.593000000004</v>
      </c>
      <c r="U76" s="727">
        <v>30.723710000000001</v>
      </c>
      <c r="V76" s="727">
        <v>37957.7834</v>
      </c>
      <c r="W76" s="727">
        <v>28.449099999999998</v>
      </c>
      <c r="X76" s="727">
        <v>42798.363100000002</v>
      </c>
      <c r="Y76" s="727">
        <v>22.491549999999997</v>
      </c>
      <c r="Z76" s="727">
        <v>32907.339700000004</v>
      </c>
      <c r="AA76" s="730">
        <f t="shared" si="16"/>
        <v>328.56352000000004</v>
      </c>
      <c r="AB76" s="730">
        <f t="shared" si="16"/>
        <v>403508.85830000002</v>
      </c>
      <c r="AC76" s="569"/>
      <c r="AD76" s="569"/>
      <c r="AE76" s="569"/>
      <c r="AF76" s="569"/>
      <c r="AG76" s="569"/>
      <c r="AH76" s="569"/>
      <c r="AI76" s="569"/>
      <c r="AJ76" s="569"/>
      <c r="AK76" s="569"/>
      <c r="AL76" s="569"/>
      <c r="AM76" s="569"/>
      <c r="AN76" s="569"/>
      <c r="AO76" s="569"/>
      <c r="AP76" s="569"/>
      <c r="AQ76" s="569"/>
      <c r="AR76" s="569"/>
      <c r="AS76" s="569"/>
      <c r="AT76" s="569"/>
      <c r="AU76" s="569"/>
      <c r="AV76" s="569"/>
      <c r="AW76" s="569"/>
      <c r="AX76" s="569"/>
      <c r="AY76" s="569"/>
      <c r="AZ76" s="569"/>
      <c r="BA76" s="569"/>
      <c r="BB76" s="569"/>
      <c r="BC76" s="569"/>
      <c r="BD76" s="569"/>
      <c r="BE76" s="569"/>
      <c r="BF76" s="569"/>
      <c r="BG76" s="569"/>
      <c r="BH76" s="569"/>
      <c r="BI76" s="569"/>
      <c r="BJ76" s="569"/>
      <c r="BK76" s="569"/>
      <c r="BL76" s="569"/>
      <c r="BM76" s="569"/>
      <c r="BN76" s="569"/>
      <c r="BO76" s="569"/>
      <c r="BP76" s="569"/>
      <c r="BQ76" s="569"/>
    </row>
    <row r="77" spans="1:69" s="597" customFormat="1" x14ac:dyDescent="0.25">
      <c r="A77" s="759" t="s">
        <v>125</v>
      </c>
      <c r="B77" s="760" t="s">
        <v>126</v>
      </c>
      <c r="C77" s="164">
        <v>1.3640000000000001E-2</v>
      </c>
      <c r="D77" s="750">
        <v>41.014800000000001</v>
      </c>
      <c r="E77" s="695">
        <v>1.3640000000000001E-2</v>
      </c>
      <c r="F77" s="750">
        <v>66.733699999999999</v>
      </c>
      <c r="G77" s="164">
        <v>5.4549999999999994E-2</v>
      </c>
      <c r="H77" s="750">
        <v>40.7562</v>
      </c>
      <c r="I77" s="725">
        <v>6.8200000000000005E-3</v>
      </c>
      <c r="J77" s="725">
        <v>33.759</v>
      </c>
      <c r="K77" s="750">
        <v>1.5508600000000001</v>
      </c>
      <c r="L77" s="750">
        <v>1536.2458999999999</v>
      </c>
      <c r="M77" s="750">
        <v>0.74814999999999998</v>
      </c>
      <c r="N77" s="750">
        <v>3300.0079999999998</v>
      </c>
      <c r="O77" s="750">
        <v>0.66042999999999996</v>
      </c>
      <c r="P77" s="750">
        <v>416.00490000000002</v>
      </c>
      <c r="Q77" s="164">
        <v>4.6820000000000001E-2</v>
      </c>
      <c r="R77" s="750">
        <v>14.0001</v>
      </c>
      <c r="S77" s="164">
        <v>0.26363999999999999</v>
      </c>
      <c r="T77" s="750">
        <v>371.17880000000002</v>
      </c>
      <c r="U77" s="750">
        <v>3.1E-2</v>
      </c>
      <c r="V77" s="750">
        <v>4.8731999999999998</v>
      </c>
      <c r="W77" s="750">
        <v>0.13111</v>
      </c>
      <c r="X77" s="750">
        <v>63.9861</v>
      </c>
      <c r="Y77" s="750">
        <v>0</v>
      </c>
      <c r="Z77" s="750">
        <v>0</v>
      </c>
      <c r="AA77" s="730">
        <f t="shared" si="16"/>
        <v>3.5206599999999999</v>
      </c>
      <c r="AB77" s="730">
        <f t="shared" si="16"/>
        <v>5888.5606999999991</v>
      </c>
      <c r="AC77" s="569"/>
      <c r="AD77" s="569"/>
      <c r="AE77" s="569"/>
      <c r="AF77" s="569"/>
      <c r="AG77" s="569"/>
      <c r="AH77" s="569"/>
      <c r="AI77" s="569"/>
      <c r="AJ77" s="569"/>
      <c r="AK77" s="569"/>
      <c r="AL77" s="569"/>
      <c r="AM77" s="569"/>
      <c r="AN77" s="569"/>
      <c r="AO77" s="569"/>
      <c r="AP77" s="569"/>
      <c r="AQ77" s="569"/>
      <c r="AR77" s="569"/>
      <c r="AS77" s="569"/>
      <c r="AT77" s="569"/>
      <c r="AU77" s="569"/>
      <c r="AV77" s="569"/>
      <c r="AW77" s="569"/>
      <c r="AX77" s="569"/>
      <c r="AY77" s="569"/>
      <c r="AZ77" s="569"/>
      <c r="BA77" s="569"/>
      <c r="BB77" s="569"/>
      <c r="BC77" s="569"/>
      <c r="BD77" s="569"/>
      <c r="BE77" s="569"/>
      <c r="BF77" s="569"/>
      <c r="BG77" s="569"/>
      <c r="BH77" s="569"/>
      <c r="BI77" s="569"/>
      <c r="BJ77" s="569"/>
      <c r="BK77" s="569"/>
      <c r="BL77" s="569"/>
      <c r="BM77" s="569"/>
      <c r="BN77" s="569"/>
      <c r="BO77" s="569"/>
      <c r="BP77" s="569"/>
      <c r="BQ77" s="569"/>
    </row>
    <row r="78" spans="1:69" s="597" customFormat="1" x14ac:dyDescent="0.25">
      <c r="A78" s="635" t="s">
        <v>127</v>
      </c>
      <c r="B78" s="598" t="s">
        <v>128</v>
      </c>
      <c r="C78" s="727">
        <v>1.5792299999999999</v>
      </c>
      <c r="D78" s="727">
        <v>1001.5921</v>
      </c>
      <c r="E78" s="727">
        <v>2.9635199999999995</v>
      </c>
      <c r="F78" s="727">
        <v>1911.2616</v>
      </c>
      <c r="G78" s="727">
        <v>4.7008000000000001</v>
      </c>
      <c r="H78" s="727">
        <v>2471.5165999999999</v>
      </c>
      <c r="I78" s="725">
        <v>6.9525699999999997</v>
      </c>
      <c r="J78" s="725">
        <v>3679.8253000000004</v>
      </c>
      <c r="K78" s="727">
        <v>5.4590800000000002</v>
      </c>
      <c r="L78" s="727">
        <v>1767.3425</v>
      </c>
      <c r="M78" s="727">
        <v>3.5532899999999996</v>
      </c>
      <c r="N78" s="727">
        <v>1847.3970000000002</v>
      </c>
      <c r="O78" s="727">
        <v>1.9091499999999999</v>
      </c>
      <c r="P78" s="727">
        <v>1368.2004000000002</v>
      </c>
      <c r="Q78" s="727">
        <v>7.9784500000000005</v>
      </c>
      <c r="R78" s="727">
        <v>5842.4197000000004</v>
      </c>
      <c r="S78" s="164">
        <v>0</v>
      </c>
      <c r="T78" s="727">
        <v>0</v>
      </c>
      <c r="U78" s="727">
        <v>2.1669999999999998</v>
      </c>
      <c r="V78" s="727">
        <v>917.54039999999998</v>
      </c>
      <c r="W78" s="727">
        <v>5.6345999999999998</v>
      </c>
      <c r="X78" s="727">
        <v>3275.6541000000002</v>
      </c>
      <c r="Y78" s="727">
        <v>1.7999999999999999E-2</v>
      </c>
      <c r="Z78" s="727">
        <v>14.880599999999999</v>
      </c>
      <c r="AA78" s="730">
        <f t="shared" si="16"/>
        <v>42.915690000000005</v>
      </c>
      <c r="AB78" s="730">
        <f t="shared" si="16"/>
        <v>24097.630300000004</v>
      </c>
      <c r="AC78" s="569"/>
      <c r="AD78" s="569"/>
      <c r="AE78" s="569"/>
      <c r="AF78" s="569"/>
      <c r="AG78" s="569"/>
      <c r="AH78" s="569"/>
      <c r="AI78" s="569"/>
      <c r="AJ78" s="569"/>
      <c r="AK78" s="569"/>
      <c r="AL78" s="569"/>
      <c r="AM78" s="569"/>
      <c r="AN78" s="569"/>
      <c r="AO78" s="569"/>
      <c r="AP78" s="569"/>
      <c r="AQ78" s="569"/>
      <c r="AR78" s="569"/>
      <c r="AS78" s="569"/>
      <c r="AT78" s="569"/>
      <c r="AU78" s="569"/>
      <c r="AV78" s="569"/>
      <c r="AW78" s="569"/>
      <c r="AX78" s="569"/>
      <c r="AY78" s="569"/>
      <c r="AZ78" s="569"/>
      <c r="BA78" s="569"/>
      <c r="BB78" s="569"/>
      <c r="BC78" s="569"/>
      <c r="BD78" s="569"/>
      <c r="BE78" s="569"/>
      <c r="BF78" s="569"/>
      <c r="BG78" s="569"/>
      <c r="BH78" s="569"/>
      <c r="BI78" s="569"/>
      <c r="BJ78" s="569"/>
      <c r="BK78" s="569"/>
      <c r="BL78" s="569"/>
      <c r="BM78" s="569"/>
      <c r="BN78" s="569"/>
      <c r="BO78" s="569"/>
      <c r="BP78" s="569"/>
      <c r="BQ78" s="569"/>
    </row>
    <row r="79" spans="1:69" s="597" customFormat="1" x14ac:dyDescent="0.25">
      <c r="A79" s="595" t="s">
        <v>260</v>
      </c>
      <c r="B79" s="598" t="s">
        <v>130</v>
      </c>
      <c r="C79" s="164">
        <v>7.2579999999999992E-2</v>
      </c>
      <c r="D79" s="750">
        <v>392.02640000000002</v>
      </c>
      <c r="E79" s="164">
        <v>5.4520000000000006E-2</v>
      </c>
      <c r="F79" s="750">
        <v>8.7232000000000003</v>
      </c>
      <c r="G79" s="164">
        <v>7.2569999999999996E-2</v>
      </c>
      <c r="H79" s="750">
        <v>20.000299999999999</v>
      </c>
      <c r="I79" s="725">
        <v>1.814E-2</v>
      </c>
      <c r="J79" s="725">
        <v>1.9990000000000001</v>
      </c>
      <c r="K79" s="164">
        <v>0.30896999999999997</v>
      </c>
      <c r="L79" s="750">
        <v>146.00290000000001</v>
      </c>
      <c r="M79" s="164">
        <v>0.16814999999999999</v>
      </c>
      <c r="N79" s="750">
        <v>63.2333</v>
      </c>
      <c r="O79" s="164">
        <v>0.41258</v>
      </c>
      <c r="P79" s="750">
        <v>166.20299999999997</v>
      </c>
      <c r="Q79" s="164">
        <v>0.29556000000000004</v>
      </c>
      <c r="R79" s="750">
        <v>435.23059999999998</v>
      </c>
      <c r="S79" s="164">
        <v>2.4E-2</v>
      </c>
      <c r="T79" s="750">
        <v>9.36</v>
      </c>
      <c r="U79" s="750">
        <v>0.48450000000000004</v>
      </c>
      <c r="V79" s="750">
        <v>470.41500000000002</v>
      </c>
      <c r="W79" s="750">
        <v>0.22727</v>
      </c>
      <c r="X79" s="750">
        <v>209.08840000000001</v>
      </c>
      <c r="Y79" s="750">
        <v>1.1000000000000001</v>
      </c>
      <c r="Z79" s="750">
        <v>330</v>
      </c>
      <c r="AA79" s="730">
        <f t="shared" si="16"/>
        <v>3.2388400000000002</v>
      </c>
      <c r="AB79" s="730">
        <f t="shared" si="16"/>
        <v>2252.2820999999999</v>
      </c>
      <c r="AC79" s="582"/>
      <c r="AD79" s="582"/>
      <c r="AE79" s="569"/>
      <c r="AF79" s="569"/>
      <c r="AG79" s="569"/>
      <c r="AH79" s="569"/>
      <c r="AI79" s="569"/>
      <c r="AJ79" s="569"/>
      <c r="AK79" s="569"/>
      <c r="AL79" s="569"/>
      <c r="AM79" s="569"/>
      <c r="AN79" s="569"/>
      <c r="AO79" s="569"/>
      <c r="AP79" s="569"/>
      <c r="AQ79" s="569"/>
      <c r="AR79" s="569"/>
      <c r="AS79" s="569"/>
      <c r="AT79" s="569"/>
      <c r="AU79" s="569"/>
      <c r="AV79" s="569"/>
      <c r="AW79" s="569"/>
      <c r="AX79" s="569"/>
      <c r="AY79" s="569"/>
      <c r="AZ79" s="569"/>
      <c r="BA79" s="569"/>
      <c r="BB79" s="569"/>
      <c r="BC79" s="569"/>
      <c r="BD79" s="569"/>
      <c r="BE79" s="569"/>
      <c r="BF79" s="569"/>
      <c r="BG79" s="569"/>
      <c r="BH79" s="569"/>
      <c r="BI79" s="569"/>
      <c r="BJ79" s="569"/>
      <c r="BK79" s="569"/>
      <c r="BL79" s="569"/>
      <c r="BM79" s="569"/>
      <c r="BN79" s="569"/>
      <c r="BO79" s="569"/>
      <c r="BP79" s="569"/>
      <c r="BQ79" s="569"/>
    </row>
    <row r="80" spans="1:69" s="597" customFormat="1" x14ac:dyDescent="0.25">
      <c r="A80" s="635" t="s">
        <v>131</v>
      </c>
      <c r="B80" s="598" t="s">
        <v>132</v>
      </c>
      <c r="C80" s="750">
        <v>77.417100000000005</v>
      </c>
      <c r="D80" s="750">
        <v>132740.89060000004</v>
      </c>
      <c r="E80" s="750">
        <v>90.947959999999981</v>
      </c>
      <c r="F80" s="750">
        <v>88903.895000000004</v>
      </c>
      <c r="G80" s="750">
        <v>34.571170000000002</v>
      </c>
      <c r="H80" s="750">
        <v>37576.822700000004</v>
      </c>
      <c r="I80" s="725">
        <v>7.0424599999999993</v>
      </c>
      <c r="J80" s="725">
        <v>8326.5100999999995</v>
      </c>
      <c r="K80" s="750">
        <v>11.175599999999999</v>
      </c>
      <c r="L80" s="750">
        <v>14251.017</v>
      </c>
      <c r="M80" s="750">
        <v>52.274899999999995</v>
      </c>
      <c r="N80" s="750">
        <v>88919.708799999993</v>
      </c>
      <c r="O80" s="750">
        <v>44.935600000000001</v>
      </c>
      <c r="P80" s="750">
        <v>77647.185199999993</v>
      </c>
      <c r="Q80" s="750">
        <v>0.16</v>
      </c>
      <c r="R80" s="750">
        <v>500.8</v>
      </c>
      <c r="S80" s="750">
        <v>0</v>
      </c>
      <c r="T80" s="750">
        <v>0</v>
      </c>
      <c r="U80" s="750">
        <v>2.5085000000000002</v>
      </c>
      <c r="V80" s="750">
        <v>740.3</v>
      </c>
      <c r="W80" s="750">
        <v>1.7466299999999999</v>
      </c>
      <c r="X80" s="750">
        <v>1524.5182</v>
      </c>
      <c r="Y80" s="750">
        <v>1.246</v>
      </c>
      <c r="Z80" s="750">
        <v>454.98559999999998</v>
      </c>
      <c r="AA80" s="730">
        <f t="shared" si="16"/>
        <v>324.02591999999999</v>
      </c>
      <c r="AB80" s="730">
        <f t="shared" si="16"/>
        <v>451586.63320000004</v>
      </c>
      <c r="AC80" s="582"/>
      <c r="AD80" s="582"/>
      <c r="AE80" s="569"/>
      <c r="AF80" s="569"/>
      <c r="AG80" s="569"/>
      <c r="AH80" s="569"/>
      <c r="AI80" s="569"/>
      <c r="AJ80" s="569"/>
      <c r="AK80" s="569"/>
      <c r="AL80" s="569"/>
      <c r="AM80" s="569"/>
      <c r="AN80" s="569"/>
      <c r="AO80" s="569"/>
      <c r="AP80" s="569"/>
      <c r="AQ80" s="569"/>
      <c r="AR80" s="569"/>
      <c r="AS80" s="569"/>
      <c r="AT80" s="569"/>
      <c r="AU80" s="569"/>
      <c r="AV80" s="569"/>
      <c r="AW80" s="569"/>
      <c r="AX80" s="569"/>
      <c r="AY80" s="569"/>
      <c r="AZ80" s="569"/>
      <c r="BA80" s="569"/>
      <c r="BB80" s="569"/>
      <c r="BC80" s="569"/>
      <c r="BD80" s="569"/>
      <c r="BE80" s="569"/>
      <c r="BF80" s="569"/>
      <c r="BG80" s="569"/>
      <c r="BH80" s="569"/>
      <c r="BI80" s="569"/>
      <c r="BJ80" s="569"/>
      <c r="BK80" s="569"/>
      <c r="BL80" s="569"/>
      <c r="BM80" s="569"/>
      <c r="BN80" s="569"/>
      <c r="BO80" s="569"/>
      <c r="BP80" s="569"/>
      <c r="BQ80" s="569"/>
    </row>
    <row r="81" spans="1:69" s="597" customFormat="1" x14ac:dyDescent="0.25">
      <c r="A81" s="635" t="s">
        <v>133</v>
      </c>
      <c r="B81" s="598" t="s">
        <v>247</v>
      </c>
      <c r="C81" s="727">
        <v>0</v>
      </c>
      <c r="D81" s="727">
        <v>0</v>
      </c>
      <c r="E81" s="727">
        <v>0</v>
      </c>
      <c r="F81" s="727">
        <v>0</v>
      </c>
      <c r="G81" s="727">
        <v>0</v>
      </c>
      <c r="H81" s="727">
        <v>0</v>
      </c>
      <c r="I81" s="727">
        <v>0</v>
      </c>
      <c r="J81" s="727">
        <v>0</v>
      </c>
      <c r="K81" s="727">
        <v>0</v>
      </c>
      <c r="L81" s="727">
        <v>0</v>
      </c>
      <c r="M81" s="727">
        <v>0</v>
      </c>
      <c r="N81" s="727">
        <v>0</v>
      </c>
      <c r="O81" s="727">
        <v>7.26E-3</v>
      </c>
      <c r="P81" s="727">
        <v>9.9999000000000002</v>
      </c>
      <c r="Q81" s="727">
        <v>0.15</v>
      </c>
      <c r="R81" s="727">
        <v>156</v>
      </c>
      <c r="S81" s="727">
        <v>0</v>
      </c>
      <c r="T81" s="727">
        <v>0</v>
      </c>
      <c r="U81" s="727">
        <v>0</v>
      </c>
      <c r="V81" s="727">
        <v>0</v>
      </c>
      <c r="W81" s="727">
        <v>8.5999999999999993E-2</v>
      </c>
      <c r="X81" s="727">
        <v>102.32</v>
      </c>
      <c r="Y81" s="727">
        <v>0</v>
      </c>
      <c r="Z81" s="727">
        <v>0</v>
      </c>
      <c r="AA81" s="730">
        <f t="shared" si="16"/>
        <v>0.24325999999999998</v>
      </c>
      <c r="AB81" s="730">
        <f t="shared" si="16"/>
        <v>268.31989999999996</v>
      </c>
      <c r="AC81" s="582"/>
      <c r="AD81" s="582"/>
      <c r="AE81" s="569"/>
      <c r="AF81" s="569"/>
      <c r="AG81" s="569"/>
      <c r="AH81" s="569"/>
      <c r="AI81" s="569"/>
      <c r="AJ81" s="569"/>
      <c r="AK81" s="569"/>
      <c r="AL81" s="569"/>
      <c r="AM81" s="569"/>
      <c r="AN81" s="569"/>
      <c r="AO81" s="569"/>
      <c r="AP81" s="569"/>
      <c r="AQ81" s="569"/>
      <c r="AR81" s="569"/>
      <c r="AS81" s="569"/>
      <c r="AT81" s="569"/>
      <c r="AU81" s="569"/>
      <c r="AV81" s="569"/>
      <c r="AW81" s="569"/>
      <c r="AX81" s="569"/>
      <c r="AY81" s="569"/>
      <c r="AZ81" s="569"/>
      <c r="BA81" s="569"/>
      <c r="BB81" s="569"/>
      <c r="BC81" s="569"/>
      <c r="BD81" s="569"/>
      <c r="BE81" s="569"/>
      <c r="BF81" s="569"/>
      <c r="BG81" s="569"/>
      <c r="BH81" s="569"/>
      <c r="BI81" s="569"/>
      <c r="BJ81" s="569"/>
      <c r="BK81" s="569"/>
      <c r="BL81" s="569"/>
      <c r="BM81" s="569"/>
      <c r="BN81" s="569"/>
      <c r="BO81" s="569"/>
      <c r="BP81" s="569"/>
      <c r="BQ81" s="569"/>
    </row>
    <row r="82" spans="1:69" s="597" customFormat="1" x14ac:dyDescent="0.25">
      <c r="A82" s="595" t="s">
        <v>309</v>
      </c>
      <c r="B82" s="598" t="s">
        <v>136</v>
      </c>
      <c r="C82" s="727">
        <v>0</v>
      </c>
      <c r="D82" s="727">
        <v>0</v>
      </c>
      <c r="E82" s="727">
        <v>0</v>
      </c>
      <c r="F82" s="727">
        <v>0</v>
      </c>
      <c r="G82" s="727">
        <v>0</v>
      </c>
      <c r="H82" s="727">
        <v>0</v>
      </c>
      <c r="I82" s="727">
        <v>0</v>
      </c>
      <c r="J82" s="727">
        <v>0</v>
      </c>
      <c r="K82" s="727">
        <v>0</v>
      </c>
      <c r="L82" s="727">
        <v>0</v>
      </c>
      <c r="M82" s="727">
        <v>0</v>
      </c>
      <c r="N82" s="727">
        <v>0</v>
      </c>
      <c r="O82" s="727">
        <v>0</v>
      </c>
      <c r="P82" s="727">
        <v>0</v>
      </c>
      <c r="Q82" s="727">
        <v>0</v>
      </c>
      <c r="R82" s="727">
        <v>0</v>
      </c>
      <c r="S82" s="727">
        <v>0</v>
      </c>
      <c r="T82" s="727">
        <v>0</v>
      </c>
      <c r="U82" s="727">
        <v>0</v>
      </c>
      <c r="V82" s="727">
        <v>0</v>
      </c>
      <c r="W82" s="727">
        <v>0</v>
      </c>
      <c r="X82" s="727">
        <v>0</v>
      </c>
      <c r="Y82" s="727">
        <v>0</v>
      </c>
      <c r="Z82" s="727">
        <v>0</v>
      </c>
      <c r="AA82" s="730">
        <f t="shared" si="16"/>
        <v>0</v>
      </c>
      <c r="AB82" s="730">
        <f t="shared" si="16"/>
        <v>0</v>
      </c>
      <c r="AC82" s="582"/>
      <c r="AD82" s="582"/>
      <c r="AE82" s="569"/>
      <c r="AF82" s="569"/>
      <c r="AG82" s="569"/>
      <c r="AH82" s="569"/>
      <c r="AI82" s="569"/>
      <c r="AJ82" s="569"/>
      <c r="AK82" s="569"/>
      <c r="AL82" s="569"/>
      <c r="AM82" s="569"/>
      <c r="AN82" s="569"/>
      <c r="AO82" s="569"/>
      <c r="AP82" s="569"/>
      <c r="AQ82" s="569"/>
      <c r="AR82" s="569"/>
      <c r="AS82" s="569"/>
      <c r="AT82" s="569"/>
      <c r="AU82" s="569"/>
      <c r="AV82" s="569"/>
      <c r="AW82" s="569"/>
      <c r="AX82" s="569"/>
      <c r="AY82" s="569"/>
      <c r="AZ82" s="569"/>
      <c r="BA82" s="569"/>
      <c r="BB82" s="569"/>
      <c r="BC82" s="569"/>
      <c r="BD82" s="569"/>
      <c r="BE82" s="569"/>
      <c r="BF82" s="569"/>
      <c r="BG82" s="569"/>
      <c r="BH82" s="569"/>
      <c r="BI82" s="569"/>
      <c r="BJ82" s="569"/>
      <c r="BK82" s="569"/>
      <c r="BL82" s="569"/>
      <c r="BM82" s="569"/>
      <c r="BN82" s="569"/>
      <c r="BO82" s="569"/>
      <c r="BP82" s="569"/>
      <c r="BQ82" s="569"/>
    </row>
    <row r="83" spans="1:69" s="597" customFormat="1" x14ac:dyDescent="0.25">
      <c r="A83" s="635" t="s">
        <v>137</v>
      </c>
      <c r="B83" s="598" t="s">
        <v>138</v>
      </c>
      <c r="C83" s="727">
        <v>0</v>
      </c>
      <c r="D83" s="727">
        <v>0</v>
      </c>
      <c r="E83" s="727">
        <v>0</v>
      </c>
      <c r="F83" s="727">
        <v>0</v>
      </c>
      <c r="G83" s="727">
        <v>0</v>
      </c>
      <c r="H83" s="727">
        <v>0</v>
      </c>
      <c r="I83" s="727">
        <v>0</v>
      </c>
      <c r="J83" s="727">
        <v>0</v>
      </c>
      <c r="K83" s="727">
        <v>0</v>
      </c>
      <c r="L83" s="727">
        <v>0</v>
      </c>
      <c r="M83" s="727">
        <v>0</v>
      </c>
      <c r="N83" s="727">
        <v>0</v>
      </c>
      <c r="O83" s="727">
        <v>0</v>
      </c>
      <c r="P83" s="727">
        <v>0</v>
      </c>
      <c r="Q83" s="727">
        <v>0</v>
      </c>
      <c r="R83" s="727">
        <v>0</v>
      </c>
      <c r="S83" s="727">
        <v>0</v>
      </c>
      <c r="T83" s="727">
        <v>0</v>
      </c>
      <c r="U83" s="727">
        <v>0</v>
      </c>
      <c r="V83" s="727">
        <v>0</v>
      </c>
      <c r="W83" s="727">
        <v>0</v>
      </c>
      <c r="X83" s="727">
        <v>0</v>
      </c>
      <c r="Y83" s="727">
        <v>0</v>
      </c>
      <c r="Z83" s="727">
        <v>0</v>
      </c>
      <c r="AA83" s="730">
        <f t="shared" si="16"/>
        <v>0</v>
      </c>
      <c r="AB83" s="730">
        <f t="shared" si="16"/>
        <v>0</v>
      </c>
      <c r="AC83" s="569"/>
      <c r="AD83" s="569"/>
      <c r="AE83" s="569"/>
      <c r="AF83" s="569"/>
      <c r="AG83" s="569"/>
      <c r="AH83" s="569"/>
      <c r="AI83" s="569"/>
      <c r="AJ83" s="569"/>
      <c r="AK83" s="569"/>
      <c r="AL83" s="569"/>
      <c r="AM83" s="569"/>
      <c r="AN83" s="569"/>
      <c r="AO83" s="569"/>
      <c r="AP83" s="569"/>
      <c r="AQ83" s="569"/>
      <c r="AR83" s="569"/>
      <c r="AS83" s="569"/>
      <c r="AT83" s="569"/>
      <c r="AU83" s="569"/>
      <c r="AV83" s="569"/>
      <c r="AW83" s="569"/>
      <c r="AX83" s="569"/>
      <c r="AY83" s="569"/>
      <c r="AZ83" s="569"/>
      <c r="BA83" s="569"/>
      <c r="BB83" s="569"/>
      <c r="BC83" s="569"/>
      <c r="BD83" s="569"/>
      <c r="BE83" s="569"/>
      <c r="BF83" s="569"/>
      <c r="BG83" s="569"/>
      <c r="BH83" s="569"/>
      <c r="BI83" s="569"/>
      <c r="BJ83" s="569"/>
      <c r="BK83" s="569"/>
      <c r="BL83" s="569"/>
      <c r="BM83" s="569"/>
      <c r="BN83" s="569"/>
      <c r="BO83" s="569"/>
      <c r="BP83" s="569"/>
      <c r="BQ83" s="569"/>
    </row>
    <row r="84" spans="1:69" s="597" customFormat="1" x14ac:dyDescent="0.25">
      <c r="A84" s="635" t="s">
        <v>139</v>
      </c>
      <c r="B84" s="598" t="s">
        <v>140</v>
      </c>
      <c r="C84" s="731">
        <v>0.18181999999999998</v>
      </c>
      <c r="D84" s="731">
        <v>56.819000000000003</v>
      </c>
      <c r="E84" s="731">
        <v>0.10455</v>
      </c>
      <c r="F84" s="731">
        <v>36.592500000000001</v>
      </c>
      <c r="G84" s="731">
        <v>0.88944000000000001</v>
      </c>
      <c r="H84" s="731">
        <v>177.66079999999999</v>
      </c>
      <c r="I84" s="725">
        <v>0.28181999999999996</v>
      </c>
      <c r="J84" s="725">
        <v>65.91</v>
      </c>
      <c r="K84" s="731">
        <v>0.31818999999999997</v>
      </c>
      <c r="L84" s="731">
        <v>111.3665</v>
      </c>
      <c r="M84" s="728">
        <v>0.29546</v>
      </c>
      <c r="N84" s="728">
        <v>103.411</v>
      </c>
      <c r="O84" s="728">
        <v>0.22726000000000002</v>
      </c>
      <c r="P84" s="728">
        <v>79.540999999999997</v>
      </c>
      <c r="Q84" s="728">
        <v>0.15908</v>
      </c>
      <c r="R84" s="728">
        <v>55.677999999999997</v>
      </c>
      <c r="S84" s="728">
        <v>4.5450000000000004E-2</v>
      </c>
      <c r="T84" s="728">
        <v>15.907500000000001</v>
      </c>
      <c r="U84" s="728">
        <v>0.25908999999999999</v>
      </c>
      <c r="V84" s="728">
        <v>83.1815</v>
      </c>
      <c r="W84" s="728">
        <v>0.19091</v>
      </c>
      <c r="X84" s="728">
        <v>38.181999999999995</v>
      </c>
      <c r="Y84" s="728">
        <v>0.18636</v>
      </c>
      <c r="Z84" s="728">
        <v>39.090199999999996</v>
      </c>
      <c r="AA84" s="730">
        <f t="shared" si="16"/>
        <v>3.1394300000000004</v>
      </c>
      <c r="AB84" s="730">
        <f t="shared" si="16"/>
        <v>863.34</v>
      </c>
      <c r="AC84" s="582"/>
      <c r="AD84" s="582"/>
      <c r="AE84" s="569"/>
      <c r="AF84" s="569"/>
      <c r="AG84" s="569"/>
      <c r="AH84" s="569"/>
      <c r="AI84" s="569"/>
      <c r="AJ84" s="569"/>
      <c r="AK84" s="569"/>
      <c r="AL84" s="569"/>
      <c r="AM84" s="569"/>
      <c r="AN84" s="569"/>
      <c r="AO84" s="569"/>
      <c r="AP84" s="569"/>
      <c r="AQ84" s="569"/>
      <c r="AR84" s="569"/>
      <c r="AS84" s="569"/>
      <c r="AT84" s="569"/>
      <c r="AU84" s="569"/>
      <c r="AV84" s="569"/>
      <c r="AW84" s="569"/>
      <c r="AX84" s="569"/>
      <c r="AY84" s="569"/>
      <c r="AZ84" s="569"/>
      <c r="BA84" s="569"/>
      <c r="BB84" s="569"/>
      <c r="BC84" s="569"/>
      <c r="BD84" s="569"/>
      <c r="BE84" s="569"/>
      <c r="BF84" s="569"/>
      <c r="BG84" s="569"/>
      <c r="BH84" s="569"/>
      <c r="BI84" s="569"/>
      <c r="BJ84" s="569"/>
      <c r="BK84" s="569"/>
      <c r="BL84" s="569"/>
      <c r="BM84" s="569"/>
      <c r="BN84" s="569"/>
      <c r="BO84" s="569"/>
      <c r="BP84" s="569"/>
      <c r="BQ84" s="569"/>
    </row>
    <row r="85" spans="1:69" s="597" customFormat="1" x14ac:dyDescent="0.25">
      <c r="A85" s="635" t="s">
        <v>141</v>
      </c>
      <c r="B85" s="637" t="s">
        <v>142</v>
      </c>
      <c r="C85" s="732">
        <v>0</v>
      </c>
      <c r="D85" s="732">
        <v>0</v>
      </c>
      <c r="E85" s="732">
        <v>0</v>
      </c>
      <c r="F85" s="732">
        <v>0</v>
      </c>
      <c r="G85" s="732">
        <v>0</v>
      </c>
      <c r="H85" s="732">
        <v>0</v>
      </c>
      <c r="I85" s="732">
        <v>0</v>
      </c>
      <c r="J85" s="732">
        <v>0</v>
      </c>
      <c r="K85" s="732">
        <v>0</v>
      </c>
      <c r="L85" s="732">
        <v>0</v>
      </c>
      <c r="M85" s="732">
        <v>0</v>
      </c>
      <c r="N85" s="732">
        <v>0</v>
      </c>
      <c r="O85" s="732">
        <v>0</v>
      </c>
      <c r="P85" s="732">
        <v>0</v>
      </c>
      <c r="Q85" s="732">
        <v>0</v>
      </c>
      <c r="R85" s="732">
        <v>0</v>
      </c>
      <c r="S85" s="732">
        <v>0</v>
      </c>
      <c r="T85" s="732">
        <v>0</v>
      </c>
      <c r="U85" s="732">
        <v>0</v>
      </c>
      <c r="V85" s="732">
        <v>0</v>
      </c>
      <c r="W85" s="727"/>
      <c r="X85" s="727"/>
      <c r="Y85" s="727"/>
      <c r="Z85" s="727"/>
      <c r="AA85" s="730">
        <f t="shared" si="16"/>
        <v>0</v>
      </c>
      <c r="AB85" s="730">
        <f t="shared" si="16"/>
        <v>0</v>
      </c>
      <c r="AC85" s="569"/>
      <c r="AD85" s="569"/>
      <c r="AE85" s="569"/>
      <c r="AF85" s="569"/>
      <c r="AG85" s="569"/>
      <c r="AH85" s="569"/>
      <c r="AI85" s="569"/>
      <c r="AJ85" s="569"/>
      <c r="AK85" s="569"/>
      <c r="AL85" s="569"/>
      <c r="AM85" s="569"/>
      <c r="AN85" s="569"/>
      <c r="AO85" s="569"/>
      <c r="AP85" s="569"/>
      <c r="AQ85" s="569"/>
      <c r="AR85" s="569"/>
      <c r="AS85" s="569"/>
      <c r="AT85" s="569"/>
      <c r="AU85" s="569"/>
      <c r="AV85" s="569"/>
      <c r="AW85" s="569"/>
      <c r="AX85" s="569"/>
      <c r="AY85" s="569"/>
      <c r="AZ85" s="569"/>
      <c r="BA85" s="569"/>
      <c r="BB85" s="569"/>
      <c r="BC85" s="569"/>
      <c r="BD85" s="569"/>
      <c r="BE85" s="569"/>
      <c r="BF85" s="569"/>
      <c r="BG85" s="569"/>
      <c r="BH85" s="569"/>
      <c r="BI85" s="569"/>
      <c r="BJ85" s="569"/>
      <c r="BK85" s="569"/>
      <c r="BL85" s="569"/>
      <c r="BM85" s="569"/>
      <c r="BN85" s="569"/>
      <c r="BO85" s="569"/>
      <c r="BP85" s="569"/>
      <c r="BQ85" s="569"/>
    </row>
    <row r="86" spans="1:69" s="597" customFormat="1" x14ac:dyDescent="0.25">
      <c r="A86" s="635" t="s">
        <v>143</v>
      </c>
      <c r="B86" s="598" t="s">
        <v>144</v>
      </c>
      <c r="C86" s="731">
        <v>0</v>
      </c>
      <c r="D86" s="731">
        <v>0</v>
      </c>
      <c r="E86" s="731">
        <v>0</v>
      </c>
      <c r="F86" s="731">
        <v>0</v>
      </c>
      <c r="G86" s="731">
        <v>0</v>
      </c>
      <c r="H86" s="731">
        <v>0</v>
      </c>
      <c r="I86" s="731">
        <v>0</v>
      </c>
      <c r="J86" s="731">
        <v>0</v>
      </c>
      <c r="K86" s="731">
        <v>0</v>
      </c>
      <c r="L86" s="731">
        <v>0</v>
      </c>
      <c r="M86" s="732">
        <v>0</v>
      </c>
      <c r="N86" s="732">
        <v>0</v>
      </c>
      <c r="O86" s="732">
        <v>0</v>
      </c>
      <c r="P86" s="732">
        <v>0</v>
      </c>
      <c r="Q86" s="732">
        <v>0</v>
      </c>
      <c r="R86" s="732">
        <v>0</v>
      </c>
      <c r="S86" s="732">
        <v>0</v>
      </c>
      <c r="T86" s="732">
        <v>0</v>
      </c>
      <c r="U86" s="732">
        <v>0</v>
      </c>
      <c r="V86" s="732">
        <v>0</v>
      </c>
      <c r="W86" s="732">
        <v>0</v>
      </c>
      <c r="X86" s="732">
        <v>0</v>
      </c>
      <c r="Y86" s="732">
        <v>0</v>
      </c>
      <c r="Z86" s="732">
        <v>0</v>
      </c>
      <c r="AA86" s="730">
        <f t="shared" si="16"/>
        <v>0</v>
      </c>
      <c r="AB86" s="730">
        <f t="shared" si="16"/>
        <v>0</v>
      </c>
      <c r="AC86" s="569"/>
      <c r="AD86" s="569"/>
      <c r="AE86" s="569"/>
      <c r="AF86" s="569"/>
      <c r="AG86" s="569"/>
      <c r="AH86" s="569"/>
      <c r="AI86" s="569"/>
      <c r="AJ86" s="569"/>
      <c r="AK86" s="569"/>
      <c r="AL86" s="569"/>
      <c r="AM86" s="569"/>
      <c r="AN86" s="569"/>
      <c r="AO86" s="569"/>
      <c r="AP86" s="569"/>
      <c r="AQ86" s="569"/>
      <c r="AR86" s="569"/>
      <c r="AS86" s="569"/>
      <c r="AT86" s="569"/>
      <c r="AU86" s="569"/>
      <c r="AV86" s="569"/>
      <c r="AW86" s="569"/>
      <c r="AX86" s="569"/>
      <c r="AY86" s="569"/>
      <c r="AZ86" s="569"/>
      <c r="BA86" s="569"/>
      <c r="BB86" s="569"/>
      <c r="BC86" s="569"/>
      <c r="BD86" s="569"/>
      <c r="BE86" s="569"/>
      <c r="BF86" s="569"/>
      <c r="BG86" s="569"/>
      <c r="BH86" s="569"/>
      <c r="BI86" s="569"/>
      <c r="BJ86" s="569"/>
      <c r="BK86" s="569"/>
      <c r="BL86" s="569"/>
      <c r="BM86" s="569"/>
      <c r="BN86" s="569"/>
      <c r="BO86" s="569"/>
      <c r="BP86" s="569"/>
      <c r="BQ86" s="569"/>
    </row>
    <row r="87" spans="1:69" s="597" customFormat="1" x14ac:dyDescent="0.25">
      <c r="A87" s="638"/>
      <c r="B87" s="628" t="s">
        <v>145</v>
      </c>
      <c r="C87" s="741"/>
      <c r="D87" s="742"/>
      <c r="E87" s="742"/>
      <c r="F87" s="742"/>
      <c r="G87" s="742"/>
      <c r="H87" s="742"/>
      <c r="I87" s="725"/>
      <c r="J87" s="725"/>
      <c r="K87" s="742"/>
      <c r="L87" s="742"/>
      <c r="M87" s="743"/>
      <c r="N87" s="743"/>
      <c r="O87" s="743"/>
      <c r="P87" s="743"/>
      <c r="Q87" s="743"/>
      <c r="R87" s="743"/>
      <c r="S87" s="743"/>
      <c r="T87" s="743"/>
      <c r="U87" s="743"/>
      <c r="V87" s="743"/>
      <c r="W87" s="743"/>
      <c r="X87" s="743"/>
      <c r="Y87" s="743"/>
      <c r="Z87" s="743"/>
      <c r="AA87" s="730"/>
      <c r="AB87" s="730"/>
      <c r="AC87" s="569"/>
      <c r="AD87" s="569"/>
      <c r="AE87" s="569"/>
      <c r="AF87" s="569"/>
      <c r="AG87" s="569"/>
      <c r="AH87" s="569"/>
      <c r="AI87" s="569"/>
      <c r="AJ87" s="569"/>
      <c r="AK87" s="569"/>
      <c r="AL87" s="569"/>
      <c r="AM87" s="569"/>
      <c r="AN87" s="569"/>
      <c r="AO87" s="569"/>
      <c r="AP87" s="569"/>
      <c r="AQ87" s="569"/>
      <c r="AR87" s="569"/>
      <c r="AS87" s="569"/>
      <c r="AT87" s="569"/>
      <c r="AU87" s="569"/>
      <c r="AV87" s="569"/>
      <c r="AW87" s="569"/>
      <c r="AX87" s="569"/>
      <c r="AY87" s="569"/>
      <c r="AZ87" s="569"/>
      <c r="BA87" s="569"/>
      <c r="BB87" s="569"/>
      <c r="BC87" s="569"/>
      <c r="BD87" s="569"/>
      <c r="BE87" s="569"/>
      <c r="BF87" s="569"/>
      <c r="BG87" s="569"/>
      <c r="BH87" s="569"/>
      <c r="BI87" s="569"/>
      <c r="BJ87" s="569"/>
      <c r="BK87" s="569"/>
      <c r="BL87" s="569"/>
      <c r="BM87" s="569"/>
      <c r="BN87" s="569"/>
      <c r="BO87" s="569"/>
      <c r="BP87" s="569"/>
      <c r="BQ87" s="569"/>
    </row>
    <row r="88" spans="1:69" s="597" customFormat="1" x14ac:dyDescent="0.25">
      <c r="A88" s="639" t="s">
        <v>146</v>
      </c>
      <c r="B88" s="598" t="s">
        <v>147</v>
      </c>
      <c r="C88" s="727">
        <v>5.9937999999999976</v>
      </c>
      <c r="D88" s="727">
        <v>4470.1524000000009</v>
      </c>
      <c r="E88" s="727">
        <v>4.6090899999999992</v>
      </c>
      <c r="F88" s="727">
        <v>3271.0856000000003</v>
      </c>
      <c r="G88" s="727">
        <v>6.7247699999999986</v>
      </c>
      <c r="H88" s="727">
        <v>5559.3081000000002</v>
      </c>
      <c r="I88" s="725">
        <v>8.2932699999999961</v>
      </c>
      <c r="J88" s="725">
        <v>6130.0126000000009</v>
      </c>
      <c r="K88" s="727">
        <v>8.5335699999999974</v>
      </c>
      <c r="L88" s="727">
        <v>5757.6466000000009</v>
      </c>
      <c r="M88" s="727">
        <v>6.8349599999999979</v>
      </c>
      <c r="N88" s="727">
        <v>6199.3738000000003</v>
      </c>
      <c r="O88" s="727">
        <v>7.3075199999999976</v>
      </c>
      <c r="P88" s="727">
        <v>5665.7628000000004</v>
      </c>
      <c r="Q88" s="727">
        <v>8.3447300000000002</v>
      </c>
      <c r="R88" s="727">
        <v>6925.7127000000019</v>
      </c>
      <c r="S88" s="727">
        <v>7.0048599999999972</v>
      </c>
      <c r="T88" s="727">
        <v>5794.7638999999999</v>
      </c>
      <c r="U88" s="727">
        <v>10.395659999999999</v>
      </c>
      <c r="V88" s="727">
        <v>7581.5656999999965</v>
      </c>
      <c r="W88" s="727">
        <v>13.47039</v>
      </c>
      <c r="X88" s="727">
        <v>11614.360099999994</v>
      </c>
      <c r="Y88" s="727">
        <v>12.624230000000003</v>
      </c>
      <c r="Z88" s="727">
        <v>10621.941399999996</v>
      </c>
      <c r="AA88" s="730">
        <f>C88+E88+G88+I88+K88+M88+O88+Q88+S88+U88+W88+Y88</f>
        <v>100.13684999999995</v>
      </c>
      <c r="AB88" s="730">
        <f>D88+F88+H88+J88+L88+N88+P88+R88+T88+V88+X88+Z88</f>
        <v>79591.685699999987</v>
      </c>
      <c r="AC88" s="569"/>
      <c r="AD88" s="569"/>
      <c r="AE88" s="569"/>
      <c r="AF88" s="569"/>
      <c r="AG88" s="569"/>
      <c r="AH88" s="569"/>
      <c r="AI88" s="569"/>
      <c r="AJ88" s="569"/>
      <c r="AK88" s="569"/>
      <c r="AL88" s="569"/>
      <c r="AM88" s="569"/>
      <c r="AN88" s="569"/>
      <c r="AO88" s="569"/>
      <c r="AP88" s="569"/>
      <c r="AQ88" s="569"/>
      <c r="AR88" s="569"/>
      <c r="AS88" s="569"/>
      <c r="AT88" s="569"/>
      <c r="AU88" s="569"/>
      <c r="AV88" s="569"/>
      <c r="AW88" s="569"/>
      <c r="AX88" s="569"/>
      <c r="AY88" s="569"/>
      <c r="AZ88" s="569"/>
      <c r="BA88" s="569"/>
      <c r="BB88" s="569"/>
      <c r="BC88" s="569"/>
      <c r="BD88" s="569"/>
      <c r="BE88" s="569"/>
      <c r="BF88" s="569"/>
      <c r="BG88" s="569"/>
      <c r="BH88" s="569"/>
      <c r="BI88" s="569"/>
      <c r="BJ88" s="569"/>
      <c r="BK88" s="569"/>
      <c r="BL88" s="569"/>
      <c r="BM88" s="569"/>
      <c r="BN88" s="569"/>
      <c r="BO88" s="569"/>
      <c r="BP88" s="569"/>
      <c r="BQ88" s="569"/>
    </row>
    <row r="89" spans="1:69" s="597" customFormat="1" x14ac:dyDescent="0.25">
      <c r="A89" s="639" t="s">
        <v>102</v>
      </c>
      <c r="B89" s="598" t="s">
        <v>148</v>
      </c>
      <c r="C89" s="727">
        <v>168.43882000000002</v>
      </c>
      <c r="D89" s="727">
        <v>175774.29719999994</v>
      </c>
      <c r="E89" s="727">
        <v>123.35399999999998</v>
      </c>
      <c r="F89" s="727">
        <v>126827.65400000004</v>
      </c>
      <c r="G89" s="727">
        <v>124.73867000000006</v>
      </c>
      <c r="H89" s="727">
        <v>123193.68870000003</v>
      </c>
      <c r="I89" s="725">
        <v>143.39239999999995</v>
      </c>
      <c r="J89" s="725">
        <v>124532.91459999999</v>
      </c>
      <c r="K89" s="727">
        <v>127.27212999999999</v>
      </c>
      <c r="L89" s="727">
        <v>112395.30450000013</v>
      </c>
      <c r="M89" s="727">
        <v>111.22928999999998</v>
      </c>
      <c r="N89" s="727">
        <v>90976.168899999946</v>
      </c>
      <c r="O89" s="727">
        <v>105.32532000000002</v>
      </c>
      <c r="P89" s="727">
        <v>88818.94170000001</v>
      </c>
      <c r="Q89" s="727">
        <v>128.19451999999995</v>
      </c>
      <c r="R89" s="727">
        <v>113577.86020000002</v>
      </c>
      <c r="S89" s="727">
        <v>115.17829000000008</v>
      </c>
      <c r="T89" s="727">
        <v>111667.7554000001</v>
      </c>
      <c r="U89" s="727">
        <v>156.17438799999996</v>
      </c>
      <c r="V89" s="727">
        <v>175199.0361</v>
      </c>
      <c r="W89" s="727">
        <v>132.70243000000005</v>
      </c>
      <c r="X89" s="727">
        <v>92975.639100000102</v>
      </c>
      <c r="Y89" s="727">
        <v>164.50790000000009</v>
      </c>
      <c r="Z89" s="727">
        <v>141271.774</v>
      </c>
      <c r="AA89" s="730">
        <f t="shared" ref="AA89:AB95" si="17">C89+E89+G89+I89+K89+M89+O89+Q89+S89+U89+W89+Y89</f>
        <v>1600.5081580000001</v>
      </c>
      <c r="AB89" s="730">
        <f t="shared" si="17"/>
        <v>1477211.0344</v>
      </c>
      <c r="AC89" s="569"/>
      <c r="AD89" s="569"/>
      <c r="AE89" s="569"/>
      <c r="AF89" s="569"/>
      <c r="AG89" s="569"/>
      <c r="AH89" s="569"/>
      <c r="AI89" s="569"/>
      <c r="AJ89" s="569"/>
      <c r="AK89" s="569"/>
      <c r="AL89" s="569"/>
      <c r="AM89" s="569"/>
      <c r="AN89" s="569"/>
      <c r="AO89" s="569"/>
      <c r="AP89" s="569"/>
      <c r="AQ89" s="569"/>
      <c r="AR89" s="569"/>
      <c r="AS89" s="569"/>
      <c r="AT89" s="569"/>
      <c r="AU89" s="569"/>
      <c r="AV89" s="569"/>
      <c r="AW89" s="569"/>
      <c r="AX89" s="569"/>
      <c r="AY89" s="569"/>
      <c r="AZ89" s="569"/>
      <c r="BA89" s="569"/>
      <c r="BB89" s="569"/>
      <c r="BC89" s="569"/>
      <c r="BD89" s="569"/>
      <c r="BE89" s="569"/>
      <c r="BF89" s="569"/>
      <c r="BG89" s="569"/>
      <c r="BH89" s="569"/>
      <c r="BI89" s="569"/>
      <c r="BJ89" s="569"/>
      <c r="BK89" s="569"/>
      <c r="BL89" s="569"/>
      <c r="BM89" s="569"/>
      <c r="BN89" s="569"/>
      <c r="BO89" s="569"/>
      <c r="BP89" s="569"/>
      <c r="BQ89" s="569"/>
    </row>
    <row r="90" spans="1:69" s="597" customFormat="1" x14ac:dyDescent="0.25">
      <c r="A90" s="640" t="s">
        <v>310</v>
      </c>
      <c r="B90" s="598" t="s">
        <v>149</v>
      </c>
      <c r="C90" s="727">
        <v>366.59355000000028</v>
      </c>
      <c r="D90" s="727">
        <v>278239.92569999996</v>
      </c>
      <c r="E90" s="727">
        <v>424.94576999999998</v>
      </c>
      <c r="F90" s="727">
        <v>328671.82839999988</v>
      </c>
      <c r="G90" s="727">
        <v>579.86873999999875</v>
      </c>
      <c r="H90" s="727">
        <v>436558.5763000006</v>
      </c>
      <c r="I90" s="725">
        <v>521.29758999999967</v>
      </c>
      <c r="J90" s="725">
        <v>398069.87010000017</v>
      </c>
      <c r="K90" s="727">
        <v>462.44979999999953</v>
      </c>
      <c r="L90" s="727">
        <v>373495.90240000014</v>
      </c>
      <c r="M90" s="727">
        <v>483.65695999999923</v>
      </c>
      <c r="N90" s="727">
        <v>410147.65550000063</v>
      </c>
      <c r="O90" s="727">
        <v>632.21657999999911</v>
      </c>
      <c r="P90" s="727">
        <v>531365.31350000028</v>
      </c>
      <c r="Q90" s="727">
        <v>629.81202999999937</v>
      </c>
      <c r="R90" s="727">
        <v>527325.75769999984</v>
      </c>
      <c r="S90" s="727">
        <v>561.26301999999919</v>
      </c>
      <c r="T90" s="727">
        <v>489309.40520000079</v>
      </c>
      <c r="U90" s="727">
        <v>604.94552999999871</v>
      </c>
      <c r="V90" s="727">
        <v>495623.8654000003</v>
      </c>
      <c r="W90" s="727">
        <v>327.13166999999987</v>
      </c>
      <c r="X90" s="727">
        <v>271898.74690000009</v>
      </c>
      <c r="Y90" s="727">
        <v>325.96755000000013</v>
      </c>
      <c r="Z90" s="727">
        <v>271670.27730000007</v>
      </c>
      <c r="AA90" s="730">
        <f t="shared" si="17"/>
        <v>5920.1487899999947</v>
      </c>
      <c r="AB90" s="730">
        <f t="shared" si="17"/>
        <v>4812377.1244000029</v>
      </c>
      <c r="AC90" s="582"/>
      <c r="AD90" s="582"/>
      <c r="AE90" s="569"/>
      <c r="AF90" s="569"/>
      <c r="AG90" s="569"/>
      <c r="AH90" s="569"/>
      <c r="AI90" s="569"/>
      <c r="AJ90" s="569"/>
      <c r="AK90" s="569"/>
      <c r="AL90" s="569"/>
      <c r="AM90" s="569"/>
      <c r="AN90" s="569"/>
      <c r="AO90" s="569"/>
      <c r="AP90" s="569"/>
      <c r="AQ90" s="569"/>
      <c r="AR90" s="569"/>
      <c r="AS90" s="569"/>
      <c r="AT90" s="569"/>
      <c r="AU90" s="569"/>
      <c r="AV90" s="569"/>
      <c r="AW90" s="569"/>
      <c r="AX90" s="569"/>
      <c r="AY90" s="569"/>
      <c r="AZ90" s="569"/>
      <c r="BA90" s="569"/>
      <c r="BB90" s="569"/>
      <c r="BC90" s="569"/>
      <c r="BD90" s="569"/>
      <c r="BE90" s="569"/>
      <c r="BF90" s="569"/>
      <c r="BG90" s="569"/>
      <c r="BH90" s="569"/>
      <c r="BI90" s="569"/>
      <c r="BJ90" s="569"/>
      <c r="BK90" s="569"/>
      <c r="BL90" s="569"/>
      <c r="BM90" s="569"/>
      <c r="BN90" s="569"/>
      <c r="BO90" s="569"/>
      <c r="BP90" s="569"/>
      <c r="BQ90" s="569"/>
    </row>
    <row r="91" spans="1:69" s="597" customFormat="1" x14ac:dyDescent="0.25">
      <c r="A91" s="640" t="s">
        <v>249</v>
      </c>
      <c r="B91" s="598" t="s">
        <v>151</v>
      </c>
      <c r="C91" s="727">
        <v>89.812990000000013</v>
      </c>
      <c r="D91" s="727">
        <v>59816.345700000013</v>
      </c>
      <c r="E91" s="727">
        <v>91.599180000000075</v>
      </c>
      <c r="F91" s="727">
        <v>55303.294599999928</v>
      </c>
      <c r="G91" s="727">
        <v>80.532000000000011</v>
      </c>
      <c r="H91" s="727">
        <v>43582.342499999948</v>
      </c>
      <c r="I91" s="727">
        <v>65.410220000000095</v>
      </c>
      <c r="J91" s="727">
        <v>46823.521599999964</v>
      </c>
      <c r="K91" s="727">
        <v>56.704809999999974</v>
      </c>
      <c r="L91" s="727">
        <v>42397.27049999997</v>
      </c>
      <c r="M91" s="727">
        <v>39.772440000000017</v>
      </c>
      <c r="N91" s="727">
        <v>24626.638899999998</v>
      </c>
      <c r="O91" s="727">
        <v>34.421220000000019</v>
      </c>
      <c r="P91" s="727">
        <v>19936.774900000008</v>
      </c>
      <c r="Q91" s="727">
        <v>35.734320000000011</v>
      </c>
      <c r="R91" s="727">
        <v>22038.511800000004</v>
      </c>
      <c r="S91" s="727">
        <v>40.825960000000009</v>
      </c>
      <c r="T91" s="727">
        <v>23293.488699999991</v>
      </c>
      <c r="U91" s="727">
        <v>48.078100000000028</v>
      </c>
      <c r="V91" s="727">
        <v>29037.586000000021</v>
      </c>
      <c r="W91" s="727">
        <v>56.046580000000013</v>
      </c>
      <c r="X91" s="727">
        <v>35707.308800000043</v>
      </c>
      <c r="Y91" s="727">
        <v>88.727270000000033</v>
      </c>
      <c r="Z91" s="727">
        <v>55651.300499999903</v>
      </c>
      <c r="AA91" s="730">
        <f t="shared" si="17"/>
        <v>727.66509000000042</v>
      </c>
      <c r="AB91" s="730">
        <f t="shared" si="17"/>
        <v>458214.38449999981</v>
      </c>
      <c r="AC91" s="569"/>
      <c r="AD91" s="569"/>
      <c r="AE91" s="569"/>
      <c r="AF91" s="569"/>
      <c r="AG91" s="569"/>
      <c r="AH91" s="569"/>
      <c r="AI91" s="569"/>
      <c r="AJ91" s="569"/>
      <c r="AK91" s="569"/>
      <c r="AL91" s="569"/>
      <c r="AM91" s="569"/>
      <c r="AN91" s="569"/>
      <c r="AO91" s="569"/>
      <c r="AP91" s="569"/>
      <c r="AQ91" s="569"/>
      <c r="AR91" s="569"/>
      <c r="AS91" s="569"/>
      <c r="AT91" s="569"/>
      <c r="AU91" s="569"/>
      <c r="AV91" s="569"/>
      <c r="AW91" s="569"/>
      <c r="AX91" s="569"/>
      <c r="AY91" s="569"/>
      <c r="AZ91" s="569"/>
      <c r="BA91" s="569"/>
      <c r="BB91" s="569"/>
      <c r="BC91" s="569"/>
      <c r="BD91" s="569"/>
      <c r="BE91" s="569"/>
      <c r="BF91" s="569"/>
      <c r="BG91" s="569"/>
      <c r="BH91" s="569"/>
      <c r="BI91" s="569"/>
      <c r="BJ91" s="569"/>
      <c r="BK91" s="569"/>
      <c r="BL91" s="569"/>
      <c r="BM91" s="569"/>
      <c r="BN91" s="569"/>
      <c r="BO91" s="569"/>
      <c r="BP91" s="569"/>
      <c r="BQ91" s="569"/>
    </row>
    <row r="92" spans="1:69" s="597" customFormat="1" x14ac:dyDescent="0.25">
      <c r="A92" s="639" t="s">
        <v>100</v>
      </c>
      <c r="B92" s="598" t="s">
        <v>152</v>
      </c>
      <c r="C92" s="727">
        <v>301.91511999999994</v>
      </c>
      <c r="D92" s="727">
        <v>195870.54189999995</v>
      </c>
      <c r="E92" s="727">
        <v>287.47233000000006</v>
      </c>
      <c r="F92" s="727">
        <v>180189.18659999999</v>
      </c>
      <c r="G92" s="727">
        <v>288.52911000000012</v>
      </c>
      <c r="H92" s="727">
        <v>186264.86670000007</v>
      </c>
      <c r="I92" s="725">
        <v>279.92680000000001</v>
      </c>
      <c r="J92" s="725">
        <v>187025.71870000008</v>
      </c>
      <c r="K92" s="727">
        <v>235.79633999999984</v>
      </c>
      <c r="L92" s="727">
        <v>153342.07769999991</v>
      </c>
      <c r="M92" s="727">
        <v>278.32590999999985</v>
      </c>
      <c r="N92" s="727">
        <v>171096.75619999989</v>
      </c>
      <c r="O92" s="727">
        <v>286.41898000000003</v>
      </c>
      <c r="P92" s="727">
        <v>177567.36840000009</v>
      </c>
      <c r="Q92" s="727">
        <v>314.41685999999982</v>
      </c>
      <c r="R92" s="727">
        <v>195492.50120000009</v>
      </c>
      <c r="S92" s="727">
        <v>282.02862000000005</v>
      </c>
      <c r="T92" s="727">
        <v>180494.09750000006</v>
      </c>
      <c r="U92" s="727">
        <v>369.52233999999999</v>
      </c>
      <c r="V92" s="727">
        <v>237551.64909999998</v>
      </c>
      <c r="W92" s="727">
        <v>270.06038999999998</v>
      </c>
      <c r="X92" s="727">
        <v>172897.47429999997</v>
      </c>
      <c r="Y92" s="727">
        <v>195.40278999999992</v>
      </c>
      <c r="Z92" s="727">
        <v>117382.62670000001</v>
      </c>
      <c r="AA92" s="730">
        <f t="shared" si="17"/>
        <v>3389.8155899999997</v>
      </c>
      <c r="AB92" s="730">
        <f t="shared" si="17"/>
        <v>2155174.8650000002</v>
      </c>
      <c r="AC92" s="587"/>
      <c r="AD92" s="587"/>
      <c r="AE92" s="569"/>
      <c r="AF92" s="569"/>
      <c r="AG92" s="569"/>
      <c r="AH92" s="569"/>
      <c r="AI92" s="569"/>
      <c r="AJ92" s="569"/>
      <c r="AK92" s="569"/>
      <c r="AL92" s="569"/>
      <c r="AM92" s="569"/>
      <c r="AN92" s="569"/>
      <c r="AO92" s="569"/>
      <c r="AP92" s="569"/>
      <c r="AQ92" s="569"/>
      <c r="AR92" s="569"/>
      <c r="AS92" s="569"/>
      <c r="AT92" s="569"/>
      <c r="AU92" s="569"/>
      <c r="AV92" s="569"/>
      <c r="AW92" s="569"/>
      <c r="AX92" s="569"/>
      <c r="AY92" s="569"/>
      <c r="AZ92" s="569"/>
      <c r="BA92" s="569"/>
      <c r="BB92" s="569"/>
      <c r="BC92" s="569"/>
      <c r="BD92" s="569"/>
      <c r="BE92" s="569"/>
      <c r="BF92" s="569"/>
      <c r="BG92" s="569"/>
      <c r="BH92" s="569"/>
      <c r="BI92" s="569"/>
      <c r="BJ92" s="569"/>
      <c r="BK92" s="569"/>
      <c r="BL92" s="569"/>
      <c r="BM92" s="569"/>
      <c r="BN92" s="569"/>
      <c r="BO92" s="569"/>
      <c r="BP92" s="569"/>
      <c r="BQ92" s="569"/>
    </row>
    <row r="93" spans="1:69" s="597" customFormat="1" x14ac:dyDescent="0.25">
      <c r="A93" s="640" t="s">
        <v>250</v>
      </c>
      <c r="B93" s="598" t="s">
        <v>154</v>
      </c>
      <c r="C93" s="727">
        <v>228.30340999999996</v>
      </c>
      <c r="D93" s="727">
        <v>133048.47580000004</v>
      </c>
      <c r="E93" s="727">
        <v>231.99182000000016</v>
      </c>
      <c r="F93" s="727">
        <v>139536.70740000007</v>
      </c>
      <c r="G93" s="727">
        <v>242.54163999999992</v>
      </c>
      <c r="H93" s="727">
        <v>136675.52950000006</v>
      </c>
      <c r="I93" s="725">
        <v>218.86325999999988</v>
      </c>
      <c r="J93" s="725">
        <v>124826.23130000013</v>
      </c>
      <c r="K93" s="727">
        <v>184.30675000000016</v>
      </c>
      <c r="L93" s="727">
        <v>95993.11510000001</v>
      </c>
      <c r="M93" s="727">
        <v>190.19089</v>
      </c>
      <c r="N93" s="727">
        <v>96945.465100000016</v>
      </c>
      <c r="O93" s="727">
        <v>169.04834999999991</v>
      </c>
      <c r="P93" s="727">
        <v>88408.783100000015</v>
      </c>
      <c r="Q93" s="727">
        <v>193.59852000000018</v>
      </c>
      <c r="R93" s="727">
        <v>103470.0696000001</v>
      </c>
      <c r="S93" s="727">
        <v>160.98976999999999</v>
      </c>
      <c r="T93" s="727">
        <v>95038.675500000027</v>
      </c>
      <c r="U93" s="727">
        <v>204.66196000000031</v>
      </c>
      <c r="V93" s="727">
        <v>129325.77440000011</v>
      </c>
      <c r="W93" s="727">
        <v>184.70660000000009</v>
      </c>
      <c r="X93" s="727">
        <v>116851.84359999998</v>
      </c>
      <c r="Y93" s="727">
        <v>283.2920519999999</v>
      </c>
      <c r="Z93" s="727">
        <v>172259.4200999999</v>
      </c>
      <c r="AA93" s="730">
        <f t="shared" si="17"/>
        <v>2492.4950220000005</v>
      </c>
      <c r="AB93" s="730">
        <f t="shared" si="17"/>
        <v>1432380.0905000006</v>
      </c>
      <c r="AC93" s="582"/>
      <c r="AD93" s="582"/>
      <c r="AE93" s="569"/>
      <c r="AF93" s="569"/>
      <c r="AG93" s="569"/>
      <c r="AH93" s="569"/>
      <c r="AI93" s="569"/>
      <c r="AJ93" s="569"/>
      <c r="AK93" s="569"/>
      <c r="AL93" s="569"/>
      <c r="AM93" s="569"/>
      <c r="AN93" s="569"/>
      <c r="AO93" s="569"/>
      <c r="AP93" s="569"/>
      <c r="AQ93" s="569"/>
      <c r="AR93" s="569"/>
      <c r="AS93" s="569"/>
      <c r="AT93" s="569"/>
      <c r="AU93" s="569"/>
      <c r="AV93" s="569"/>
      <c r="AW93" s="569"/>
      <c r="AX93" s="569"/>
      <c r="AY93" s="569"/>
      <c r="AZ93" s="569"/>
      <c r="BA93" s="569"/>
      <c r="BB93" s="569"/>
      <c r="BC93" s="569"/>
      <c r="BD93" s="569"/>
      <c r="BE93" s="569"/>
      <c r="BF93" s="569"/>
      <c r="BG93" s="569"/>
      <c r="BH93" s="569"/>
      <c r="BI93" s="569"/>
      <c r="BJ93" s="569"/>
      <c r="BK93" s="569"/>
      <c r="BL93" s="569"/>
      <c r="BM93" s="569"/>
      <c r="BN93" s="569"/>
      <c r="BO93" s="569"/>
      <c r="BP93" s="569"/>
      <c r="BQ93" s="569"/>
    </row>
    <row r="94" spans="1:69" s="597" customFormat="1" x14ac:dyDescent="0.25">
      <c r="A94" s="639" t="s">
        <v>155</v>
      </c>
      <c r="B94" s="598" t="s">
        <v>156</v>
      </c>
      <c r="C94" s="727">
        <v>0.6804</v>
      </c>
      <c r="D94" s="727">
        <v>140.161</v>
      </c>
      <c r="E94" s="727">
        <v>0.13403999999999999</v>
      </c>
      <c r="F94" s="727">
        <v>35.250399999999999</v>
      </c>
      <c r="G94" s="727">
        <v>0</v>
      </c>
      <c r="H94" s="727">
        <v>0</v>
      </c>
      <c r="I94" s="725">
        <v>0</v>
      </c>
      <c r="J94" s="725">
        <v>0</v>
      </c>
      <c r="K94" s="727">
        <v>0.18865000000000001</v>
      </c>
      <c r="L94" s="727">
        <v>321.41749999999996</v>
      </c>
      <c r="M94" s="727">
        <v>6.6199999999999995E-2</v>
      </c>
      <c r="N94" s="727">
        <v>11.834</v>
      </c>
      <c r="O94" s="727">
        <v>1.3599999999999999E-2</v>
      </c>
      <c r="P94" s="727">
        <v>2.04</v>
      </c>
      <c r="Q94" s="727">
        <v>0</v>
      </c>
      <c r="R94" s="727">
        <v>0</v>
      </c>
      <c r="S94" s="727">
        <v>0</v>
      </c>
      <c r="T94" s="727">
        <v>0</v>
      </c>
      <c r="U94" s="727">
        <v>0</v>
      </c>
      <c r="V94" s="727">
        <v>0</v>
      </c>
      <c r="W94" s="727">
        <v>0</v>
      </c>
      <c r="X94" s="727">
        <v>0</v>
      </c>
      <c r="Y94" s="727">
        <v>4.8000000000000001E-2</v>
      </c>
      <c r="Z94" s="727">
        <v>21.6</v>
      </c>
      <c r="AA94" s="730">
        <f t="shared" si="17"/>
        <v>1.1308900000000002</v>
      </c>
      <c r="AB94" s="730">
        <f t="shared" si="17"/>
        <v>532.30290000000002</v>
      </c>
      <c r="AC94" s="569"/>
      <c r="AD94" s="569"/>
      <c r="AE94" s="569"/>
      <c r="AF94" s="569"/>
      <c r="AG94" s="569"/>
      <c r="AH94" s="569"/>
      <c r="AI94" s="569"/>
      <c r="AJ94" s="569"/>
      <c r="AK94" s="569"/>
      <c r="AL94" s="569"/>
      <c r="AM94" s="569"/>
      <c r="AN94" s="569"/>
      <c r="AO94" s="569"/>
      <c r="AP94" s="569"/>
      <c r="AQ94" s="569"/>
      <c r="AR94" s="569"/>
      <c r="AS94" s="569"/>
      <c r="AT94" s="569"/>
      <c r="AU94" s="569"/>
      <c r="AV94" s="569"/>
      <c r="AW94" s="569"/>
      <c r="AX94" s="569"/>
      <c r="AY94" s="569"/>
      <c r="AZ94" s="569"/>
      <c r="BA94" s="569"/>
      <c r="BB94" s="569"/>
      <c r="BC94" s="569"/>
      <c r="BD94" s="569"/>
      <c r="BE94" s="569"/>
      <c r="BF94" s="569"/>
      <c r="BG94" s="569"/>
      <c r="BH94" s="569"/>
      <c r="BI94" s="569"/>
      <c r="BJ94" s="569"/>
      <c r="BK94" s="569"/>
      <c r="BL94" s="569"/>
      <c r="BM94" s="569"/>
      <c r="BN94" s="569"/>
      <c r="BO94" s="569"/>
      <c r="BP94" s="569"/>
      <c r="BQ94" s="569"/>
    </row>
    <row r="95" spans="1:69" s="597" customFormat="1" ht="16.5" customHeight="1" x14ac:dyDescent="0.25">
      <c r="A95" s="640" t="s">
        <v>157</v>
      </c>
      <c r="B95" s="598" t="s">
        <v>158</v>
      </c>
      <c r="C95" s="727">
        <v>48.729919999999993</v>
      </c>
      <c r="D95" s="727">
        <v>48729.919999999998</v>
      </c>
      <c r="E95" s="727">
        <v>33.656419999999997</v>
      </c>
      <c r="F95" s="727">
        <v>44360.42</v>
      </c>
      <c r="G95" s="727">
        <v>19.425280000000001</v>
      </c>
      <c r="H95" s="727">
        <v>19425.28</v>
      </c>
      <c r="I95" s="727">
        <v>28.739909999999998</v>
      </c>
      <c r="J95" s="727">
        <v>28739.909999999996</v>
      </c>
      <c r="K95" s="727">
        <v>0</v>
      </c>
      <c r="L95" s="727">
        <v>0</v>
      </c>
      <c r="M95" s="727">
        <v>0</v>
      </c>
      <c r="N95" s="727">
        <v>0</v>
      </c>
      <c r="O95" s="727">
        <v>0</v>
      </c>
      <c r="P95" s="727">
        <v>0</v>
      </c>
      <c r="Q95" s="727">
        <v>28.565999999999999</v>
      </c>
      <c r="R95" s="727">
        <v>21598.7526</v>
      </c>
      <c r="S95" s="727">
        <v>0</v>
      </c>
      <c r="T95" s="727">
        <v>0</v>
      </c>
      <c r="U95" s="727">
        <v>1.04</v>
      </c>
      <c r="V95" s="727">
        <v>988</v>
      </c>
      <c r="W95" s="732">
        <v>0</v>
      </c>
      <c r="X95" s="732">
        <v>0</v>
      </c>
      <c r="Y95" s="732">
        <v>0</v>
      </c>
      <c r="Z95" s="732">
        <v>0</v>
      </c>
      <c r="AA95" s="730">
        <f t="shared" si="17"/>
        <v>160.15752999999998</v>
      </c>
      <c r="AB95" s="730">
        <f t="shared" si="17"/>
        <v>163842.28260000001</v>
      </c>
      <c r="AC95" s="582"/>
      <c r="AD95" s="582"/>
      <c r="AE95" s="569"/>
      <c r="AF95" s="569"/>
      <c r="AG95" s="569"/>
      <c r="AH95" s="569"/>
      <c r="AI95" s="569"/>
      <c r="AJ95" s="569"/>
      <c r="AK95" s="569"/>
      <c r="AL95" s="569"/>
      <c r="AM95" s="569"/>
      <c r="AN95" s="569"/>
      <c r="AO95" s="569"/>
      <c r="AP95" s="569"/>
      <c r="AQ95" s="569"/>
      <c r="AR95" s="569"/>
      <c r="AS95" s="569"/>
      <c r="AT95" s="569"/>
      <c r="AU95" s="569"/>
      <c r="AV95" s="569"/>
      <c r="AW95" s="569"/>
      <c r="AX95" s="569"/>
      <c r="AY95" s="569"/>
      <c r="AZ95" s="569"/>
      <c r="BA95" s="569"/>
      <c r="BB95" s="569"/>
      <c r="BC95" s="569"/>
      <c r="BD95" s="569"/>
      <c r="BE95" s="569"/>
      <c r="BF95" s="569"/>
      <c r="BG95" s="569"/>
      <c r="BH95" s="569"/>
      <c r="BI95" s="569"/>
      <c r="BJ95" s="569"/>
      <c r="BK95" s="569"/>
      <c r="BL95" s="569"/>
      <c r="BM95" s="569"/>
      <c r="BN95" s="569"/>
      <c r="BO95" s="569"/>
      <c r="BP95" s="569"/>
      <c r="BQ95" s="569"/>
    </row>
    <row r="96" spans="1:69" s="597" customFormat="1" x14ac:dyDescent="0.25">
      <c r="A96" s="641"/>
      <c r="B96" s="642" t="s">
        <v>162</v>
      </c>
      <c r="C96" s="741"/>
      <c r="D96" s="742"/>
      <c r="E96" s="742"/>
      <c r="F96" s="742"/>
      <c r="G96" s="742"/>
      <c r="H96" s="742"/>
      <c r="I96" s="742"/>
      <c r="J96" s="742"/>
      <c r="K96" s="742"/>
      <c r="L96" s="742"/>
      <c r="M96" s="743"/>
      <c r="N96" s="743"/>
      <c r="O96" s="743"/>
      <c r="P96" s="743"/>
      <c r="Q96" s="743"/>
      <c r="R96" s="743"/>
      <c r="S96" s="743"/>
      <c r="T96" s="743"/>
      <c r="U96" s="743"/>
      <c r="V96" s="751"/>
      <c r="W96" s="751"/>
      <c r="X96" s="751"/>
      <c r="Y96" s="751"/>
      <c r="Z96" s="751"/>
      <c r="AA96" s="752"/>
      <c r="AB96" s="753"/>
      <c r="AC96" s="569"/>
      <c r="AD96" s="569"/>
      <c r="AE96" s="569"/>
      <c r="AF96" s="569"/>
      <c r="AG96" s="569"/>
      <c r="AH96" s="569"/>
      <c r="AI96" s="569"/>
      <c r="AJ96" s="569"/>
      <c r="AK96" s="569"/>
      <c r="AL96" s="569"/>
      <c r="AM96" s="569"/>
      <c r="AN96" s="569"/>
      <c r="AO96" s="569"/>
      <c r="AP96" s="569"/>
      <c r="AQ96" s="569"/>
      <c r="AR96" s="569"/>
      <c r="AS96" s="569"/>
      <c r="AT96" s="569"/>
      <c r="AU96" s="569"/>
      <c r="AV96" s="569"/>
      <c r="AW96" s="569"/>
      <c r="AX96" s="569"/>
      <c r="AY96" s="569"/>
      <c r="AZ96" s="569"/>
      <c r="BA96" s="569"/>
      <c r="BB96" s="569"/>
      <c r="BC96" s="569"/>
      <c r="BD96" s="569"/>
      <c r="BE96" s="569"/>
      <c r="BF96" s="569"/>
      <c r="BG96" s="569"/>
      <c r="BH96" s="569"/>
      <c r="BI96" s="569"/>
      <c r="BJ96" s="569"/>
      <c r="BK96" s="569"/>
      <c r="BL96" s="569"/>
      <c r="BM96" s="569"/>
      <c r="BN96" s="569"/>
      <c r="BO96" s="569"/>
      <c r="BP96" s="569"/>
      <c r="BQ96" s="569"/>
    </row>
    <row r="97" spans="1:69" s="597" customFormat="1" x14ac:dyDescent="0.25">
      <c r="A97" s="761" t="s">
        <v>161</v>
      </c>
      <c r="B97" s="620" t="s">
        <v>163</v>
      </c>
      <c r="C97" s="731">
        <v>33.572889999999994</v>
      </c>
      <c r="D97" s="731">
        <v>25321.090799999994</v>
      </c>
      <c r="E97" s="731">
        <v>33.268280000000004</v>
      </c>
      <c r="F97" s="731">
        <v>23924.193299999999</v>
      </c>
      <c r="G97" s="731">
        <v>18.390209999999996</v>
      </c>
      <c r="H97" s="731">
        <v>27565.302700000004</v>
      </c>
      <c r="I97" s="725">
        <v>35.290970000000002</v>
      </c>
      <c r="J97" s="725">
        <v>30962.784299999999</v>
      </c>
      <c r="K97" s="731">
        <v>45.909330000000004</v>
      </c>
      <c r="L97" s="731">
        <v>127728.55919999996</v>
      </c>
      <c r="M97" s="727">
        <v>36.872710000000005</v>
      </c>
      <c r="N97" s="727">
        <v>29211.360899999996</v>
      </c>
      <c r="O97" s="727">
        <v>37.293819999999997</v>
      </c>
      <c r="P97" s="727">
        <v>28280.750799999994</v>
      </c>
      <c r="Q97" s="727">
        <v>40.246329999999993</v>
      </c>
      <c r="R97" s="727">
        <v>34180.150300000001</v>
      </c>
      <c r="S97" s="727">
        <v>35.852679999999985</v>
      </c>
      <c r="T97" s="727">
        <v>28265.739999999998</v>
      </c>
      <c r="U97" s="727">
        <v>38.433410000000002</v>
      </c>
      <c r="V97" s="732">
        <v>34537.185399999995</v>
      </c>
      <c r="W97" s="732">
        <v>69.832769999999996</v>
      </c>
      <c r="X97" s="732">
        <v>74102.876500000013</v>
      </c>
      <c r="Y97" s="732">
        <v>35.083130000000004</v>
      </c>
      <c r="Z97" s="732">
        <v>30239.040100000002</v>
      </c>
      <c r="AA97" s="726">
        <f>C97+E97+G97+I97+K97+M97+O97+Q97+S97+U97+W97+Y97</f>
        <v>460.0465299999999</v>
      </c>
      <c r="AB97" s="730">
        <f>D97+F97+H97+J97+L97+N97+P97+R97+T97+V97+X97+Z97</f>
        <v>494319.03429999988</v>
      </c>
      <c r="AC97" s="582"/>
      <c r="AD97" s="582"/>
      <c r="AE97" s="569"/>
      <c r="AF97" s="569"/>
      <c r="AG97" s="569"/>
      <c r="AH97" s="148"/>
      <c r="AI97" s="148"/>
      <c r="AJ97" s="569"/>
      <c r="AK97" s="569"/>
      <c r="AL97" s="569"/>
      <c r="AM97" s="569"/>
      <c r="AN97" s="569"/>
      <c r="AO97" s="569"/>
      <c r="AP97" s="569"/>
      <c r="AQ97" s="569"/>
      <c r="AR97" s="569"/>
      <c r="AS97" s="569"/>
      <c r="AT97" s="569"/>
      <c r="AU97" s="569"/>
      <c r="AV97" s="569"/>
      <c r="AW97" s="569"/>
      <c r="AX97" s="569"/>
      <c r="AY97" s="569"/>
      <c r="AZ97" s="569"/>
      <c r="BA97" s="569"/>
      <c r="BB97" s="569"/>
      <c r="BC97" s="569"/>
      <c r="BD97" s="569"/>
      <c r="BE97" s="569"/>
      <c r="BF97" s="569"/>
      <c r="BG97" s="569"/>
      <c r="BH97" s="569"/>
      <c r="BI97" s="569"/>
      <c r="BJ97" s="569"/>
      <c r="BK97" s="569"/>
      <c r="BL97" s="569"/>
      <c r="BM97" s="569"/>
      <c r="BN97" s="569"/>
      <c r="BO97" s="569"/>
      <c r="BP97" s="569"/>
      <c r="BQ97" s="569"/>
    </row>
    <row r="98" spans="1:69" s="597" customFormat="1" x14ac:dyDescent="0.25">
      <c r="A98" s="643"/>
      <c r="B98" s="217" t="s">
        <v>164</v>
      </c>
      <c r="C98" s="741"/>
      <c r="D98" s="742"/>
      <c r="E98" s="742"/>
      <c r="F98" s="742"/>
      <c r="G98" s="742"/>
      <c r="H98" s="742"/>
      <c r="I98" s="742"/>
      <c r="J98" s="742"/>
      <c r="K98" s="742"/>
      <c r="L98" s="742"/>
      <c r="M98" s="743"/>
      <c r="N98" s="743"/>
      <c r="O98" s="743"/>
      <c r="P98" s="743"/>
      <c r="Q98" s="743"/>
      <c r="R98" s="743"/>
      <c r="S98" s="743"/>
      <c r="T98" s="743"/>
      <c r="U98" s="743"/>
      <c r="V98" s="751"/>
      <c r="W98" s="751"/>
      <c r="X98" s="751"/>
      <c r="Y98" s="751"/>
      <c r="Z98" s="751"/>
      <c r="AA98" s="752"/>
      <c r="AB98" s="753"/>
      <c r="AC98" s="582"/>
      <c r="AD98" s="582"/>
      <c r="AE98" s="569"/>
      <c r="AF98" s="569"/>
      <c r="AG98" s="569"/>
      <c r="AH98" s="569"/>
      <c r="AI98" s="569"/>
      <c r="AJ98" s="569"/>
      <c r="AK98" s="569"/>
      <c r="AL98" s="569"/>
      <c r="AM98" s="569"/>
      <c r="AN98" s="569"/>
      <c r="AO98" s="569"/>
      <c r="AP98" s="569"/>
      <c r="AQ98" s="569"/>
      <c r="AR98" s="569"/>
      <c r="AS98" s="569"/>
      <c r="AT98" s="569"/>
      <c r="AU98" s="569"/>
      <c r="AV98" s="569"/>
      <c r="AW98" s="569"/>
      <c r="AX98" s="569"/>
      <c r="AY98" s="569"/>
      <c r="AZ98" s="569"/>
      <c r="BA98" s="569"/>
      <c r="BB98" s="569"/>
      <c r="BC98" s="569"/>
      <c r="BD98" s="569"/>
      <c r="BE98" s="569"/>
      <c r="BF98" s="569"/>
      <c r="BG98" s="569"/>
      <c r="BH98" s="569"/>
      <c r="BI98" s="569"/>
      <c r="BJ98" s="569"/>
      <c r="BK98" s="569"/>
      <c r="BL98" s="569"/>
      <c r="BM98" s="569"/>
      <c r="BN98" s="569"/>
      <c r="BO98" s="569"/>
      <c r="BP98" s="569"/>
      <c r="BQ98" s="569"/>
    </row>
    <row r="99" spans="1:69" s="597" customFormat="1" x14ac:dyDescent="0.25">
      <c r="A99" s="643"/>
      <c r="B99" s="644" t="s">
        <v>165</v>
      </c>
      <c r="C99" s="729">
        <f>C100+C101</f>
        <v>17609.083559999981</v>
      </c>
      <c r="D99" s="729">
        <f t="shared" ref="D99:X99" si="18">D100+D101</f>
        <v>13240617.008600004</v>
      </c>
      <c r="E99" s="729">
        <f t="shared" si="18"/>
        <v>20372.002139999982</v>
      </c>
      <c r="F99" s="729">
        <f t="shared" si="18"/>
        <v>14425521.047799997</v>
      </c>
      <c r="G99" s="729">
        <f t="shared" si="18"/>
        <v>21263.236239999998</v>
      </c>
      <c r="H99" s="729">
        <f t="shared" si="18"/>
        <v>15115870.738300003</v>
      </c>
      <c r="I99" s="729">
        <f t="shared" si="18"/>
        <v>21538.957169999987</v>
      </c>
      <c r="J99" s="729">
        <f>J100+J101</f>
        <v>15332284.693900002</v>
      </c>
      <c r="K99" s="729">
        <f t="shared" si="18"/>
        <v>27950.055049999988</v>
      </c>
      <c r="L99" s="729">
        <f>L100+L101</f>
        <v>19126973.249700002</v>
      </c>
      <c r="M99" s="729">
        <f>M100+M101</f>
        <v>23758.756612000008</v>
      </c>
      <c r="N99" s="729">
        <f t="shared" si="18"/>
        <v>16661543.014800003</v>
      </c>
      <c r="O99" s="729">
        <f>O100+O101</f>
        <v>23297.318170000013</v>
      </c>
      <c r="P99" s="729">
        <f t="shared" si="18"/>
        <v>16985457.774300002</v>
      </c>
      <c r="Q99" s="729">
        <f>Q100+Q101</f>
        <v>21171.36183999998</v>
      </c>
      <c r="R99" s="729">
        <f t="shared" si="18"/>
        <v>15106855.346799999</v>
      </c>
      <c r="S99" s="729">
        <f t="shared" si="18"/>
        <v>20436.673649999997</v>
      </c>
      <c r="T99" s="729">
        <f t="shared" si="18"/>
        <v>14862273.353299992</v>
      </c>
      <c r="U99" s="729">
        <f t="shared" si="18"/>
        <v>21923.322510000005</v>
      </c>
      <c r="V99" s="747">
        <f t="shared" si="18"/>
        <v>15676051.973599996</v>
      </c>
      <c r="W99" s="747">
        <f>W100+W101</f>
        <v>17699.699540000001</v>
      </c>
      <c r="X99" s="747">
        <f t="shared" si="18"/>
        <v>12892587.437799992</v>
      </c>
      <c r="Y99" s="747">
        <f>Y100+Y101</f>
        <v>18673.320191500003</v>
      </c>
      <c r="Z99" s="747">
        <f>Z100+Z101</f>
        <v>13495418.614099998</v>
      </c>
      <c r="AA99" s="736">
        <f>C99+E99+G99+I99+K99+M99+O99+Q99+S99+U99+W99+Y99</f>
        <v>255693.78667349994</v>
      </c>
      <c r="AB99" s="735">
        <f t="shared" ref="AB99" si="19">D99+F99+H99+J99+L99+N99+P99+R99+T99+V99+X99+Z99</f>
        <v>182921454.25300002</v>
      </c>
      <c r="AC99" s="582"/>
      <c r="AD99" s="582"/>
      <c r="AE99" s="582"/>
      <c r="AF99" s="582"/>
      <c r="AG99" s="569"/>
      <c r="AH99" s="645"/>
      <c r="AI99" s="645"/>
      <c r="AJ99" s="645"/>
      <c r="AK99" s="569"/>
      <c r="AL99" s="569"/>
      <c r="AM99" s="569"/>
      <c r="AN99" s="569"/>
      <c r="AO99" s="569"/>
      <c r="AP99" s="569"/>
      <c r="AQ99" s="569"/>
      <c r="AR99" s="569"/>
      <c r="AS99" s="569"/>
      <c r="AT99" s="569"/>
      <c r="AU99" s="569"/>
      <c r="AV99" s="569"/>
      <c r="AW99" s="569"/>
      <c r="AX99" s="569"/>
      <c r="AY99" s="569"/>
      <c r="AZ99" s="569"/>
      <c r="BA99" s="569"/>
      <c r="BB99" s="569"/>
      <c r="BC99" s="569"/>
      <c r="BD99" s="569"/>
      <c r="BE99" s="569"/>
      <c r="BF99" s="569"/>
      <c r="BG99" s="569"/>
      <c r="BH99" s="569"/>
      <c r="BI99" s="569"/>
      <c r="BJ99" s="569"/>
      <c r="BK99" s="569"/>
      <c r="BL99" s="569"/>
      <c r="BM99" s="569"/>
      <c r="BN99" s="569"/>
      <c r="BO99" s="569"/>
      <c r="BP99" s="569"/>
      <c r="BQ99" s="569"/>
    </row>
    <row r="100" spans="1:69" s="597" customFormat="1" x14ac:dyDescent="0.25">
      <c r="A100" s="646" t="s">
        <v>235</v>
      </c>
      <c r="B100" s="598" t="s">
        <v>311</v>
      </c>
      <c r="C100" s="727">
        <v>7694.3612399999865</v>
      </c>
      <c r="D100" s="727">
        <v>7165498.3622999964</v>
      </c>
      <c r="E100" s="727">
        <v>7122.7796599999892</v>
      </c>
      <c r="F100" s="727">
        <v>6559937.6282999953</v>
      </c>
      <c r="G100" s="727">
        <v>7377.4191199999932</v>
      </c>
      <c r="H100" s="727">
        <v>6592617.4222999997</v>
      </c>
      <c r="I100" s="725">
        <v>7827.1017299999876</v>
      </c>
      <c r="J100" s="725">
        <v>6872013.9879999999</v>
      </c>
      <c r="K100" s="727">
        <v>9490.729649999992</v>
      </c>
      <c r="L100" s="727">
        <v>8273410.4867999991</v>
      </c>
      <c r="M100" s="727">
        <v>7946.8724519999951</v>
      </c>
      <c r="N100" s="727">
        <v>6932812.3209000006</v>
      </c>
      <c r="O100" s="727">
        <v>9186.566510000006</v>
      </c>
      <c r="P100" s="727">
        <v>8173084.2235000059</v>
      </c>
      <c r="Q100" s="727">
        <v>8164.8370199999899</v>
      </c>
      <c r="R100" s="727">
        <v>7263958.9412999973</v>
      </c>
      <c r="S100" s="727">
        <v>7976.8789299999935</v>
      </c>
      <c r="T100" s="727">
        <v>6995829.2625999963</v>
      </c>
      <c r="U100" s="727">
        <v>8181.975150000002</v>
      </c>
      <c r="V100" s="727">
        <v>7498233.9136000015</v>
      </c>
      <c r="W100" s="727">
        <v>6557.3109000000059</v>
      </c>
      <c r="X100" s="727">
        <v>5973684.2634999948</v>
      </c>
      <c r="Y100" s="727">
        <v>7331.1953335999997</v>
      </c>
      <c r="Z100" s="727">
        <v>6825328.1989999963</v>
      </c>
      <c r="AA100" s="730">
        <f>C100+E100+G100+I100+K100+M100+O100+Q100+S100+U100+W100+Y100</f>
        <v>94858.027695599943</v>
      </c>
      <c r="AB100" s="730">
        <f>D100+F100+H100+J100+L100+N100+P100+R100+T100+V100+X100+Z100</f>
        <v>85126409.012099981</v>
      </c>
      <c r="AC100" s="587"/>
      <c r="AD100" s="587"/>
      <c r="AE100" s="569"/>
      <c r="AF100" s="569"/>
      <c r="AG100" s="569"/>
      <c r="AH100" s="645"/>
      <c r="AI100" s="645"/>
      <c r="AJ100" s="569"/>
      <c r="AK100" s="569"/>
      <c r="AL100" s="569"/>
      <c r="AM100" s="569"/>
      <c r="AN100" s="569"/>
      <c r="AO100" s="569"/>
      <c r="AP100" s="569"/>
      <c r="AQ100" s="569"/>
      <c r="AR100" s="569"/>
      <c r="AS100" s="569"/>
      <c r="AT100" s="569"/>
      <c r="AU100" s="569"/>
      <c r="AV100" s="569"/>
      <c r="AW100" s="569"/>
      <c r="AX100" s="569"/>
      <c r="AY100" s="569"/>
      <c r="AZ100" s="569"/>
      <c r="BA100" s="569"/>
      <c r="BB100" s="569"/>
      <c r="BC100" s="569"/>
      <c r="BD100" s="569"/>
      <c r="BE100" s="569"/>
      <c r="BF100" s="569"/>
      <c r="BG100" s="569"/>
      <c r="BH100" s="569"/>
      <c r="BI100" s="569"/>
      <c r="BJ100" s="569"/>
      <c r="BK100" s="569"/>
      <c r="BL100" s="569"/>
      <c r="BM100" s="569"/>
      <c r="BN100" s="569"/>
      <c r="BO100" s="569"/>
      <c r="BP100" s="569"/>
      <c r="BQ100" s="569"/>
    </row>
    <row r="101" spans="1:69" s="597" customFormat="1" x14ac:dyDescent="0.25">
      <c r="A101" s="646" t="s">
        <v>235</v>
      </c>
      <c r="B101" s="598" t="s">
        <v>169</v>
      </c>
      <c r="C101" s="727">
        <v>9914.7223199999935</v>
      </c>
      <c r="D101" s="727">
        <v>6075118.6463000067</v>
      </c>
      <c r="E101" s="727">
        <v>13249.222479999993</v>
      </c>
      <c r="F101" s="727">
        <v>7865583.4195000026</v>
      </c>
      <c r="G101" s="727">
        <v>13885.817120000003</v>
      </c>
      <c r="H101" s="727">
        <v>8523253.3160000034</v>
      </c>
      <c r="I101" s="725">
        <v>13711.855439999999</v>
      </c>
      <c r="J101" s="725">
        <v>8460270.7059000023</v>
      </c>
      <c r="K101" s="727">
        <v>18459.325399999994</v>
      </c>
      <c r="L101" s="727">
        <v>10853562.762900002</v>
      </c>
      <c r="M101" s="727">
        <v>15811.884160000014</v>
      </c>
      <c r="N101" s="727">
        <v>9728730.6939000022</v>
      </c>
      <c r="O101" s="727">
        <v>14110.751660000005</v>
      </c>
      <c r="P101" s="727">
        <v>8812373.5507999957</v>
      </c>
      <c r="Q101" s="727">
        <v>13006.52481999999</v>
      </c>
      <c r="R101" s="727">
        <v>7842896.4055000022</v>
      </c>
      <c r="S101" s="727">
        <v>12459.794720000002</v>
      </c>
      <c r="T101" s="727">
        <v>7866444.0906999959</v>
      </c>
      <c r="U101" s="727">
        <v>13741.347360000003</v>
      </c>
      <c r="V101" s="727">
        <v>8177818.0599999949</v>
      </c>
      <c r="W101" s="727">
        <v>11142.388639999996</v>
      </c>
      <c r="X101" s="727">
        <v>6918903.1742999973</v>
      </c>
      <c r="Y101" s="727">
        <v>11342.124857900002</v>
      </c>
      <c r="Z101" s="727">
        <v>6670090.4151000017</v>
      </c>
      <c r="AA101" s="730">
        <f>C101+E101+G101+I101+K101+M101+O101+Q101+S101+U101+W101+Y101</f>
        <v>160835.7589779</v>
      </c>
      <c r="AB101" s="730">
        <f>D101+F101+H101+J101+L101+N101+P101+R101+T101+V101+X101+Z101</f>
        <v>97795045.240900025</v>
      </c>
      <c r="AC101" s="582"/>
      <c r="AD101" s="582"/>
      <c r="AE101" s="569"/>
      <c r="AF101" s="569"/>
      <c r="AG101" s="569"/>
      <c r="AH101" s="569"/>
      <c r="AI101" s="569"/>
      <c r="AJ101" s="569"/>
      <c r="AK101" s="569"/>
      <c r="AL101" s="569"/>
      <c r="AM101" s="569"/>
      <c r="AN101" s="569"/>
      <c r="AO101" s="569"/>
      <c r="AP101" s="569"/>
      <c r="AQ101" s="569"/>
      <c r="AR101" s="569"/>
      <c r="AS101" s="569"/>
      <c r="AT101" s="569"/>
      <c r="AU101" s="569"/>
      <c r="AV101" s="569"/>
      <c r="AW101" s="569"/>
      <c r="AX101" s="569"/>
      <c r="AY101" s="569"/>
      <c r="AZ101" s="569"/>
      <c r="BA101" s="569"/>
      <c r="BB101" s="569"/>
      <c r="BC101" s="569"/>
      <c r="BD101" s="569"/>
      <c r="BE101" s="569"/>
      <c r="BF101" s="569"/>
      <c r="BG101" s="569"/>
      <c r="BH101" s="569"/>
      <c r="BI101" s="569"/>
      <c r="BJ101" s="569"/>
      <c r="BK101" s="569"/>
      <c r="BL101" s="569"/>
      <c r="BM101" s="569"/>
      <c r="BN101" s="569"/>
      <c r="BO101" s="569"/>
      <c r="BP101" s="569"/>
      <c r="BQ101" s="569"/>
    </row>
    <row r="102" spans="1:69" s="597" customFormat="1" x14ac:dyDescent="0.25">
      <c r="A102" s="646" t="s">
        <v>235</v>
      </c>
      <c r="B102" s="598" t="s">
        <v>171</v>
      </c>
      <c r="C102" s="727">
        <v>12.964550000000001</v>
      </c>
      <c r="D102" s="727">
        <v>10073.653</v>
      </c>
      <c r="E102" s="727">
        <v>28.024309999999996</v>
      </c>
      <c r="F102" s="727">
        <v>21399.890399999997</v>
      </c>
      <c r="G102" s="727">
        <v>7.1440999999999999</v>
      </c>
      <c r="H102" s="727">
        <v>7042.1242000000002</v>
      </c>
      <c r="I102" s="725">
        <v>16.768229999999999</v>
      </c>
      <c r="J102" s="725">
        <v>19602.263899999998</v>
      </c>
      <c r="K102" s="727">
        <v>14.405840000000001</v>
      </c>
      <c r="L102" s="727">
        <v>12374.929100000001</v>
      </c>
      <c r="M102" s="727">
        <v>44.658219999999993</v>
      </c>
      <c r="N102" s="727">
        <v>43624.262399999985</v>
      </c>
      <c r="O102" s="727">
        <v>60.819689999999994</v>
      </c>
      <c r="P102" s="727">
        <v>59162.871900000006</v>
      </c>
      <c r="Q102" s="727">
        <v>81.084959999999995</v>
      </c>
      <c r="R102" s="727">
        <v>101793.28479999998</v>
      </c>
      <c r="S102" s="727">
        <v>237.16716</v>
      </c>
      <c r="T102" s="727">
        <v>409970.32650000014</v>
      </c>
      <c r="U102" s="727">
        <v>270.11135000000007</v>
      </c>
      <c r="V102" s="727">
        <v>520815.80459999997</v>
      </c>
      <c r="W102" s="727">
        <v>272.96642999999983</v>
      </c>
      <c r="X102" s="727">
        <v>525263.68890000007</v>
      </c>
      <c r="Y102" s="727">
        <v>197.77949000000001</v>
      </c>
      <c r="Z102" s="727">
        <v>369454.89240000007</v>
      </c>
      <c r="AA102" s="730">
        <f>C102+E102+G102+I102+K102+M102+O102+Q102+S102+U102+W102+Y102</f>
        <v>1243.8943299999996</v>
      </c>
      <c r="AB102" s="730">
        <f>D102+F102+H102+J102+L102+N102+P102+R102+T102+V102+X102+Z102</f>
        <v>2100577.9921000004</v>
      </c>
      <c r="AC102" s="569"/>
      <c r="AD102" s="569"/>
      <c r="AE102" s="569"/>
      <c r="AF102" s="569"/>
      <c r="AG102" s="569"/>
      <c r="AH102" s="569"/>
      <c r="AI102" s="569"/>
      <c r="AJ102" s="569"/>
      <c r="AK102" s="569"/>
      <c r="AL102" s="569"/>
      <c r="AM102" s="569"/>
      <c r="AN102" s="569"/>
      <c r="AO102" s="569"/>
      <c r="AP102" s="569"/>
      <c r="AQ102" s="569"/>
      <c r="AR102" s="569"/>
      <c r="AS102" s="569"/>
      <c r="AT102" s="569"/>
      <c r="AU102" s="569"/>
      <c r="AV102" s="569"/>
      <c r="AW102" s="569"/>
      <c r="AX102" s="569"/>
      <c r="AY102" s="569"/>
      <c r="AZ102" s="569"/>
      <c r="BA102" s="569"/>
      <c r="BB102" s="569"/>
      <c r="BC102" s="569"/>
      <c r="BD102" s="569"/>
      <c r="BE102" s="569"/>
      <c r="BF102" s="569"/>
      <c r="BG102" s="569"/>
      <c r="BH102" s="569"/>
      <c r="BI102" s="569"/>
      <c r="BJ102" s="569"/>
      <c r="BK102" s="569"/>
      <c r="BL102" s="569"/>
      <c r="BM102" s="569"/>
      <c r="BN102" s="569"/>
      <c r="BO102" s="569"/>
      <c r="BP102" s="569"/>
      <c r="BQ102" s="569"/>
    </row>
    <row r="103" spans="1:69" s="597" customFormat="1" x14ac:dyDescent="0.25">
      <c r="A103" s="646" t="s">
        <v>235</v>
      </c>
      <c r="B103" s="598" t="s">
        <v>173</v>
      </c>
      <c r="C103" s="732">
        <v>6.4904399999999987</v>
      </c>
      <c r="D103" s="732">
        <v>4176.2278000000006</v>
      </c>
      <c r="E103" s="732">
        <v>13.442529999999998</v>
      </c>
      <c r="F103" s="732">
        <v>4295.8357999999989</v>
      </c>
      <c r="G103" s="732">
        <v>7.2673099999999993</v>
      </c>
      <c r="H103" s="732">
        <v>4081.0686999999989</v>
      </c>
      <c r="I103" s="725">
        <v>11.06621</v>
      </c>
      <c r="J103" s="725">
        <v>7274.6357999999991</v>
      </c>
      <c r="K103" s="732">
        <v>9.7631799999999913</v>
      </c>
      <c r="L103" s="732">
        <v>5503.7352999999994</v>
      </c>
      <c r="M103" s="727">
        <v>7.0003200000000021</v>
      </c>
      <c r="N103" s="727">
        <v>4602.7390999999989</v>
      </c>
      <c r="O103" s="727">
        <v>7.7135199999999964</v>
      </c>
      <c r="P103" s="727">
        <v>6114.847099999999</v>
      </c>
      <c r="Q103" s="727">
        <v>7.6425300000000007</v>
      </c>
      <c r="R103" s="727">
        <v>6424.6610999999975</v>
      </c>
      <c r="S103" s="727">
        <v>7.0013599999999983</v>
      </c>
      <c r="T103" s="727">
        <v>7247.0474000000004</v>
      </c>
      <c r="U103" s="727">
        <v>10.237189999999998</v>
      </c>
      <c r="V103" s="727">
        <v>9530.3884000000016</v>
      </c>
      <c r="W103" s="727">
        <v>8.7585099999999994</v>
      </c>
      <c r="X103" s="727">
        <v>7630.5006000000003</v>
      </c>
      <c r="Y103" s="727">
        <v>6.3743100000000013</v>
      </c>
      <c r="Z103" s="727">
        <v>5123.8447999999999</v>
      </c>
      <c r="AA103" s="730">
        <f>C103+E103+G103+I103+K103+M103+O103+Q103+S103+U103+W103+Y103</f>
        <v>102.75740999999999</v>
      </c>
      <c r="AB103" s="730">
        <f>D103+F103+H103+J103+L103+N103+P103+R103+T103+V103+X103+Z103</f>
        <v>72005.531900000002</v>
      </c>
      <c r="AC103" s="582"/>
      <c r="AD103" s="582"/>
      <c r="AE103" s="569"/>
      <c r="AF103" s="569"/>
      <c r="AG103" s="569"/>
      <c r="AH103" s="569"/>
      <c r="AI103" s="569"/>
      <c r="AJ103" s="569"/>
      <c r="AK103" s="569"/>
      <c r="AL103" s="569"/>
      <c r="AM103" s="569"/>
      <c r="AN103" s="569"/>
      <c r="AO103" s="569"/>
      <c r="AP103" s="569"/>
      <c r="AQ103" s="569"/>
      <c r="AR103" s="569"/>
      <c r="AS103" s="569"/>
      <c r="AT103" s="569"/>
      <c r="AU103" s="569"/>
      <c r="AV103" s="569"/>
      <c r="AW103" s="569"/>
      <c r="AX103" s="569"/>
      <c r="AY103" s="569"/>
      <c r="AZ103" s="569"/>
      <c r="BA103" s="569"/>
      <c r="BB103" s="569"/>
      <c r="BC103" s="569"/>
      <c r="BD103" s="569"/>
      <c r="BE103" s="569"/>
      <c r="BF103" s="569"/>
      <c r="BG103" s="569"/>
      <c r="BH103" s="569"/>
      <c r="BI103" s="569"/>
      <c r="BJ103" s="569"/>
      <c r="BK103" s="569"/>
      <c r="BL103" s="569"/>
      <c r="BM103" s="569"/>
      <c r="BN103" s="569"/>
      <c r="BO103" s="569"/>
      <c r="BP103" s="569"/>
      <c r="BQ103" s="569"/>
    </row>
    <row r="104" spans="1:69" s="597" customFormat="1" x14ac:dyDescent="0.25">
      <c r="A104" s="638"/>
      <c r="B104" s="226" t="s">
        <v>174</v>
      </c>
      <c r="C104" s="754"/>
      <c r="D104" s="743"/>
      <c r="E104" s="743"/>
      <c r="F104" s="743"/>
      <c r="G104" s="743"/>
      <c r="H104" s="743"/>
      <c r="I104" s="725"/>
      <c r="J104" s="725"/>
      <c r="K104" s="743"/>
      <c r="L104" s="743"/>
      <c r="M104" s="743"/>
      <c r="N104" s="743"/>
      <c r="O104" s="743"/>
      <c r="P104" s="743"/>
      <c r="Q104" s="743"/>
      <c r="R104" s="743"/>
      <c r="S104" s="743"/>
      <c r="T104" s="743"/>
      <c r="U104" s="743"/>
      <c r="V104" s="743"/>
      <c r="W104" s="743"/>
      <c r="X104" s="743"/>
      <c r="Y104" s="743"/>
      <c r="Z104" s="743"/>
      <c r="AA104" s="730"/>
      <c r="AB104" s="730"/>
      <c r="AC104" s="569"/>
      <c r="AD104" s="569"/>
      <c r="AE104" s="569"/>
      <c r="AF104" s="569"/>
      <c r="AG104" s="569"/>
      <c r="AH104" s="569"/>
      <c r="AI104" s="569"/>
      <c r="AJ104" s="569"/>
      <c r="AK104" s="569"/>
      <c r="AL104" s="569"/>
      <c r="AM104" s="569"/>
      <c r="AN104" s="569"/>
      <c r="AO104" s="569"/>
      <c r="AP104" s="569"/>
      <c r="AQ104" s="569"/>
      <c r="AR104" s="569"/>
      <c r="AS104" s="569"/>
      <c r="AT104" s="569"/>
      <c r="AU104" s="569"/>
      <c r="AV104" s="569"/>
      <c r="AW104" s="569"/>
      <c r="AX104" s="569"/>
      <c r="AY104" s="569"/>
      <c r="AZ104" s="569"/>
      <c r="BA104" s="569"/>
      <c r="BB104" s="569"/>
      <c r="BC104" s="569"/>
      <c r="BD104" s="569"/>
      <c r="BE104" s="569"/>
      <c r="BF104" s="569"/>
      <c r="BG104" s="569"/>
      <c r="BH104" s="569"/>
      <c r="BI104" s="569"/>
      <c r="BJ104" s="569"/>
      <c r="BK104" s="569"/>
      <c r="BL104" s="569"/>
      <c r="BM104" s="569"/>
      <c r="BN104" s="569"/>
      <c r="BO104" s="569"/>
      <c r="BP104" s="569"/>
      <c r="BQ104" s="569"/>
    </row>
    <row r="105" spans="1:69" s="597" customFormat="1" x14ac:dyDescent="0.25">
      <c r="A105" s="638">
        <v>801</v>
      </c>
      <c r="B105" s="647" t="s">
        <v>261</v>
      </c>
      <c r="C105" s="727">
        <v>828.21010990000002</v>
      </c>
      <c r="D105" s="727">
        <v>755062.0152999995</v>
      </c>
      <c r="E105" s="727">
        <v>603.69783000000007</v>
      </c>
      <c r="F105" s="727">
        <v>441292.28290000011</v>
      </c>
      <c r="G105" s="727">
        <v>645.75912000000017</v>
      </c>
      <c r="H105" s="727">
        <v>582103.34439999994</v>
      </c>
      <c r="I105" s="725">
        <v>558.42002999999988</v>
      </c>
      <c r="J105" s="725">
        <v>424425.28110000002</v>
      </c>
      <c r="K105" s="727">
        <v>535.37912000000006</v>
      </c>
      <c r="L105" s="727">
        <v>450114.6851</v>
      </c>
      <c r="M105" s="727">
        <v>615.55149999999992</v>
      </c>
      <c r="N105" s="727">
        <v>532103.3857000001</v>
      </c>
      <c r="O105" s="727">
        <v>533.37427000000002</v>
      </c>
      <c r="P105" s="727">
        <v>401345.25839999999</v>
      </c>
      <c r="Q105" s="727">
        <v>678.48064000000011</v>
      </c>
      <c r="R105" s="727">
        <v>617855.83750000002</v>
      </c>
      <c r="S105" s="727">
        <v>629.10912000000008</v>
      </c>
      <c r="T105" s="727">
        <v>616126.0260999999</v>
      </c>
      <c r="U105" s="727">
        <v>869.12937999999974</v>
      </c>
      <c r="V105" s="727">
        <v>812015.40350000001</v>
      </c>
      <c r="W105" s="727">
        <v>729.88996999999995</v>
      </c>
      <c r="X105" s="727">
        <v>585166.54369999992</v>
      </c>
      <c r="Y105" s="727">
        <v>679.49158249999994</v>
      </c>
      <c r="Z105" s="727">
        <v>583962.09119999979</v>
      </c>
      <c r="AA105" s="730">
        <f t="shared" ref="AA105:AB125" si="20">C105+E105+G105+I105+K105+M105+O105+Q105+S105+U105+W105+Y105</f>
        <v>7906.4926723999997</v>
      </c>
      <c r="AB105" s="730">
        <f t="shared" si="20"/>
        <v>6801572.1548999995</v>
      </c>
      <c r="AC105" s="582"/>
      <c r="AD105" s="582"/>
      <c r="AE105" s="569"/>
      <c r="AF105" s="569"/>
      <c r="AG105" s="569"/>
      <c r="AH105" s="569"/>
      <c r="AI105" s="569"/>
      <c r="AJ105" s="569"/>
      <c r="AK105" s="569"/>
      <c r="AL105" s="569"/>
      <c r="AM105" s="569"/>
      <c r="AN105" s="569"/>
      <c r="AO105" s="569"/>
      <c r="AP105" s="569"/>
      <c r="AQ105" s="569"/>
      <c r="AR105" s="569"/>
      <c r="AS105" s="569"/>
      <c r="AT105" s="569"/>
      <c r="AU105" s="569"/>
      <c r="AV105" s="569"/>
      <c r="AW105" s="569"/>
      <c r="AX105" s="569"/>
      <c r="AY105" s="569"/>
      <c r="AZ105" s="569"/>
      <c r="BA105" s="569"/>
      <c r="BB105" s="569"/>
      <c r="BC105" s="569"/>
      <c r="BD105" s="569"/>
      <c r="BE105" s="569"/>
      <c r="BF105" s="569"/>
      <c r="BG105" s="569"/>
      <c r="BH105" s="569"/>
      <c r="BI105" s="569"/>
      <c r="BJ105" s="569"/>
      <c r="BK105" s="569"/>
      <c r="BL105" s="569"/>
      <c r="BM105" s="569"/>
      <c r="BN105" s="569"/>
      <c r="BO105" s="569"/>
      <c r="BP105" s="569"/>
      <c r="BQ105" s="569"/>
    </row>
    <row r="106" spans="1:69" s="597" customFormat="1" x14ac:dyDescent="0.25">
      <c r="A106" s="635" t="s">
        <v>175</v>
      </c>
      <c r="B106" s="598" t="s">
        <v>176</v>
      </c>
      <c r="C106" s="727">
        <v>56.757789999999993</v>
      </c>
      <c r="D106" s="727">
        <v>58552.957799999989</v>
      </c>
      <c r="E106" s="727">
        <v>56.686500000000002</v>
      </c>
      <c r="F106" s="727">
        <v>49437.288700000012</v>
      </c>
      <c r="G106" s="727">
        <v>45.463599999999992</v>
      </c>
      <c r="H106" s="727">
        <v>38832.063900000001</v>
      </c>
      <c r="I106" s="725">
        <v>44.080180000000006</v>
      </c>
      <c r="J106" s="725">
        <v>27301.014500000005</v>
      </c>
      <c r="K106" s="727">
        <v>42.55845999999999</v>
      </c>
      <c r="L106" s="727">
        <v>39341.878600000011</v>
      </c>
      <c r="M106" s="727">
        <v>57.497789999999995</v>
      </c>
      <c r="N106" s="727">
        <v>53355.367399999996</v>
      </c>
      <c r="O106" s="727">
        <v>87.934029999999993</v>
      </c>
      <c r="P106" s="727">
        <v>82657.116000000009</v>
      </c>
      <c r="Q106" s="727">
        <v>81.341200000000015</v>
      </c>
      <c r="R106" s="727">
        <v>69572.047399999996</v>
      </c>
      <c r="S106" s="727">
        <v>126.39850000000001</v>
      </c>
      <c r="T106" s="727">
        <v>140153.08849999998</v>
      </c>
      <c r="U106" s="727">
        <v>276.57765000000001</v>
      </c>
      <c r="V106" s="727">
        <v>268409.40910000011</v>
      </c>
      <c r="W106" s="727">
        <v>232.18128000000004</v>
      </c>
      <c r="X106" s="727">
        <v>196591.66029999999</v>
      </c>
      <c r="Y106" s="727">
        <v>72.485100000000003</v>
      </c>
      <c r="Z106" s="727">
        <v>45178.686799999996</v>
      </c>
      <c r="AA106" s="730">
        <f t="shared" si="20"/>
        <v>1179.96208</v>
      </c>
      <c r="AB106" s="730">
        <f t="shared" si="20"/>
        <v>1069382.5789999999</v>
      </c>
      <c r="AC106" s="582"/>
      <c r="AD106" s="161"/>
      <c r="AE106" s="569"/>
      <c r="AF106" s="569"/>
      <c r="AG106" s="569"/>
      <c r="AH106" s="569"/>
      <c r="AI106" s="569"/>
      <c r="AJ106" s="569"/>
      <c r="AK106" s="569"/>
      <c r="AL106" s="569"/>
      <c r="AM106" s="569"/>
      <c r="AN106" s="569"/>
      <c r="AO106" s="569"/>
      <c r="AP106" s="569"/>
      <c r="AQ106" s="569"/>
      <c r="AR106" s="569"/>
      <c r="AS106" s="569"/>
      <c r="AT106" s="569"/>
      <c r="AU106" s="569"/>
      <c r="AV106" s="569"/>
      <c r="AW106" s="569"/>
      <c r="AX106" s="569"/>
      <c r="AY106" s="569"/>
      <c r="AZ106" s="569"/>
      <c r="BA106" s="569"/>
      <c r="BB106" s="569"/>
      <c r="BC106" s="569"/>
      <c r="BD106" s="569"/>
      <c r="BE106" s="569"/>
      <c r="BF106" s="569"/>
      <c r="BG106" s="569"/>
      <c r="BH106" s="569"/>
      <c r="BI106" s="569"/>
      <c r="BJ106" s="569"/>
      <c r="BK106" s="569"/>
      <c r="BL106" s="569"/>
      <c r="BM106" s="569"/>
      <c r="BN106" s="569"/>
      <c r="BO106" s="569"/>
      <c r="BP106" s="569"/>
      <c r="BQ106" s="569"/>
    </row>
    <row r="107" spans="1:69" s="597" customFormat="1" x14ac:dyDescent="0.25">
      <c r="A107" s="635" t="s">
        <v>319</v>
      </c>
      <c r="B107" s="598" t="s">
        <v>178</v>
      </c>
      <c r="C107" s="727">
        <v>6437.7420199999933</v>
      </c>
      <c r="D107" s="727">
        <v>8076634.5384000018</v>
      </c>
      <c r="E107" s="727">
        <v>5448.7565499999937</v>
      </c>
      <c r="F107" s="727">
        <v>7134723.78439999</v>
      </c>
      <c r="G107" s="727">
        <v>4635.0291099999995</v>
      </c>
      <c r="H107" s="727">
        <v>6209871.7001999961</v>
      </c>
      <c r="I107" s="725">
        <v>3699.9306099999935</v>
      </c>
      <c r="J107" s="725">
        <v>5847250.8094999986</v>
      </c>
      <c r="K107" s="727">
        <v>4429.257520000001</v>
      </c>
      <c r="L107" s="727">
        <v>7250088.9199999962</v>
      </c>
      <c r="M107" s="727">
        <v>4033.0666480000004</v>
      </c>
      <c r="N107" s="727">
        <v>6041000.7349999947</v>
      </c>
      <c r="O107" s="727">
        <v>3054.6935399999998</v>
      </c>
      <c r="P107" s="727">
        <v>3914565.7314999974</v>
      </c>
      <c r="Q107" s="727">
        <v>3555.5534000000007</v>
      </c>
      <c r="R107" s="727">
        <v>4559774.4873999991</v>
      </c>
      <c r="S107" s="727">
        <v>4915.3349300000027</v>
      </c>
      <c r="T107" s="727">
        <v>8231085.2786999997</v>
      </c>
      <c r="U107" s="727">
        <v>8888.9341799999856</v>
      </c>
      <c r="V107" s="727">
        <v>14923651.137599982</v>
      </c>
      <c r="W107" s="727">
        <v>7809.6670699999822</v>
      </c>
      <c r="X107" s="727">
        <v>10731427.622900004</v>
      </c>
      <c r="Y107" s="727">
        <v>6437.3211199999887</v>
      </c>
      <c r="Z107" s="727">
        <v>8055962.0552000012</v>
      </c>
      <c r="AA107" s="730">
        <f t="shared" si="20"/>
        <v>63345.286697999945</v>
      </c>
      <c r="AB107" s="730">
        <f t="shared" si="20"/>
        <v>90976036.800799966</v>
      </c>
      <c r="AD107" s="582"/>
      <c r="AE107" s="569"/>
      <c r="AF107" s="569"/>
      <c r="AG107" s="569"/>
      <c r="AH107" s="569"/>
      <c r="AI107" s="569"/>
      <c r="AJ107" s="569"/>
      <c r="AK107" s="569"/>
      <c r="AL107" s="569"/>
      <c r="AM107" s="569"/>
      <c r="AN107" s="569"/>
      <c r="AO107" s="569"/>
      <c r="AP107" s="569"/>
      <c r="AQ107" s="569"/>
      <c r="AR107" s="569"/>
      <c r="AS107" s="569"/>
      <c r="AT107" s="569"/>
      <c r="AU107" s="569"/>
      <c r="AV107" s="569"/>
      <c r="AW107" s="569"/>
      <c r="AX107" s="569"/>
      <c r="AY107" s="569"/>
      <c r="AZ107" s="569"/>
      <c r="BA107" s="569"/>
      <c r="BB107" s="569"/>
      <c r="BC107" s="569"/>
      <c r="BD107" s="569"/>
      <c r="BE107" s="569"/>
      <c r="BF107" s="569"/>
      <c r="BG107" s="569"/>
      <c r="BH107" s="569"/>
      <c r="BI107" s="569"/>
      <c r="BJ107" s="569"/>
      <c r="BK107" s="569"/>
      <c r="BL107" s="569"/>
      <c r="BM107" s="569"/>
      <c r="BN107" s="569"/>
      <c r="BO107" s="569"/>
      <c r="BP107" s="569"/>
      <c r="BQ107" s="569"/>
    </row>
    <row r="108" spans="1:69" s="597" customFormat="1" x14ac:dyDescent="0.25">
      <c r="A108" s="635" t="s">
        <v>179</v>
      </c>
      <c r="B108" s="598" t="s">
        <v>180</v>
      </c>
      <c r="C108" s="727">
        <v>56.833600000000004</v>
      </c>
      <c r="D108" s="727">
        <v>42121.922400000003</v>
      </c>
      <c r="E108" s="727">
        <v>113.36104</v>
      </c>
      <c r="F108" s="727">
        <v>117724.87050000002</v>
      </c>
      <c r="G108" s="727">
        <v>100.61524</v>
      </c>
      <c r="H108" s="727">
        <v>92206.502099999998</v>
      </c>
      <c r="I108" s="725">
        <v>126.64489999999999</v>
      </c>
      <c r="J108" s="725">
        <v>121720.76949999999</v>
      </c>
      <c r="K108" s="727">
        <v>112.39637999999999</v>
      </c>
      <c r="L108" s="727">
        <v>96421.510099999985</v>
      </c>
      <c r="M108" s="727">
        <v>147.23078000000001</v>
      </c>
      <c r="N108" s="727">
        <v>110655.83000000002</v>
      </c>
      <c r="O108" s="727">
        <v>153.90455</v>
      </c>
      <c r="P108" s="727">
        <v>164560.35760000002</v>
      </c>
      <c r="Q108" s="727">
        <v>144.52403000000001</v>
      </c>
      <c r="R108" s="727">
        <v>163890.89950000003</v>
      </c>
      <c r="S108" s="727">
        <v>90.050939999999997</v>
      </c>
      <c r="T108" s="727">
        <v>97594.443399999989</v>
      </c>
      <c r="U108" s="727">
        <v>67.625320000000002</v>
      </c>
      <c r="V108" s="727">
        <v>69735.020299999989</v>
      </c>
      <c r="W108" s="727">
        <v>77.64546</v>
      </c>
      <c r="X108" s="727">
        <v>78730.218099999998</v>
      </c>
      <c r="Y108" s="727">
        <v>58.711000000000006</v>
      </c>
      <c r="Z108" s="727">
        <v>61458.745700000014</v>
      </c>
      <c r="AA108" s="730">
        <f t="shared" si="20"/>
        <v>1249.5432400000002</v>
      </c>
      <c r="AB108" s="730">
        <f t="shared" si="20"/>
        <v>1216821.0892</v>
      </c>
      <c r="AC108" s="569"/>
      <c r="AD108" s="569"/>
      <c r="AE108" s="569"/>
      <c r="AF108" s="569"/>
      <c r="AG108" s="569"/>
      <c r="AH108" s="569"/>
      <c r="AI108" s="569"/>
      <c r="AJ108" s="569"/>
      <c r="AK108" s="569"/>
      <c r="AL108" s="569"/>
      <c r="AM108" s="569"/>
      <c r="AN108" s="569"/>
      <c r="AO108" s="569"/>
      <c r="AP108" s="569"/>
      <c r="AQ108" s="569"/>
      <c r="AR108" s="569"/>
      <c r="AS108" s="569"/>
      <c r="AT108" s="569"/>
      <c r="AU108" s="569"/>
      <c r="AV108" s="569"/>
      <c r="AW108" s="569"/>
      <c r="AX108" s="569"/>
      <c r="AY108" s="569"/>
      <c r="AZ108" s="569"/>
      <c r="BA108" s="569"/>
      <c r="BB108" s="569"/>
      <c r="BC108" s="569"/>
      <c r="BD108" s="569"/>
      <c r="BE108" s="569"/>
      <c r="BF108" s="569"/>
      <c r="BG108" s="569"/>
      <c r="BH108" s="569"/>
      <c r="BI108" s="569"/>
      <c r="BJ108" s="569"/>
      <c r="BK108" s="569"/>
      <c r="BL108" s="569"/>
      <c r="BM108" s="569"/>
      <c r="BN108" s="569"/>
      <c r="BO108" s="569"/>
      <c r="BP108" s="569"/>
      <c r="BQ108" s="569"/>
    </row>
    <row r="109" spans="1:69" s="597" customFormat="1" x14ac:dyDescent="0.25">
      <c r="A109" s="635" t="s">
        <v>181</v>
      </c>
      <c r="B109" s="598" t="s">
        <v>182</v>
      </c>
      <c r="C109" s="727">
        <v>354.92129999999992</v>
      </c>
      <c r="D109" s="727">
        <v>132712.8492</v>
      </c>
      <c r="E109" s="727">
        <v>118.27710000000002</v>
      </c>
      <c r="F109" s="727">
        <v>114012.74350000001</v>
      </c>
      <c r="G109" s="727">
        <v>270.97510999999997</v>
      </c>
      <c r="H109" s="727">
        <v>128168.91599999995</v>
      </c>
      <c r="I109" s="725">
        <v>253.85390000000007</v>
      </c>
      <c r="J109" s="725">
        <v>104984.46269999999</v>
      </c>
      <c r="K109" s="727">
        <v>15.265799999999999</v>
      </c>
      <c r="L109" s="727">
        <v>42496.075399999994</v>
      </c>
      <c r="M109" s="727">
        <v>14.367309999999998</v>
      </c>
      <c r="N109" s="727">
        <v>17128.1878</v>
      </c>
      <c r="O109" s="727">
        <v>0.36199999999999999</v>
      </c>
      <c r="P109" s="727">
        <v>155.66</v>
      </c>
      <c r="Q109" s="727">
        <v>1.7484999999999999</v>
      </c>
      <c r="R109" s="727">
        <v>4387.1423000000004</v>
      </c>
      <c r="S109" s="727">
        <v>0.62729999999999997</v>
      </c>
      <c r="T109" s="727">
        <v>1659.1804</v>
      </c>
      <c r="U109" s="727">
        <v>0</v>
      </c>
      <c r="V109" s="727">
        <v>0</v>
      </c>
      <c r="W109" s="727">
        <v>0.2</v>
      </c>
      <c r="X109" s="727">
        <v>30</v>
      </c>
      <c r="Y109" s="727">
        <v>12.078299999999999</v>
      </c>
      <c r="Z109" s="727">
        <v>51183.527099999999</v>
      </c>
      <c r="AA109" s="730">
        <f t="shared" si="20"/>
        <v>1042.67662</v>
      </c>
      <c r="AB109" s="730">
        <f t="shared" si="20"/>
        <v>596918.74439999973</v>
      </c>
      <c r="AC109" s="582"/>
      <c r="AD109" s="582"/>
      <c r="AE109" s="569"/>
      <c r="AF109" s="569"/>
      <c r="AG109" s="569"/>
      <c r="AH109" s="569"/>
      <c r="AI109" s="569"/>
      <c r="AJ109" s="569"/>
      <c r="AK109" s="569"/>
      <c r="AL109" s="569"/>
      <c r="AM109" s="569"/>
      <c r="AN109" s="569"/>
      <c r="AO109" s="569"/>
      <c r="AP109" s="569"/>
      <c r="AQ109" s="569"/>
      <c r="AR109" s="569"/>
      <c r="AS109" s="569"/>
      <c r="AT109" s="569"/>
      <c r="AU109" s="569"/>
      <c r="AV109" s="569"/>
      <c r="AW109" s="569"/>
      <c r="AX109" s="569"/>
      <c r="AY109" s="569"/>
      <c r="AZ109" s="569"/>
      <c r="BA109" s="569"/>
      <c r="BB109" s="569"/>
      <c r="BC109" s="569"/>
      <c r="BD109" s="569"/>
      <c r="BE109" s="569"/>
      <c r="BF109" s="569"/>
      <c r="BG109" s="569"/>
      <c r="BH109" s="569"/>
      <c r="BI109" s="569"/>
      <c r="BJ109" s="569"/>
      <c r="BK109" s="569"/>
      <c r="BL109" s="569"/>
      <c r="BM109" s="569"/>
      <c r="BN109" s="569"/>
      <c r="BO109" s="569"/>
      <c r="BP109" s="569"/>
      <c r="BQ109" s="569"/>
    </row>
    <row r="110" spans="1:69" s="597" customFormat="1" x14ac:dyDescent="0.25">
      <c r="A110" s="804" t="s">
        <v>251</v>
      </c>
      <c r="B110" s="598" t="s">
        <v>184</v>
      </c>
      <c r="C110" s="727">
        <v>81.343760000000032</v>
      </c>
      <c r="D110" s="727">
        <v>77378.494700000039</v>
      </c>
      <c r="E110" s="727">
        <v>312.84991000000008</v>
      </c>
      <c r="F110" s="727">
        <v>355683.6718999999</v>
      </c>
      <c r="G110" s="727">
        <v>1586.4490299999991</v>
      </c>
      <c r="H110" s="727">
        <v>2291018.5565000004</v>
      </c>
      <c r="I110" s="725">
        <v>3475.7504599999988</v>
      </c>
      <c r="J110" s="725">
        <v>5193494.8076000074</v>
      </c>
      <c r="K110" s="727">
        <v>7259.7015800000327</v>
      </c>
      <c r="L110" s="727">
        <v>8844936.6237000152</v>
      </c>
      <c r="M110" s="727">
        <v>10679.287530000009</v>
      </c>
      <c r="N110" s="727">
        <v>11357439.435099989</v>
      </c>
      <c r="O110" s="727">
        <v>9846.7056900000171</v>
      </c>
      <c r="P110" s="727">
        <v>9999685.5488999896</v>
      </c>
      <c r="Q110" s="727">
        <v>2241.3845399999991</v>
      </c>
      <c r="R110" s="727">
        <v>2200551.409599999</v>
      </c>
      <c r="S110" s="727">
        <v>155.46905999999993</v>
      </c>
      <c r="T110" s="727">
        <v>166664.17499999999</v>
      </c>
      <c r="U110" s="727">
        <v>158.31990999999999</v>
      </c>
      <c r="V110" s="727">
        <v>168159.99460000001</v>
      </c>
      <c r="W110" s="727">
        <v>165.50031000000007</v>
      </c>
      <c r="X110" s="727">
        <v>203636.97130000009</v>
      </c>
      <c r="Y110" s="727">
        <v>256.14361000000008</v>
      </c>
      <c r="Z110" s="727">
        <v>279407.30029999989</v>
      </c>
      <c r="AA110" s="730">
        <f>C110+E110+G110+I110+K110+M110+O110+Q110+S110+U110+W110+Y110</f>
        <v>36218.905390000058</v>
      </c>
      <c r="AB110" s="730">
        <f>D110+F110+H110+J110+L110+N110+P110+R110+T110+V110+X110+Z110</f>
        <v>41138056.989199996</v>
      </c>
      <c r="AC110" s="569"/>
      <c r="AD110" s="569"/>
      <c r="AE110" s="569"/>
      <c r="AF110" s="569"/>
      <c r="AG110" s="569"/>
      <c r="AH110" s="569"/>
      <c r="AI110" s="569"/>
      <c r="AJ110" s="569"/>
      <c r="AK110" s="569"/>
      <c r="AL110" s="569"/>
      <c r="AM110" s="569"/>
      <c r="AN110" s="569"/>
      <c r="AO110" s="569"/>
      <c r="AP110" s="569"/>
      <c r="AQ110" s="569"/>
      <c r="AR110" s="569"/>
      <c r="AS110" s="569"/>
      <c r="AT110" s="569"/>
      <c r="AU110" s="569"/>
      <c r="AV110" s="569"/>
      <c r="AW110" s="569"/>
      <c r="AX110" s="569"/>
      <c r="AY110" s="569"/>
      <c r="AZ110" s="569"/>
      <c r="BA110" s="569"/>
      <c r="BB110" s="569"/>
      <c r="BC110" s="569"/>
      <c r="BD110" s="569"/>
      <c r="BE110" s="569"/>
      <c r="BF110" s="569"/>
      <c r="BG110" s="569"/>
      <c r="BH110" s="569"/>
      <c r="BI110" s="569"/>
      <c r="BJ110" s="569"/>
      <c r="BK110" s="569"/>
      <c r="BL110" s="569"/>
      <c r="BM110" s="569"/>
      <c r="BN110" s="569"/>
      <c r="BO110" s="569"/>
      <c r="BP110" s="569"/>
      <c r="BQ110" s="569"/>
    </row>
    <row r="111" spans="1:69" s="597" customFormat="1" x14ac:dyDescent="0.25">
      <c r="A111" s="646" t="s">
        <v>237</v>
      </c>
      <c r="B111" s="756" t="s">
        <v>186</v>
      </c>
      <c r="C111" s="727">
        <v>419.49410999999998</v>
      </c>
      <c r="D111" s="727">
        <v>359408.32930000016</v>
      </c>
      <c r="E111" s="727">
        <v>338.29865999999998</v>
      </c>
      <c r="F111" s="727">
        <v>281243.15169999993</v>
      </c>
      <c r="G111" s="727">
        <v>486.61689000000001</v>
      </c>
      <c r="H111" s="727">
        <v>452080.6590000001</v>
      </c>
      <c r="I111" s="725">
        <v>595.37058999999999</v>
      </c>
      <c r="J111" s="725">
        <v>515091.77290000016</v>
      </c>
      <c r="K111" s="727">
        <v>302.23787000000004</v>
      </c>
      <c r="L111" s="727">
        <v>242858.04740000004</v>
      </c>
      <c r="M111" s="727">
        <v>394.04154000000005</v>
      </c>
      <c r="N111" s="727">
        <v>314867.25810000009</v>
      </c>
      <c r="O111" s="727">
        <v>370.78717999999986</v>
      </c>
      <c r="P111" s="727">
        <v>316375.74580000003</v>
      </c>
      <c r="Q111" s="727">
        <v>154.41913</v>
      </c>
      <c r="R111" s="727">
        <v>160455.80630000003</v>
      </c>
      <c r="S111" s="727">
        <v>456.94445000000013</v>
      </c>
      <c r="T111" s="727">
        <v>500621.86150000017</v>
      </c>
      <c r="U111" s="727">
        <v>310.59878999999989</v>
      </c>
      <c r="V111" s="727">
        <v>226168.53810000009</v>
      </c>
      <c r="W111" s="727">
        <v>612.77321000000018</v>
      </c>
      <c r="X111" s="727">
        <v>480972.95130000002</v>
      </c>
      <c r="Y111" s="727">
        <v>507.43658999999991</v>
      </c>
      <c r="Z111" s="727">
        <v>399945.5453</v>
      </c>
      <c r="AA111" s="730">
        <f t="shared" si="20"/>
        <v>4949.0190100000009</v>
      </c>
      <c r="AB111" s="730">
        <f t="shared" si="20"/>
        <v>4250089.6667000009</v>
      </c>
      <c r="AC111" s="582"/>
      <c r="AD111" s="582"/>
      <c r="AE111" s="569"/>
      <c r="AF111" s="569"/>
      <c r="AG111" s="569"/>
      <c r="AH111" s="569"/>
      <c r="AI111" s="569"/>
      <c r="AJ111" s="569"/>
      <c r="AK111" s="569"/>
      <c r="AL111" s="569"/>
      <c r="AM111" s="569"/>
      <c r="AN111" s="569"/>
      <c r="AO111" s="569"/>
      <c r="AP111" s="569"/>
      <c r="AQ111" s="569"/>
      <c r="AR111" s="569"/>
      <c r="AS111" s="569"/>
      <c r="AT111" s="569"/>
      <c r="AU111" s="569"/>
      <c r="AV111" s="569"/>
      <c r="AW111" s="569"/>
      <c r="AX111" s="569"/>
      <c r="AY111" s="569"/>
      <c r="AZ111" s="569"/>
      <c r="BA111" s="569"/>
      <c r="BB111" s="569"/>
      <c r="BC111" s="569"/>
      <c r="BD111" s="569"/>
      <c r="BE111" s="569"/>
      <c r="BF111" s="569"/>
      <c r="BG111" s="569"/>
      <c r="BH111" s="569"/>
      <c r="BI111" s="569"/>
      <c r="BJ111" s="569"/>
      <c r="BK111" s="569"/>
      <c r="BL111" s="569"/>
      <c r="BM111" s="569"/>
      <c r="BN111" s="569"/>
      <c r="BO111" s="569"/>
      <c r="BP111" s="569"/>
      <c r="BQ111" s="569"/>
    </row>
    <row r="112" spans="1:69" s="597" customFormat="1" x14ac:dyDescent="0.25">
      <c r="A112" s="635" t="s">
        <v>238</v>
      </c>
      <c r="B112" s="598" t="s">
        <v>188</v>
      </c>
      <c r="C112" s="725">
        <v>0</v>
      </c>
      <c r="D112" s="725">
        <v>0</v>
      </c>
      <c r="E112" s="725">
        <v>0</v>
      </c>
      <c r="F112" s="725">
        <v>0</v>
      </c>
      <c r="G112" s="725">
        <v>0</v>
      </c>
      <c r="H112" s="725">
        <v>0</v>
      </c>
      <c r="I112" s="725">
        <v>2.4E-2</v>
      </c>
      <c r="J112" s="725">
        <v>39</v>
      </c>
      <c r="K112" s="725">
        <v>0</v>
      </c>
      <c r="L112" s="725">
        <v>0</v>
      </c>
      <c r="M112" s="728">
        <v>0</v>
      </c>
      <c r="N112" s="728">
        <v>0</v>
      </c>
      <c r="O112" s="728">
        <v>0.05</v>
      </c>
      <c r="P112" s="728">
        <v>20.5</v>
      </c>
      <c r="Q112" s="728">
        <v>0</v>
      </c>
      <c r="R112" s="728">
        <v>0</v>
      </c>
      <c r="S112" s="728">
        <v>0</v>
      </c>
      <c r="T112" s="728">
        <v>0</v>
      </c>
      <c r="U112" s="728">
        <v>2.4E-2</v>
      </c>
      <c r="V112" s="728">
        <v>39</v>
      </c>
      <c r="W112" s="728">
        <v>0</v>
      </c>
      <c r="X112" s="728">
        <v>0</v>
      </c>
      <c r="Y112" s="728">
        <v>2.4E-2</v>
      </c>
      <c r="Z112" s="728">
        <v>39</v>
      </c>
      <c r="AA112" s="730">
        <f t="shared" si="20"/>
        <v>0.122</v>
      </c>
      <c r="AB112" s="730">
        <f t="shared" si="20"/>
        <v>137.5</v>
      </c>
      <c r="AC112" s="582"/>
      <c r="AD112" s="582"/>
      <c r="AE112" s="569"/>
      <c r="AF112" s="569"/>
      <c r="AG112" s="569"/>
      <c r="AH112" s="569"/>
      <c r="AI112" s="569"/>
      <c r="AJ112" s="569"/>
      <c r="AK112" s="569"/>
      <c r="AL112" s="569"/>
      <c r="AM112" s="569"/>
      <c r="AN112" s="569"/>
      <c r="AO112" s="569"/>
      <c r="AP112" s="569"/>
      <c r="AQ112" s="569"/>
      <c r="AR112" s="569"/>
      <c r="AS112" s="569"/>
      <c r="AT112" s="569"/>
      <c r="AU112" s="569"/>
      <c r="AV112" s="569"/>
      <c r="AW112" s="569"/>
      <c r="AX112" s="569"/>
      <c r="AY112" s="569"/>
      <c r="AZ112" s="569"/>
      <c r="BA112" s="569"/>
      <c r="BB112" s="569"/>
      <c r="BC112" s="569"/>
      <c r="BD112" s="569"/>
      <c r="BE112" s="569"/>
      <c r="BF112" s="569"/>
      <c r="BG112" s="569"/>
      <c r="BH112" s="569"/>
      <c r="BI112" s="569"/>
      <c r="BJ112" s="569"/>
      <c r="BK112" s="569"/>
      <c r="BL112" s="569"/>
      <c r="BM112" s="569"/>
      <c r="BN112" s="569"/>
      <c r="BO112" s="569"/>
      <c r="BP112" s="569"/>
      <c r="BQ112" s="569"/>
    </row>
    <row r="113" spans="1:69" s="597" customFormat="1" x14ac:dyDescent="0.25">
      <c r="A113" s="635" t="s">
        <v>189</v>
      </c>
      <c r="B113" s="598" t="s">
        <v>190</v>
      </c>
      <c r="C113" s="725">
        <v>0</v>
      </c>
      <c r="D113" s="725">
        <v>0</v>
      </c>
      <c r="E113" s="725">
        <v>0</v>
      </c>
      <c r="F113" s="725">
        <v>0</v>
      </c>
      <c r="G113" s="727">
        <v>9.0699999999999999E-3</v>
      </c>
      <c r="H113" s="727">
        <v>9.9978999999999996</v>
      </c>
      <c r="I113" s="725">
        <v>1.3609999999999999E-2</v>
      </c>
      <c r="J113" s="725">
        <v>15.0023</v>
      </c>
      <c r="K113" s="727">
        <v>0</v>
      </c>
      <c r="L113" s="727">
        <v>0</v>
      </c>
      <c r="M113" s="727">
        <v>0</v>
      </c>
      <c r="N113" s="727">
        <v>0</v>
      </c>
      <c r="O113" s="727">
        <v>0</v>
      </c>
      <c r="P113" s="727">
        <v>0</v>
      </c>
      <c r="Q113" s="727">
        <v>0</v>
      </c>
      <c r="R113" s="727">
        <v>0</v>
      </c>
      <c r="S113" s="727">
        <v>0.11368</v>
      </c>
      <c r="T113" s="727">
        <v>199.99719999999999</v>
      </c>
      <c r="U113" s="727">
        <v>0.22736000000000001</v>
      </c>
      <c r="V113" s="727">
        <v>399.99439999999998</v>
      </c>
      <c r="W113" s="727">
        <v>1.2220599999999999</v>
      </c>
      <c r="X113" s="727">
        <v>2449.9148999999998</v>
      </c>
      <c r="Y113" s="727">
        <v>2.0303400000000003</v>
      </c>
      <c r="Z113" s="727">
        <v>3793.5162</v>
      </c>
      <c r="AA113" s="730">
        <f t="shared" si="20"/>
        <v>3.6161200000000004</v>
      </c>
      <c r="AB113" s="730">
        <f t="shared" si="20"/>
        <v>6868.4228999999996</v>
      </c>
      <c r="AC113" s="582"/>
      <c r="AD113" s="582"/>
      <c r="AE113" s="569"/>
      <c r="AF113" s="569"/>
      <c r="AG113" s="569"/>
      <c r="AH113" s="569"/>
      <c r="AI113" s="569"/>
      <c r="AJ113" s="569"/>
      <c r="AK113" s="569"/>
      <c r="AL113" s="569"/>
      <c r="AM113" s="569"/>
      <c r="AN113" s="569"/>
      <c r="AO113" s="569"/>
      <c r="AP113" s="569"/>
      <c r="AQ113" s="569"/>
      <c r="AR113" s="569"/>
      <c r="AS113" s="569"/>
      <c r="AT113" s="569"/>
      <c r="AU113" s="569"/>
      <c r="AV113" s="569"/>
      <c r="AW113" s="569"/>
      <c r="AX113" s="569"/>
      <c r="AY113" s="569"/>
      <c r="AZ113" s="569"/>
      <c r="BA113" s="569"/>
      <c r="BB113" s="569"/>
      <c r="BC113" s="569"/>
      <c r="BD113" s="569"/>
      <c r="BE113" s="569"/>
      <c r="BF113" s="569"/>
      <c r="BG113" s="569"/>
      <c r="BH113" s="569"/>
      <c r="BI113" s="569"/>
      <c r="BJ113" s="569"/>
      <c r="BK113" s="569"/>
      <c r="BL113" s="569"/>
      <c r="BM113" s="569"/>
      <c r="BN113" s="569"/>
      <c r="BO113" s="569"/>
      <c r="BP113" s="569"/>
      <c r="BQ113" s="569"/>
    </row>
    <row r="114" spans="1:69" s="597" customFormat="1" x14ac:dyDescent="0.25">
      <c r="A114" s="646" t="s">
        <v>237</v>
      </c>
      <c r="B114" s="598" t="s">
        <v>192</v>
      </c>
      <c r="C114" s="727">
        <v>36.383040000000001</v>
      </c>
      <c r="D114" s="727">
        <v>32110.162600000003</v>
      </c>
      <c r="E114" s="727">
        <v>18.4542</v>
      </c>
      <c r="F114" s="727">
        <v>11699.241399999997</v>
      </c>
      <c r="G114" s="727">
        <v>7.7086499999999996</v>
      </c>
      <c r="H114" s="727">
        <v>6255.6481999999996</v>
      </c>
      <c r="I114" s="725">
        <v>12.014399999999998</v>
      </c>
      <c r="J114" s="725">
        <v>6130.7582999999995</v>
      </c>
      <c r="K114" s="727">
        <v>6.6633000000000004</v>
      </c>
      <c r="L114" s="727">
        <v>4508.2874000000002</v>
      </c>
      <c r="M114" s="727">
        <v>124.55633000000002</v>
      </c>
      <c r="N114" s="727">
        <v>55024.13400000002</v>
      </c>
      <c r="O114" s="727">
        <v>306.7659900000001</v>
      </c>
      <c r="P114" s="727">
        <v>128963.4613</v>
      </c>
      <c r="Q114" s="727">
        <v>683.63579999999979</v>
      </c>
      <c r="R114" s="727">
        <v>417610.88299999997</v>
      </c>
      <c r="S114" s="727">
        <v>618.98461099999986</v>
      </c>
      <c r="T114" s="727">
        <v>573585.03199999989</v>
      </c>
      <c r="U114" s="727">
        <v>95.509590000000017</v>
      </c>
      <c r="V114" s="727">
        <v>100119.99490000005</v>
      </c>
      <c r="W114" s="727">
        <v>59.309379999999983</v>
      </c>
      <c r="X114" s="727">
        <v>63444.103799999997</v>
      </c>
      <c r="Y114" s="727">
        <v>36.138540000000006</v>
      </c>
      <c r="Z114" s="727">
        <v>37946.527400000014</v>
      </c>
      <c r="AA114" s="730">
        <f>C114+E114+G114+I114+K114+M114+O114+Q114+S114+U114+W114+Y114</f>
        <v>2006.1238309999997</v>
      </c>
      <c r="AB114" s="730">
        <f>D114+F114+H114+J114+L114+N114+P114+R114+T114+V114+X114+Z114</f>
        <v>1437398.2342999999</v>
      </c>
      <c r="AC114" s="582"/>
      <c r="AD114" s="582"/>
      <c r="AE114" s="569"/>
      <c r="AF114" s="569"/>
      <c r="AG114" s="569"/>
      <c r="AH114" s="569"/>
      <c r="AI114" s="569"/>
      <c r="AJ114" s="569"/>
      <c r="AK114" s="569"/>
      <c r="AL114" s="569"/>
      <c r="AM114" s="569"/>
      <c r="AN114" s="569"/>
      <c r="AO114" s="569"/>
      <c r="AP114" s="569"/>
      <c r="AQ114" s="569"/>
      <c r="AR114" s="569"/>
      <c r="AS114" s="569"/>
      <c r="AT114" s="569"/>
      <c r="AU114" s="569"/>
      <c r="AV114" s="569"/>
      <c r="AW114" s="569"/>
      <c r="AX114" s="569"/>
      <c r="AY114" s="569"/>
      <c r="AZ114" s="569"/>
      <c r="BA114" s="569"/>
      <c r="BB114" s="569"/>
      <c r="BC114" s="569"/>
      <c r="BD114" s="569"/>
      <c r="BE114" s="569"/>
      <c r="BF114" s="569"/>
      <c r="BG114" s="569"/>
      <c r="BH114" s="569"/>
      <c r="BI114" s="569"/>
      <c r="BJ114" s="569"/>
      <c r="BK114" s="569"/>
      <c r="BL114" s="569"/>
      <c r="BM114" s="569"/>
      <c r="BN114" s="569"/>
      <c r="BO114" s="569"/>
      <c r="BP114" s="569"/>
      <c r="BQ114" s="569"/>
    </row>
    <row r="115" spans="1:69" s="597" customFormat="1" x14ac:dyDescent="0.25">
      <c r="A115" s="635" t="s">
        <v>193</v>
      </c>
      <c r="B115" s="598" t="s">
        <v>194</v>
      </c>
      <c r="C115" s="727">
        <v>11.59573</v>
      </c>
      <c r="D115" s="727">
        <v>8223.1684000000005</v>
      </c>
      <c r="E115" s="727">
        <v>19.120759999999997</v>
      </c>
      <c r="F115" s="727">
        <v>20388.378700000005</v>
      </c>
      <c r="G115" s="727">
        <v>18.808800000000002</v>
      </c>
      <c r="H115" s="727">
        <v>17956.466799999998</v>
      </c>
      <c r="I115" s="725">
        <v>22.756599999999999</v>
      </c>
      <c r="J115" s="725">
        <v>13771.2274</v>
      </c>
      <c r="K115" s="727">
        <v>19.233349999999994</v>
      </c>
      <c r="L115" s="727">
        <v>9484.4635000000053</v>
      </c>
      <c r="M115" s="727">
        <v>18.135960000000001</v>
      </c>
      <c r="N115" s="727">
        <v>10762.555700000001</v>
      </c>
      <c r="O115" s="727">
        <v>16.855009999999996</v>
      </c>
      <c r="P115" s="727">
        <v>17600.917599999997</v>
      </c>
      <c r="Q115" s="727">
        <v>17.920529999999992</v>
      </c>
      <c r="R115" s="727">
        <v>20620.866099999999</v>
      </c>
      <c r="S115" s="727">
        <v>14.784159999999996</v>
      </c>
      <c r="T115" s="727">
        <v>19049.507999999987</v>
      </c>
      <c r="U115" s="727">
        <v>10.886180000000003</v>
      </c>
      <c r="V115" s="727">
        <v>10030.8748</v>
      </c>
      <c r="W115" s="727">
        <v>10.00578</v>
      </c>
      <c r="X115" s="727">
        <v>5966.5037000000011</v>
      </c>
      <c r="Y115" s="727">
        <v>7.5496799999999977</v>
      </c>
      <c r="Z115" s="727">
        <v>4499.1779999999981</v>
      </c>
      <c r="AA115" s="730">
        <f t="shared" si="20"/>
        <v>187.65253999999996</v>
      </c>
      <c r="AB115" s="730">
        <f t="shared" si="20"/>
        <v>158354.10869999995</v>
      </c>
      <c r="AC115" s="569"/>
      <c r="AD115" s="569"/>
      <c r="AE115" s="569"/>
      <c r="AF115" s="569"/>
      <c r="AG115" s="569"/>
      <c r="AH115" s="569"/>
      <c r="AI115" s="569"/>
      <c r="AJ115" s="569"/>
      <c r="AK115" s="569"/>
      <c r="AL115" s="569"/>
      <c r="AM115" s="569"/>
      <c r="AN115" s="569"/>
      <c r="AO115" s="569"/>
      <c r="AP115" s="569"/>
      <c r="AQ115" s="569"/>
      <c r="AR115" s="569"/>
      <c r="AS115" s="569"/>
      <c r="AT115" s="569"/>
      <c r="AU115" s="569"/>
      <c r="AV115" s="569"/>
      <c r="AW115" s="569"/>
      <c r="AX115" s="569"/>
      <c r="AY115" s="569"/>
      <c r="AZ115" s="569"/>
      <c r="BA115" s="569"/>
      <c r="BB115" s="569"/>
      <c r="BC115" s="569"/>
      <c r="BD115" s="569"/>
      <c r="BE115" s="569"/>
      <c r="BF115" s="569"/>
      <c r="BG115" s="569"/>
      <c r="BH115" s="569"/>
      <c r="BI115" s="569"/>
      <c r="BJ115" s="569"/>
      <c r="BK115" s="569"/>
      <c r="BL115" s="569"/>
      <c r="BM115" s="569"/>
      <c r="BN115" s="569"/>
      <c r="BO115" s="569"/>
      <c r="BP115" s="569"/>
      <c r="BQ115" s="569"/>
    </row>
    <row r="116" spans="1:69" s="597" customFormat="1" x14ac:dyDescent="0.25">
      <c r="A116" s="635" t="s">
        <v>195</v>
      </c>
      <c r="B116" s="596" t="s">
        <v>196</v>
      </c>
      <c r="C116" s="727">
        <v>0.90931999999999991</v>
      </c>
      <c r="D116" s="727">
        <v>532.13239999999996</v>
      </c>
      <c r="E116" s="727">
        <v>0.39886999999999995</v>
      </c>
      <c r="F116" s="727">
        <v>228.6987</v>
      </c>
      <c r="G116" s="727">
        <v>0.26980999999999999</v>
      </c>
      <c r="H116" s="727">
        <v>139.33820000000003</v>
      </c>
      <c r="I116" s="725">
        <v>0.19913999999999998</v>
      </c>
      <c r="J116" s="725">
        <v>67.419899999999998</v>
      </c>
      <c r="K116" s="727">
        <v>0.29026999999999997</v>
      </c>
      <c r="L116" s="727">
        <v>103.8279</v>
      </c>
      <c r="M116" s="727">
        <v>0.11154</v>
      </c>
      <c r="N116" s="727">
        <v>42.975000000000001</v>
      </c>
      <c r="O116" s="727">
        <v>2.7199999999999998E-2</v>
      </c>
      <c r="P116" s="727">
        <v>4.08</v>
      </c>
      <c r="Q116" s="727">
        <v>6.3600000000000004E-2</v>
      </c>
      <c r="R116" s="727">
        <v>25.492000000000001</v>
      </c>
      <c r="S116" s="727">
        <v>1.3599999999999999E-2</v>
      </c>
      <c r="T116" s="727">
        <v>3.944</v>
      </c>
      <c r="U116" s="727">
        <v>0.49839</v>
      </c>
      <c r="V116" s="727">
        <v>273.80529999999999</v>
      </c>
      <c r="W116" s="727">
        <v>0.47876000000000002</v>
      </c>
      <c r="X116" s="727">
        <v>210.09429999999998</v>
      </c>
      <c r="Y116" s="727">
        <v>0.27084000000000003</v>
      </c>
      <c r="Z116" s="727">
        <v>157.93379999999996</v>
      </c>
      <c r="AA116" s="730">
        <f t="shared" si="20"/>
        <v>3.5313400000000001</v>
      </c>
      <c r="AB116" s="730">
        <f t="shared" si="20"/>
        <v>1789.7414999999999</v>
      </c>
    </row>
    <row r="117" spans="1:69" s="597" customFormat="1" x14ac:dyDescent="0.25">
      <c r="A117" s="635" t="s">
        <v>197</v>
      </c>
      <c r="B117" s="598" t="s">
        <v>198</v>
      </c>
      <c r="C117" s="727">
        <v>0.23200000000000001</v>
      </c>
      <c r="D117" s="727">
        <v>47.977600000000002</v>
      </c>
      <c r="E117" s="727">
        <v>2.4494000000000002</v>
      </c>
      <c r="F117" s="727">
        <v>909.85059999999999</v>
      </c>
      <c r="G117" s="727">
        <v>3.4659100000000005</v>
      </c>
      <c r="H117" s="727">
        <v>703.07470000000001</v>
      </c>
      <c r="I117" s="725">
        <v>3.6321800000000004</v>
      </c>
      <c r="J117" s="725">
        <v>800.40629999999987</v>
      </c>
      <c r="K117" s="727">
        <v>2.0385800000000001</v>
      </c>
      <c r="L117" s="727">
        <v>478.60599999999999</v>
      </c>
      <c r="M117" s="727">
        <v>0.50800000000000001</v>
      </c>
      <c r="N117" s="727">
        <v>104.96719999999999</v>
      </c>
      <c r="O117" s="727">
        <v>0</v>
      </c>
      <c r="P117" s="727">
        <v>0</v>
      </c>
      <c r="Q117" s="727">
        <v>0</v>
      </c>
      <c r="R117" s="727">
        <v>0</v>
      </c>
      <c r="S117" s="727">
        <v>0</v>
      </c>
      <c r="T117" s="727">
        <v>0</v>
      </c>
      <c r="U117" s="727">
        <v>0</v>
      </c>
      <c r="V117" s="727">
        <v>0</v>
      </c>
      <c r="W117" s="727">
        <v>4.0909999999999995E-2</v>
      </c>
      <c r="X117" s="727">
        <v>15.0017</v>
      </c>
      <c r="Y117" s="727">
        <v>0</v>
      </c>
      <c r="Z117" s="727">
        <v>0</v>
      </c>
      <c r="AA117" s="730">
        <f t="shared" si="20"/>
        <v>12.366980000000002</v>
      </c>
      <c r="AB117" s="730">
        <f t="shared" si="20"/>
        <v>3059.8840999999993</v>
      </c>
      <c r="AC117" s="582"/>
      <c r="AD117" s="582"/>
      <c r="AE117" s="569"/>
      <c r="AF117" s="569"/>
      <c r="AG117" s="569"/>
      <c r="AH117" s="569"/>
      <c r="AI117" s="569"/>
      <c r="AJ117" s="569"/>
      <c r="AK117" s="569"/>
      <c r="AL117" s="569"/>
      <c r="AM117" s="569"/>
      <c r="AN117" s="569"/>
      <c r="AO117" s="569"/>
      <c r="AP117" s="569"/>
      <c r="AQ117" s="569"/>
      <c r="AR117" s="569"/>
      <c r="AS117" s="569"/>
      <c r="AT117" s="569"/>
      <c r="AU117" s="569"/>
      <c r="AV117" s="569"/>
      <c r="AW117" s="569"/>
      <c r="AX117" s="569"/>
      <c r="AY117" s="569"/>
      <c r="AZ117" s="569"/>
      <c r="BA117" s="569"/>
      <c r="BB117" s="569"/>
      <c r="BC117" s="569"/>
      <c r="BD117" s="569"/>
      <c r="BE117" s="569"/>
      <c r="BF117" s="569"/>
      <c r="BG117" s="569"/>
      <c r="BH117" s="569"/>
      <c r="BI117" s="569"/>
      <c r="BJ117" s="569"/>
      <c r="BK117" s="569"/>
      <c r="BL117" s="569"/>
      <c r="BM117" s="569"/>
      <c r="BN117" s="569"/>
      <c r="BO117" s="569"/>
      <c r="BP117" s="569"/>
      <c r="BQ117" s="569"/>
    </row>
    <row r="118" spans="1:69" s="597" customFormat="1" x14ac:dyDescent="0.25">
      <c r="A118" s="635" t="s">
        <v>199</v>
      </c>
      <c r="B118" s="598" t="s">
        <v>200</v>
      </c>
      <c r="C118" s="727">
        <v>432.65535000000011</v>
      </c>
      <c r="D118" s="727">
        <v>323928.58359999995</v>
      </c>
      <c r="E118" s="727">
        <v>305.49630000000008</v>
      </c>
      <c r="F118" s="727">
        <v>207828.32199999999</v>
      </c>
      <c r="G118" s="727">
        <v>239.67937000000001</v>
      </c>
      <c r="H118" s="727">
        <v>166118.95559999999</v>
      </c>
      <c r="I118" s="725">
        <v>130.77626000000004</v>
      </c>
      <c r="J118" s="725">
        <v>94348.553000000014</v>
      </c>
      <c r="K118" s="727">
        <v>109.23838000000003</v>
      </c>
      <c r="L118" s="727">
        <v>67239.609399999987</v>
      </c>
      <c r="M118" s="727">
        <v>107.56212000000001</v>
      </c>
      <c r="N118" s="727">
        <v>69097.116599999994</v>
      </c>
      <c r="O118" s="727">
        <v>171.42731999999995</v>
      </c>
      <c r="P118" s="727">
        <v>106722.24569999998</v>
      </c>
      <c r="Q118" s="727">
        <v>196.63875999999996</v>
      </c>
      <c r="R118" s="727">
        <v>123976.89619999999</v>
      </c>
      <c r="S118" s="727">
        <v>310.08355999999998</v>
      </c>
      <c r="T118" s="727">
        <v>174580.0661</v>
      </c>
      <c r="U118" s="727">
        <v>309.38504000000006</v>
      </c>
      <c r="V118" s="727">
        <v>206798.4088</v>
      </c>
      <c r="W118" s="727">
        <v>70.083500000000015</v>
      </c>
      <c r="X118" s="727">
        <v>45125.907500000008</v>
      </c>
      <c r="Y118" s="727">
        <v>177.87423000000001</v>
      </c>
      <c r="Z118" s="727">
        <v>128072.1415</v>
      </c>
      <c r="AA118" s="730">
        <f t="shared" si="20"/>
        <v>2560.9001900000007</v>
      </c>
      <c r="AB118" s="730">
        <f t="shared" si="20"/>
        <v>1713836.8059999999</v>
      </c>
      <c r="AC118" s="582"/>
      <c r="AD118" s="582"/>
      <c r="AE118" s="569"/>
      <c r="AF118" s="569"/>
      <c r="AG118" s="569"/>
      <c r="AH118" s="569"/>
      <c r="AI118" s="569"/>
      <c r="AJ118" s="569"/>
      <c r="AK118" s="569"/>
      <c r="AL118" s="569"/>
      <c r="AM118" s="569"/>
      <c r="AN118" s="569"/>
      <c r="AO118" s="569"/>
      <c r="AP118" s="569"/>
      <c r="AQ118" s="569"/>
      <c r="AR118" s="569"/>
      <c r="AS118" s="569"/>
      <c r="AT118" s="569"/>
      <c r="AU118" s="569"/>
      <c r="AV118" s="569"/>
      <c r="AW118" s="569"/>
      <c r="AX118" s="569"/>
      <c r="AY118" s="569"/>
      <c r="AZ118" s="569"/>
      <c r="BA118" s="569"/>
      <c r="BB118" s="569"/>
      <c r="BC118" s="569"/>
      <c r="BD118" s="569"/>
      <c r="BE118" s="569"/>
      <c r="BF118" s="569"/>
      <c r="BG118" s="569"/>
      <c r="BH118" s="569"/>
      <c r="BI118" s="569"/>
      <c r="BJ118" s="569"/>
      <c r="BK118" s="569"/>
      <c r="BL118" s="569"/>
      <c r="BM118" s="569"/>
      <c r="BN118" s="569"/>
      <c r="BO118" s="569"/>
      <c r="BP118" s="569"/>
      <c r="BQ118" s="569"/>
    </row>
    <row r="119" spans="1:69" s="597" customFormat="1" x14ac:dyDescent="0.25">
      <c r="A119" s="635" t="s">
        <v>252</v>
      </c>
      <c r="B119" s="598" t="s">
        <v>202</v>
      </c>
      <c r="C119" s="725">
        <v>0</v>
      </c>
      <c r="D119" s="725">
        <v>0</v>
      </c>
      <c r="E119" s="725">
        <v>0</v>
      </c>
      <c r="F119" s="725">
        <v>0</v>
      </c>
      <c r="G119" s="725">
        <v>0</v>
      </c>
      <c r="H119" s="725">
        <v>0</v>
      </c>
      <c r="I119" s="725">
        <v>0</v>
      </c>
      <c r="J119" s="725">
        <v>0</v>
      </c>
      <c r="K119" s="725">
        <v>0</v>
      </c>
      <c r="L119" s="725">
        <v>0</v>
      </c>
      <c r="M119" s="725">
        <v>0</v>
      </c>
      <c r="N119" s="725">
        <v>0</v>
      </c>
      <c r="O119" s="725">
        <v>0</v>
      </c>
      <c r="P119" s="725">
        <v>0</v>
      </c>
      <c r="Q119" s="727">
        <v>0</v>
      </c>
      <c r="R119" s="727">
        <v>0</v>
      </c>
      <c r="S119" s="727">
        <v>1.086E-2</v>
      </c>
      <c r="T119" s="727">
        <v>299.99990000000003</v>
      </c>
      <c r="U119" s="727">
        <v>3.2579999999999998E-2</v>
      </c>
      <c r="V119" s="727">
        <v>257.99779999999998</v>
      </c>
      <c r="W119" s="727">
        <v>6.5159999999999996E-2</v>
      </c>
      <c r="X119" s="727">
        <v>177.99760000000001</v>
      </c>
      <c r="Y119" s="727">
        <v>0.13031999999999999</v>
      </c>
      <c r="Z119" s="727">
        <v>177.99109999999999</v>
      </c>
      <c r="AA119" s="730">
        <f t="shared" si="20"/>
        <v>0.23891999999999999</v>
      </c>
      <c r="AB119" s="730">
        <f t="shared" si="20"/>
        <v>913.9864</v>
      </c>
      <c r="AC119" s="569"/>
      <c r="AD119" s="569"/>
      <c r="AE119" s="569"/>
      <c r="AF119" s="569"/>
      <c r="AG119" s="569"/>
      <c r="AH119" s="569"/>
      <c r="AI119" s="569"/>
      <c r="AJ119" s="569"/>
      <c r="AK119" s="569"/>
      <c r="AL119" s="569"/>
      <c r="AM119" s="569"/>
      <c r="AN119" s="569"/>
      <c r="AO119" s="569"/>
      <c r="AP119" s="569"/>
      <c r="AQ119" s="569"/>
      <c r="AR119" s="569"/>
      <c r="AS119" s="569"/>
      <c r="AT119" s="569"/>
      <c r="AU119" s="569"/>
      <c r="AV119" s="569"/>
      <c r="AW119" s="569"/>
      <c r="AX119" s="569"/>
      <c r="AY119" s="569"/>
      <c r="AZ119" s="569"/>
      <c r="BA119" s="569"/>
      <c r="BB119" s="569"/>
      <c r="BC119" s="569"/>
      <c r="BD119" s="569"/>
      <c r="BE119" s="569"/>
      <c r="BF119" s="569"/>
      <c r="BG119" s="569"/>
      <c r="BH119" s="569"/>
      <c r="BI119" s="569"/>
      <c r="BJ119" s="569"/>
      <c r="BK119" s="569"/>
      <c r="BL119" s="569"/>
      <c r="BM119" s="569"/>
      <c r="BN119" s="569"/>
      <c r="BO119" s="569"/>
      <c r="BP119" s="569"/>
      <c r="BQ119" s="569"/>
    </row>
    <row r="120" spans="1:69" s="597" customFormat="1" x14ac:dyDescent="0.25">
      <c r="A120" s="759" t="s">
        <v>203</v>
      </c>
      <c r="B120" s="598" t="s">
        <v>204</v>
      </c>
      <c r="C120" s="727">
        <v>6.8000000000000005E-2</v>
      </c>
      <c r="D120" s="727">
        <v>23.9984</v>
      </c>
      <c r="E120" s="727">
        <v>0.39874000000000004</v>
      </c>
      <c r="F120" s="727">
        <v>1122.5951</v>
      </c>
      <c r="G120" s="727">
        <v>0.44807999999999998</v>
      </c>
      <c r="H120" s="727">
        <v>1561.6691000000001</v>
      </c>
      <c r="I120" s="725">
        <v>1.14313</v>
      </c>
      <c r="J120" s="725">
        <v>1510.0298</v>
      </c>
      <c r="K120" s="727">
        <v>2.4319100000000002</v>
      </c>
      <c r="L120" s="727">
        <v>1900.4036999999996</v>
      </c>
      <c r="M120" s="727">
        <v>3.5102899999999995</v>
      </c>
      <c r="N120" s="727">
        <v>3270.9534000000003</v>
      </c>
      <c r="O120" s="727">
        <v>1.6237400000000002</v>
      </c>
      <c r="P120" s="727">
        <v>1025.0268000000001</v>
      </c>
      <c r="Q120" s="727">
        <v>2.2759</v>
      </c>
      <c r="R120" s="727">
        <v>2481.7679999999996</v>
      </c>
      <c r="S120" s="727">
        <v>2.3739599999999998</v>
      </c>
      <c r="T120" s="727">
        <v>3955.2867000000001</v>
      </c>
      <c r="U120" s="727">
        <v>2.7438499999999997</v>
      </c>
      <c r="V120" s="727">
        <v>4819.0510999999997</v>
      </c>
      <c r="W120" s="727">
        <v>2.1278899999999998</v>
      </c>
      <c r="X120" s="727">
        <v>3520.8403000000003</v>
      </c>
      <c r="Y120" s="727">
        <v>1.3539400000000001</v>
      </c>
      <c r="Z120" s="727">
        <v>1882</v>
      </c>
      <c r="AA120" s="730">
        <f t="shared" si="20"/>
        <v>20.49943</v>
      </c>
      <c r="AB120" s="730">
        <f t="shared" si="20"/>
        <v>27073.6224</v>
      </c>
      <c r="AC120" s="569"/>
      <c r="AD120" s="569"/>
      <c r="AE120" s="569"/>
      <c r="AF120" s="569"/>
      <c r="AG120" s="569"/>
      <c r="AH120" s="569"/>
      <c r="AI120" s="569"/>
      <c r="AJ120" s="569"/>
      <c r="AK120" s="569"/>
      <c r="AL120" s="569"/>
      <c r="AM120" s="569"/>
      <c r="AN120" s="569"/>
      <c r="AO120" s="569"/>
      <c r="AP120" s="569"/>
      <c r="AQ120" s="569"/>
      <c r="AR120" s="569"/>
      <c r="AS120" s="569"/>
      <c r="AT120" s="569"/>
      <c r="AU120" s="569"/>
      <c r="AV120" s="569"/>
      <c r="AW120" s="569"/>
      <c r="AX120" s="569"/>
      <c r="AY120" s="569"/>
      <c r="AZ120" s="569"/>
      <c r="BA120" s="569"/>
      <c r="BB120" s="569"/>
      <c r="BC120" s="569"/>
      <c r="BD120" s="569"/>
      <c r="BE120" s="569"/>
      <c r="BF120" s="569"/>
      <c r="BG120" s="569"/>
      <c r="BH120" s="569"/>
      <c r="BI120" s="569"/>
      <c r="BJ120" s="569"/>
      <c r="BK120" s="569"/>
      <c r="BL120" s="569"/>
      <c r="BM120" s="569"/>
      <c r="BN120" s="569"/>
      <c r="BO120" s="569"/>
      <c r="BP120" s="569"/>
      <c r="BQ120" s="569"/>
    </row>
    <row r="121" spans="1:69" s="597" customFormat="1" x14ac:dyDescent="0.25">
      <c r="A121" s="635" t="s">
        <v>205</v>
      </c>
      <c r="B121" s="598" t="s">
        <v>206</v>
      </c>
      <c r="C121" s="727">
        <v>11.438500000000001</v>
      </c>
      <c r="D121" s="727">
        <v>18204.922299999998</v>
      </c>
      <c r="E121" s="727">
        <v>10.242439999999998</v>
      </c>
      <c r="F121" s="727">
        <v>18506.407799999997</v>
      </c>
      <c r="G121" s="727">
        <v>10.94121</v>
      </c>
      <c r="H121" s="727">
        <v>18251.305600000003</v>
      </c>
      <c r="I121" s="725">
        <v>13.68474</v>
      </c>
      <c r="J121" s="725">
        <v>32161.285199999998</v>
      </c>
      <c r="K121" s="727">
        <v>11.732689999999998</v>
      </c>
      <c r="L121" s="727">
        <v>20519.991300000002</v>
      </c>
      <c r="M121" s="727">
        <v>10.622019999999999</v>
      </c>
      <c r="N121" s="727">
        <v>19019.378000000001</v>
      </c>
      <c r="O121" s="727">
        <v>10.130229999999999</v>
      </c>
      <c r="P121" s="727">
        <v>18754.601300000002</v>
      </c>
      <c r="Q121" s="727">
        <v>9.7813999999999997</v>
      </c>
      <c r="R121" s="727">
        <v>16887.313300000002</v>
      </c>
      <c r="S121" s="727">
        <v>12.5977</v>
      </c>
      <c r="T121" s="727">
        <v>21198.0998</v>
      </c>
      <c r="U121" s="727">
        <v>13.901749999999998</v>
      </c>
      <c r="V121" s="727">
        <v>23339.508599999997</v>
      </c>
      <c r="W121" s="727">
        <v>17.438000000000002</v>
      </c>
      <c r="X121" s="727">
        <v>27741.084700000003</v>
      </c>
      <c r="Y121" s="727">
        <v>12.11581</v>
      </c>
      <c r="Z121" s="727">
        <v>21540.956200000001</v>
      </c>
      <c r="AA121" s="730">
        <f t="shared" si="20"/>
        <v>144.62648999999999</v>
      </c>
      <c r="AB121" s="730">
        <f t="shared" si="20"/>
        <v>256124.8541</v>
      </c>
      <c r="AC121" s="582"/>
      <c r="AD121" s="582"/>
      <c r="AE121" s="569"/>
      <c r="AF121" s="569"/>
      <c r="AG121" s="569"/>
      <c r="AH121" s="569"/>
      <c r="AI121" s="569"/>
      <c r="AJ121" s="569"/>
      <c r="AK121" s="569"/>
      <c r="AL121" s="569"/>
      <c r="AM121" s="569"/>
      <c r="AN121" s="569"/>
      <c r="AO121" s="569"/>
      <c r="AP121" s="569"/>
      <c r="AQ121" s="569"/>
      <c r="AR121" s="569"/>
      <c r="AS121" s="569"/>
      <c r="AT121" s="569"/>
      <c r="AU121" s="569"/>
      <c r="AV121" s="569"/>
      <c r="AW121" s="569"/>
      <c r="AX121" s="569"/>
      <c r="AY121" s="569"/>
      <c r="AZ121" s="569"/>
      <c r="BA121" s="569"/>
      <c r="BB121" s="569"/>
      <c r="BC121" s="569"/>
      <c r="BD121" s="569"/>
      <c r="BE121" s="569"/>
      <c r="BF121" s="569"/>
      <c r="BG121" s="569"/>
      <c r="BH121" s="569"/>
      <c r="BI121" s="569"/>
      <c r="BJ121" s="569"/>
      <c r="BK121" s="569"/>
      <c r="BL121" s="569"/>
      <c r="BM121" s="569"/>
      <c r="BN121" s="569"/>
      <c r="BO121" s="569"/>
      <c r="BP121" s="569"/>
      <c r="BQ121" s="569"/>
    </row>
    <row r="122" spans="1:69" s="597" customFormat="1" x14ac:dyDescent="0.25">
      <c r="A122" s="635" t="s">
        <v>205</v>
      </c>
      <c r="B122" s="598" t="s">
        <v>208</v>
      </c>
      <c r="C122" s="727">
        <v>0.2</v>
      </c>
      <c r="D122" s="727">
        <v>350</v>
      </c>
      <c r="E122" s="727">
        <v>0.43579999999999997</v>
      </c>
      <c r="F122" s="727">
        <v>832.66370000000006</v>
      </c>
      <c r="G122" s="727">
        <v>0</v>
      </c>
      <c r="H122" s="727">
        <v>0</v>
      </c>
      <c r="I122" s="727">
        <v>0</v>
      </c>
      <c r="J122" s="727">
        <v>0</v>
      </c>
      <c r="K122" s="727">
        <v>0.04</v>
      </c>
      <c r="L122" s="727">
        <v>12</v>
      </c>
      <c r="M122" s="727">
        <v>0</v>
      </c>
      <c r="N122" s="727">
        <v>0</v>
      </c>
      <c r="O122" s="727">
        <v>0</v>
      </c>
      <c r="P122" s="727">
        <v>0</v>
      </c>
      <c r="Q122" s="727">
        <v>0.28999999999999998</v>
      </c>
      <c r="R122" s="727">
        <v>841</v>
      </c>
      <c r="S122" s="727">
        <v>0</v>
      </c>
      <c r="T122" s="727">
        <v>0</v>
      </c>
      <c r="U122" s="727">
        <v>0</v>
      </c>
      <c r="V122" s="727">
        <v>0</v>
      </c>
      <c r="W122" s="727">
        <v>0</v>
      </c>
      <c r="X122" s="727">
        <v>0</v>
      </c>
      <c r="Y122" s="727">
        <v>0</v>
      </c>
      <c r="Z122" s="727">
        <v>0</v>
      </c>
      <c r="AA122" s="730">
        <f t="shared" si="20"/>
        <v>0.96579999999999999</v>
      </c>
      <c r="AB122" s="730">
        <f t="shared" si="20"/>
        <v>2035.6637000000001</v>
      </c>
      <c r="AC122" s="569"/>
      <c r="AD122" s="569"/>
      <c r="AE122" s="569"/>
      <c r="AF122" s="569"/>
      <c r="AG122" s="569"/>
      <c r="AH122" s="569"/>
      <c r="AI122" s="569"/>
      <c r="AJ122" s="569"/>
      <c r="AK122" s="569"/>
      <c r="AL122" s="569"/>
      <c r="AM122" s="569"/>
      <c r="AN122" s="569"/>
      <c r="AO122" s="569"/>
      <c r="AP122" s="569"/>
      <c r="AQ122" s="569"/>
      <c r="AR122" s="569"/>
      <c r="AS122" s="569"/>
      <c r="AT122" s="569"/>
      <c r="AU122" s="569"/>
      <c r="AV122" s="569"/>
      <c r="AW122" s="569"/>
      <c r="AX122" s="569"/>
      <c r="AY122" s="569"/>
      <c r="AZ122" s="569"/>
      <c r="BA122" s="569"/>
      <c r="BB122" s="569"/>
      <c r="BC122" s="569"/>
      <c r="BD122" s="569"/>
      <c r="BE122" s="569"/>
      <c r="BF122" s="569"/>
      <c r="BG122" s="569"/>
      <c r="BH122" s="569"/>
      <c r="BI122" s="569"/>
      <c r="BJ122" s="569"/>
      <c r="BK122" s="569"/>
      <c r="BL122" s="569"/>
      <c r="BM122" s="569"/>
      <c r="BN122" s="569"/>
      <c r="BO122" s="569"/>
      <c r="BP122" s="569"/>
      <c r="BQ122" s="569"/>
    </row>
    <row r="123" spans="1:69" s="597" customFormat="1" x14ac:dyDescent="0.25">
      <c r="A123" s="635" t="s">
        <v>209</v>
      </c>
      <c r="B123" s="598" t="s">
        <v>210</v>
      </c>
      <c r="C123" s="748">
        <v>1.5456599999999998</v>
      </c>
      <c r="D123" s="748">
        <v>2237.2741000000001</v>
      </c>
      <c r="E123" s="748">
        <v>6.02691</v>
      </c>
      <c r="F123" s="748">
        <v>4557.5595000000003</v>
      </c>
      <c r="G123" s="748">
        <v>9.1394399999999987</v>
      </c>
      <c r="H123" s="748">
        <v>2115.4875000000002</v>
      </c>
      <c r="I123" s="725">
        <v>15.561279999999998</v>
      </c>
      <c r="J123" s="725">
        <v>4834.3362999999999</v>
      </c>
      <c r="K123" s="748">
        <v>14.404940000000002</v>
      </c>
      <c r="L123" s="757">
        <v>7968.8145000000013</v>
      </c>
      <c r="M123" s="727">
        <v>15.967830000000003</v>
      </c>
      <c r="N123" s="727">
        <v>8302.6201000000019</v>
      </c>
      <c r="O123" s="727">
        <v>5.143390000000001</v>
      </c>
      <c r="P123" s="727">
        <v>2908.2341000000001</v>
      </c>
      <c r="Q123" s="727">
        <v>0.44079000000000002</v>
      </c>
      <c r="R123" s="727">
        <v>149.8862</v>
      </c>
      <c r="S123" s="727">
        <v>0.10818</v>
      </c>
      <c r="T123" s="727">
        <v>56.998800000000003</v>
      </c>
      <c r="U123" s="727">
        <v>0.25954999999999995</v>
      </c>
      <c r="V123" s="727">
        <v>412.50299999999999</v>
      </c>
      <c r="W123" s="727">
        <v>5.1445600000000011</v>
      </c>
      <c r="X123" s="727">
        <v>3924.6995999999999</v>
      </c>
      <c r="Y123" s="727">
        <v>8.6885100000000008</v>
      </c>
      <c r="Z123" s="727">
        <v>14178.5412</v>
      </c>
      <c r="AA123" s="730">
        <f t="shared" si="20"/>
        <v>82.431040000000024</v>
      </c>
      <c r="AB123" s="730">
        <f t="shared" si="20"/>
        <v>51646.954900000004</v>
      </c>
      <c r="AC123" s="582"/>
      <c r="AD123" s="582"/>
      <c r="AE123" s="569"/>
      <c r="AF123" s="569"/>
      <c r="AG123" s="569"/>
      <c r="AH123" s="569"/>
      <c r="AI123" s="569"/>
      <c r="AJ123" s="569"/>
      <c r="AK123" s="569"/>
      <c r="AL123" s="569"/>
      <c r="AM123" s="569"/>
      <c r="AN123" s="569"/>
      <c r="AO123" s="569"/>
      <c r="AP123" s="569"/>
      <c r="AQ123" s="569"/>
      <c r="AR123" s="569"/>
      <c r="AS123" s="569"/>
      <c r="AT123" s="569"/>
      <c r="AU123" s="569"/>
      <c r="AV123" s="569"/>
      <c r="AW123" s="569"/>
      <c r="AX123" s="569"/>
      <c r="AY123" s="569"/>
      <c r="AZ123" s="569"/>
      <c r="BA123" s="569"/>
      <c r="BB123" s="569"/>
      <c r="BC123" s="569"/>
      <c r="BD123" s="569"/>
      <c r="BE123" s="569"/>
      <c r="BF123" s="569"/>
      <c r="BG123" s="569"/>
      <c r="BH123" s="569"/>
      <c r="BI123" s="569"/>
      <c r="BJ123" s="569"/>
      <c r="BK123" s="569"/>
      <c r="BL123" s="569"/>
      <c r="BM123" s="569"/>
      <c r="BN123" s="569"/>
      <c r="BO123" s="569"/>
      <c r="BP123" s="569"/>
      <c r="BQ123" s="569"/>
    </row>
    <row r="124" spans="1:69" s="597" customFormat="1" x14ac:dyDescent="0.25">
      <c r="A124" s="635" t="s">
        <v>253</v>
      </c>
      <c r="B124" s="648" t="s">
        <v>212</v>
      </c>
      <c r="C124" s="727">
        <v>0</v>
      </c>
      <c r="D124" s="727">
        <v>0</v>
      </c>
      <c r="E124" s="727">
        <v>0.35972999999999999</v>
      </c>
      <c r="F124" s="727">
        <v>3149.9863</v>
      </c>
      <c r="G124" s="727">
        <v>1.3597300000000001</v>
      </c>
      <c r="H124" s="727">
        <v>11495.633600000001</v>
      </c>
      <c r="I124" s="727">
        <v>2.3855200000000001</v>
      </c>
      <c r="J124" s="727">
        <v>12209.991600000001</v>
      </c>
      <c r="K124" s="727">
        <v>0.95023000000000002</v>
      </c>
      <c r="L124" s="727">
        <v>1805.9121</v>
      </c>
      <c r="M124" s="727">
        <v>6.5159999999999996E-2</v>
      </c>
      <c r="N124" s="727">
        <v>209.99760000000001</v>
      </c>
      <c r="O124" s="727">
        <v>6.5159999999999996E-2</v>
      </c>
      <c r="P124" s="727">
        <v>131.99459999999999</v>
      </c>
      <c r="Q124" s="727">
        <v>0</v>
      </c>
      <c r="R124" s="727">
        <v>0</v>
      </c>
      <c r="S124" s="727">
        <v>6.5159999999999996E-2</v>
      </c>
      <c r="T124" s="727">
        <v>451.99540000000002</v>
      </c>
      <c r="U124" s="727">
        <v>1.2380100000000001</v>
      </c>
      <c r="V124" s="727">
        <v>7123.9791000000005</v>
      </c>
      <c r="W124" s="727">
        <v>0.32579000000000002</v>
      </c>
      <c r="X124" s="727">
        <v>549.99869999999999</v>
      </c>
      <c r="Y124" s="727">
        <v>0</v>
      </c>
      <c r="Z124" s="727">
        <v>0</v>
      </c>
      <c r="AA124" s="730">
        <f t="shared" si="20"/>
        <v>6.8144899999999993</v>
      </c>
      <c r="AB124" s="730">
        <f t="shared" si="20"/>
        <v>37129.489000000001</v>
      </c>
      <c r="AC124" s="569"/>
      <c r="AD124" s="569"/>
      <c r="AE124" s="569"/>
      <c r="AF124" s="569"/>
      <c r="AG124" s="569"/>
      <c r="AH124" s="569"/>
      <c r="AI124" s="569"/>
      <c r="AJ124" s="569"/>
      <c r="AK124" s="569"/>
      <c r="AL124" s="569"/>
      <c r="AM124" s="569"/>
      <c r="AN124" s="569"/>
      <c r="AO124" s="569"/>
      <c r="AP124" s="569"/>
      <c r="AQ124" s="569"/>
      <c r="AR124" s="569"/>
      <c r="AS124" s="569"/>
      <c r="AT124" s="569"/>
      <c r="AU124" s="569"/>
      <c r="AV124" s="569"/>
      <c r="AW124" s="569"/>
      <c r="AX124" s="569"/>
      <c r="AY124" s="569"/>
      <c r="AZ124" s="569"/>
      <c r="BA124" s="569"/>
      <c r="BB124" s="569"/>
      <c r="BC124" s="569"/>
      <c r="BD124" s="569"/>
      <c r="BE124" s="569"/>
      <c r="BF124" s="569"/>
      <c r="BG124" s="569"/>
      <c r="BH124" s="569"/>
      <c r="BI124" s="569"/>
      <c r="BJ124" s="569"/>
      <c r="BK124" s="569"/>
      <c r="BL124" s="569"/>
      <c r="BM124" s="569"/>
      <c r="BN124" s="569"/>
      <c r="BO124" s="569"/>
      <c r="BP124" s="569"/>
      <c r="BQ124" s="569"/>
    </row>
    <row r="125" spans="1:69" s="597" customFormat="1" x14ac:dyDescent="0.25">
      <c r="A125" s="635">
        <v>603</v>
      </c>
      <c r="B125" s="649" t="s">
        <v>213</v>
      </c>
      <c r="C125" s="731">
        <v>0.66150000000000009</v>
      </c>
      <c r="D125" s="731">
        <v>727.65</v>
      </c>
      <c r="E125" s="731">
        <v>1.9E-2</v>
      </c>
      <c r="F125" s="731">
        <v>25049.98</v>
      </c>
      <c r="G125" s="731">
        <v>0</v>
      </c>
      <c r="H125" s="731">
        <v>0</v>
      </c>
      <c r="I125" s="725">
        <v>0</v>
      </c>
      <c r="J125" s="725">
        <v>0</v>
      </c>
      <c r="K125" s="731">
        <v>0</v>
      </c>
      <c r="L125" s="731">
        <v>0</v>
      </c>
      <c r="M125" s="727">
        <v>0</v>
      </c>
      <c r="N125" s="727">
        <v>0</v>
      </c>
      <c r="O125" s="727">
        <v>0</v>
      </c>
      <c r="P125" s="727">
        <v>0</v>
      </c>
      <c r="Q125" s="727">
        <v>0</v>
      </c>
      <c r="R125" s="727">
        <v>0</v>
      </c>
      <c r="S125" s="727">
        <v>0</v>
      </c>
      <c r="T125" s="727">
        <v>0</v>
      </c>
      <c r="U125" s="727">
        <v>0</v>
      </c>
      <c r="V125" s="727">
        <v>0</v>
      </c>
      <c r="W125" s="727">
        <v>0.9</v>
      </c>
      <c r="X125" s="727">
        <v>990</v>
      </c>
      <c r="Y125" s="727">
        <v>15.179619999999998</v>
      </c>
      <c r="Z125" s="727">
        <v>16691.441599999998</v>
      </c>
      <c r="AA125" s="730">
        <f t="shared" si="20"/>
        <v>16.760119999999997</v>
      </c>
      <c r="AB125" s="730">
        <f t="shared" si="20"/>
        <v>43459.071599999996</v>
      </c>
      <c r="AC125" s="582"/>
      <c r="AD125" s="582"/>
      <c r="AE125" s="569"/>
      <c r="AF125" s="569"/>
      <c r="AG125" s="569"/>
      <c r="AH125" s="569"/>
      <c r="AI125" s="569"/>
      <c r="AJ125" s="569"/>
      <c r="AK125" s="569"/>
      <c r="AL125" s="569"/>
      <c r="AM125" s="569"/>
      <c r="AN125" s="569"/>
      <c r="AO125" s="569"/>
      <c r="AP125" s="569"/>
      <c r="AQ125" s="569"/>
      <c r="AR125" s="569"/>
      <c r="AS125" s="569"/>
      <c r="AT125" s="569"/>
      <c r="AU125" s="569"/>
      <c r="AV125" s="569"/>
      <c r="AW125" s="569"/>
      <c r="AX125" s="569"/>
      <c r="AY125" s="569"/>
      <c r="AZ125" s="569"/>
      <c r="BA125" s="569"/>
      <c r="BB125" s="569"/>
      <c r="BC125" s="569"/>
      <c r="BD125" s="569"/>
      <c r="BE125" s="569"/>
      <c r="BF125" s="569"/>
      <c r="BG125" s="569"/>
      <c r="BH125" s="569"/>
      <c r="BI125" s="569"/>
      <c r="BJ125" s="569"/>
      <c r="BK125" s="569"/>
      <c r="BL125" s="569"/>
      <c r="BM125" s="569"/>
      <c r="BN125" s="569"/>
      <c r="BO125" s="569"/>
      <c r="BP125" s="569"/>
      <c r="BQ125" s="569"/>
    </row>
    <row r="126" spans="1:69" x14ac:dyDescent="0.25">
      <c r="A126" s="627"/>
      <c r="B126" s="217" t="s">
        <v>214</v>
      </c>
      <c r="C126" s="742"/>
      <c r="D126" s="742"/>
      <c r="E126" s="742"/>
      <c r="F126" s="742"/>
      <c r="G126" s="742"/>
      <c r="H126" s="742"/>
      <c r="I126" s="725"/>
      <c r="J126" s="725"/>
      <c r="K126" s="742"/>
      <c r="L126" s="742"/>
      <c r="M126" s="743"/>
      <c r="N126" s="743"/>
      <c r="O126" s="743"/>
      <c r="P126" s="743"/>
      <c r="Q126" s="743"/>
      <c r="R126" s="743"/>
      <c r="S126" s="743"/>
      <c r="T126" s="743"/>
      <c r="U126" s="743"/>
      <c r="V126" s="743"/>
      <c r="W126" s="743"/>
      <c r="X126" s="743"/>
      <c r="Y126" s="743"/>
      <c r="Z126" s="743"/>
      <c r="AA126" s="730"/>
      <c r="AB126" s="730"/>
      <c r="AC126" s="582"/>
      <c r="AD126" s="582"/>
    </row>
    <row r="127" spans="1:69" x14ac:dyDescent="0.25">
      <c r="A127" s="650" t="s">
        <v>254</v>
      </c>
      <c r="B127" s="647" t="s">
        <v>216</v>
      </c>
      <c r="C127" s="727">
        <v>152.60216999999997</v>
      </c>
      <c r="D127" s="727">
        <v>732239.46290000004</v>
      </c>
      <c r="E127" s="727">
        <v>293.31108</v>
      </c>
      <c r="F127" s="727">
        <v>1582780.7992999998</v>
      </c>
      <c r="G127" s="727">
        <v>144.21483999999998</v>
      </c>
      <c r="H127" s="727">
        <v>755411.10890000011</v>
      </c>
      <c r="I127" s="725">
        <v>225.38554000000002</v>
      </c>
      <c r="J127" s="725">
        <v>1191899.0891000002</v>
      </c>
      <c r="K127" s="727">
        <v>261.37358999999998</v>
      </c>
      <c r="L127" s="727">
        <v>1310541.0949000001</v>
      </c>
      <c r="M127" s="727">
        <v>92.269570000000002</v>
      </c>
      <c r="N127" s="727">
        <v>498574.91319999995</v>
      </c>
      <c r="O127" s="727">
        <v>267.34311999999994</v>
      </c>
      <c r="P127" s="727">
        <v>1471014.5669</v>
      </c>
      <c r="Q127" s="727">
        <v>228.47958999999997</v>
      </c>
      <c r="R127" s="727">
        <v>1177144.5308000001</v>
      </c>
      <c r="S127" s="727">
        <v>231.62852000000001</v>
      </c>
      <c r="T127" s="727">
        <v>1326364.7353999999</v>
      </c>
      <c r="U127" s="727">
        <v>160.11584999999997</v>
      </c>
      <c r="V127" s="727">
        <v>849738.08369999996</v>
      </c>
      <c r="W127" s="727">
        <v>235.97203999999996</v>
      </c>
      <c r="X127" s="727">
        <v>1438469.3922999999</v>
      </c>
      <c r="Y127" s="727">
        <v>76.712459999999993</v>
      </c>
      <c r="Z127" s="727">
        <v>477517.83380000002</v>
      </c>
      <c r="AA127" s="730">
        <f>C127+E127+G127+I127+K127+M127+O127+Q127+S127+U127+W127+Y127</f>
        <v>2369.4083700000001</v>
      </c>
      <c r="AB127" s="730">
        <f t="shared" ref="AA127:AB131" si="21">D127+F127+H127+J127+L127+N127+P127+R127+T127+V127+X127+Z127</f>
        <v>12811695.611200001</v>
      </c>
      <c r="AC127" s="582"/>
      <c r="AD127" s="582"/>
      <c r="AE127" s="582"/>
      <c r="AF127" s="582"/>
    </row>
    <row r="128" spans="1:69" x14ac:dyDescent="0.25">
      <c r="A128" s="651" t="s">
        <v>262</v>
      </c>
      <c r="B128" s="598" t="s">
        <v>312</v>
      </c>
      <c r="C128" s="727">
        <v>0</v>
      </c>
      <c r="D128" s="727">
        <v>0</v>
      </c>
      <c r="E128" s="727">
        <v>0</v>
      </c>
      <c r="F128" s="727">
        <v>0</v>
      </c>
      <c r="G128" s="727">
        <v>1.60941</v>
      </c>
      <c r="H128" s="727">
        <v>4596.1530000000002</v>
      </c>
      <c r="I128" s="725">
        <v>0.40044999999999997</v>
      </c>
      <c r="J128" s="725">
        <v>2241.7591000000002</v>
      </c>
      <c r="K128" s="725">
        <v>0</v>
      </c>
      <c r="L128" s="725">
        <v>0</v>
      </c>
      <c r="M128" s="728">
        <v>80.819999999999993</v>
      </c>
      <c r="N128" s="728">
        <v>99678.6</v>
      </c>
      <c r="O128" s="728">
        <v>0</v>
      </c>
      <c r="P128" s="728">
        <v>0</v>
      </c>
      <c r="Q128" s="728">
        <v>0</v>
      </c>
      <c r="R128" s="728">
        <v>0</v>
      </c>
      <c r="S128" s="728">
        <v>0</v>
      </c>
      <c r="T128" s="728">
        <v>0</v>
      </c>
      <c r="U128" s="728">
        <v>0</v>
      </c>
      <c r="V128" s="728">
        <v>0</v>
      </c>
      <c r="W128" s="728">
        <v>0</v>
      </c>
      <c r="X128" s="728">
        <v>0</v>
      </c>
      <c r="Y128" s="728">
        <v>27</v>
      </c>
      <c r="Z128" s="728">
        <v>22680</v>
      </c>
      <c r="AA128" s="730">
        <f t="shared" si="21"/>
        <v>109.82986</v>
      </c>
      <c r="AB128" s="730">
        <f t="shared" si="21"/>
        <v>129196.51210000001</v>
      </c>
      <c r="AC128" s="569"/>
      <c r="AD128" s="569"/>
    </row>
    <row r="129" spans="1:33" x14ac:dyDescent="0.25">
      <c r="A129" s="591" t="s">
        <v>255</v>
      </c>
      <c r="B129" s="598" t="s">
        <v>220</v>
      </c>
      <c r="C129" s="727">
        <v>0</v>
      </c>
      <c r="D129" s="727">
        <v>0</v>
      </c>
      <c r="E129" s="727">
        <v>0</v>
      </c>
      <c r="F129" s="727">
        <v>0</v>
      </c>
      <c r="G129" s="727">
        <v>0</v>
      </c>
      <c r="H129" s="727">
        <v>0</v>
      </c>
      <c r="I129" s="725">
        <v>27.465</v>
      </c>
      <c r="J129" s="725">
        <v>30123.071999999996</v>
      </c>
      <c r="K129" s="725">
        <v>0</v>
      </c>
      <c r="L129" s="725">
        <v>0</v>
      </c>
      <c r="M129" s="728">
        <v>0</v>
      </c>
      <c r="N129" s="728">
        <v>0</v>
      </c>
      <c r="O129" s="728">
        <v>0</v>
      </c>
      <c r="P129" s="728">
        <v>0</v>
      </c>
      <c r="Q129" s="728">
        <v>0</v>
      </c>
      <c r="R129" s="728">
        <v>0</v>
      </c>
      <c r="S129" s="728">
        <v>0</v>
      </c>
      <c r="T129" s="728">
        <v>0</v>
      </c>
      <c r="U129" s="728">
        <v>0</v>
      </c>
      <c r="V129" s="728">
        <v>0</v>
      </c>
      <c r="W129" s="728">
        <v>0</v>
      </c>
      <c r="X129" s="728">
        <v>0</v>
      </c>
      <c r="Y129" s="728">
        <v>0</v>
      </c>
      <c r="Z129" s="728">
        <v>0</v>
      </c>
      <c r="AA129" s="730">
        <f t="shared" si="21"/>
        <v>27.465</v>
      </c>
      <c r="AB129" s="730">
        <f t="shared" si="21"/>
        <v>30123.071999999996</v>
      </c>
      <c r="AC129" s="582"/>
      <c r="AD129" s="582"/>
      <c r="AE129" s="758"/>
    </row>
    <row r="130" spans="1:33" x14ac:dyDescent="0.25">
      <c r="A130" s="591" t="s">
        <v>221</v>
      </c>
      <c r="B130" s="598" t="s">
        <v>222</v>
      </c>
      <c r="C130" s="727">
        <v>0.36300000000000004</v>
      </c>
      <c r="D130" s="727">
        <v>3645</v>
      </c>
      <c r="E130" s="727">
        <v>0.32999999999999996</v>
      </c>
      <c r="F130" s="727">
        <v>3300</v>
      </c>
      <c r="G130" s="727">
        <v>0.84850000000000025</v>
      </c>
      <c r="H130" s="727">
        <v>7200</v>
      </c>
      <c r="I130" s="725">
        <v>0.73450000000000004</v>
      </c>
      <c r="J130" s="725">
        <v>6720</v>
      </c>
      <c r="K130" s="727">
        <v>0.53150000000000008</v>
      </c>
      <c r="L130" s="727">
        <v>4635</v>
      </c>
      <c r="M130" s="727">
        <v>0.61899999999999999</v>
      </c>
      <c r="N130" s="727">
        <v>5295</v>
      </c>
      <c r="O130" s="727">
        <v>0.28450000000000003</v>
      </c>
      <c r="P130" s="727">
        <v>2490</v>
      </c>
      <c r="Q130" s="727">
        <v>0.84599999999999997</v>
      </c>
      <c r="R130" s="727">
        <v>7875</v>
      </c>
      <c r="S130" s="727">
        <v>0.41299999999999992</v>
      </c>
      <c r="T130" s="727">
        <v>3555</v>
      </c>
      <c r="U130" s="727">
        <v>0.627</v>
      </c>
      <c r="V130" s="727">
        <v>5235</v>
      </c>
      <c r="W130" s="727">
        <v>0.51300000000000001</v>
      </c>
      <c r="X130" s="727">
        <v>4725</v>
      </c>
      <c r="Y130" s="727">
        <v>0.54399999999999993</v>
      </c>
      <c r="Z130" s="727">
        <v>4545</v>
      </c>
      <c r="AA130" s="730">
        <f t="shared" si="21"/>
        <v>6.653999999999999</v>
      </c>
      <c r="AB130" s="730">
        <f t="shared" si="21"/>
        <v>59220</v>
      </c>
      <c r="AC130" s="582"/>
      <c r="AD130" s="582"/>
    </row>
    <row r="131" spans="1:33" x14ac:dyDescent="0.25">
      <c r="A131" s="652" t="s">
        <v>223</v>
      </c>
      <c r="B131" s="620" t="s">
        <v>224</v>
      </c>
      <c r="C131" s="731">
        <v>36</v>
      </c>
      <c r="D131" s="731">
        <v>76619.520000000004</v>
      </c>
      <c r="E131" s="731">
        <v>40.04</v>
      </c>
      <c r="F131" s="731">
        <v>110782.08</v>
      </c>
      <c r="G131" s="731">
        <v>937.05814999999984</v>
      </c>
      <c r="H131" s="731">
        <v>815520.33000000007</v>
      </c>
      <c r="I131" s="731">
        <v>733.70197999999971</v>
      </c>
      <c r="J131" s="731">
        <v>1367552.5319999999</v>
      </c>
      <c r="K131" s="731">
        <v>1169.4445199999996</v>
      </c>
      <c r="L131" s="731">
        <v>1311539.5639999998</v>
      </c>
      <c r="M131" s="727">
        <v>249.96167999999997</v>
      </c>
      <c r="N131" s="727">
        <v>443398.90679999994</v>
      </c>
      <c r="O131" s="727">
        <v>186.23334</v>
      </c>
      <c r="P131" s="727">
        <v>313703.31599999999</v>
      </c>
      <c r="Q131" s="727">
        <v>1923.1527199999998</v>
      </c>
      <c r="R131" s="727">
        <v>1195569.7920000001</v>
      </c>
      <c r="S131" s="727">
        <v>422.58667000000008</v>
      </c>
      <c r="T131" s="727">
        <v>871135.04689999996</v>
      </c>
      <c r="U131" s="727">
        <v>2447.4415199999999</v>
      </c>
      <c r="V131" s="727">
        <v>3138550.767</v>
      </c>
      <c r="W131" s="727">
        <v>1125.1148699999999</v>
      </c>
      <c r="X131" s="727">
        <v>6034044.8214000007</v>
      </c>
      <c r="Y131" s="727">
        <v>1379.3223199999998</v>
      </c>
      <c r="Z131" s="727">
        <v>2360873.6464999998</v>
      </c>
      <c r="AA131" s="730">
        <f t="shared" si="21"/>
        <v>10650.057769999998</v>
      </c>
      <c r="AB131" s="730">
        <f t="shared" si="21"/>
        <v>18039290.3226</v>
      </c>
      <c r="AC131" s="569"/>
      <c r="AD131" s="569"/>
    </row>
    <row r="132" spans="1:33" x14ac:dyDescent="0.25">
      <c r="A132" s="591"/>
      <c r="B132" s="604" t="s">
        <v>263</v>
      </c>
      <c r="C132" s="742"/>
      <c r="D132" s="742"/>
      <c r="E132" s="742"/>
      <c r="F132" s="742"/>
      <c r="G132" s="742"/>
      <c r="H132" s="742"/>
      <c r="I132" s="725"/>
      <c r="J132" s="725"/>
      <c r="K132" s="742"/>
      <c r="L132" s="742"/>
      <c r="M132" s="743"/>
      <c r="N132" s="743"/>
      <c r="O132" s="743"/>
      <c r="P132" s="743"/>
      <c r="Q132" s="743"/>
      <c r="R132" s="743"/>
      <c r="S132" s="743"/>
      <c r="T132" s="743"/>
      <c r="U132" s="743"/>
      <c r="V132" s="743"/>
      <c r="W132" s="743"/>
      <c r="X132" s="743"/>
      <c r="Y132" s="743"/>
      <c r="Z132" s="743"/>
      <c r="AA132" s="730"/>
      <c r="AB132" s="730"/>
      <c r="AC132" s="569"/>
      <c r="AD132" s="569"/>
    </row>
    <row r="133" spans="1:33" s="613" customFormat="1" x14ac:dyDescent="0.25">
      <c r="A133" s="653">
        <v>402</v>
      </c>
      <c r="B133" s="654" t="s">
        <v>264</v>
      </c>
      <c r="C133" s="738">
        <v>13.23704</v>
      </c>
      <c r="D133" s="738">
        <v>53479.566299999999</v>
      </c>
      <c r="E133" s="738">
        <v>13.104020000000002</v>
      </c>
      <c r="F133" s="738">
        <v>25594.045700000002</v>
      </c>
      <c r="G133" s="738">
        <v>38.642670000000003</v>
      </c>
      <c r="H133" s="738">
        <v>71665.834199999998</v>
      </c>
      <c r="I133" s="725">
        <v>0.115</v>
      </c>
      <c r="J133" s="725">
        <v>765.84249999999997</v>
      </c>
      <c r="K133" s="738">
        <v>8.0565453999999992</v>
      </c>
      <c r="L133" s="738">
        <v>13661.2369</v>
      </c>
      <c r="M133" s="738">
        <v>1.2450000000000001</v>
      </c>
      <c r="N133" s="738">
        <v>8632.7464999999993</v>
      </c>
      <c r="O133" s="738">
        <v>0.85000000000000009</v>
      </c>
      <c r="P133" s="738">
        <v>6625.46</v>
      </c>
      <c r="Q133" s="738">
        <v>28.227279999999997</v>
      </c>
      <c r="R133" s="738">
        <v>237584.3695</v>
      </c>
      <c r="S133" s="738">
        <v>24.730640000000001</v>
      </c>
      <c r="T133" s="738">
        <v>257822.39840000001</v>
      </c>
      <c r="U133" s="738">
        <v>4.9895999999999994</v>
      </c>
      <c r="V133" s="738">
        <v>29514.728300000002</v>
      </c>
      <c r="W133" s="738">
        <v>24.76764</v>
      </c>
      <c r="X133" s="738">
        <v>172174.69349999999</v>
      </c>
      <c r="Y133" s="738">
        <v>22.479199999999999</v>
      </c>
      <c r="Z133" s="738">
        <v>163626.38509999998</v>
      </c>
      <c r="AA133" s="730">
        <f t="shared" ref="AA133:AB143" si="22">C133+E133+G133+I133+K133+M133+O133+Q133+S133+U133+W133+Y133</f>
        <v>180.44463539999998</v>
      </c>
      <c r="AB133" s="730">
        <f t="shared" si="22"/>
        <v>1041147.3068999999</v>
      </c>
      <c r="AC133" s="569"/>
      <c r="AD133" s="569"/>
      <c r="AE133" s="569"/>
      <c r="AF133" s="569"/>
      <c r="AG133" s="569"/>
    </row>
    <row r="134" spans="1:33" s="613" customFormat="1" x14ac:dyDescent="0.25">
      <c r="A134" s="610" t="s">
        <v>265</v>
      </c>
      <c r="B134" s="622" t="s">
        <v>266</v>
      </c>
      <c r="C134" s="738">
        <v>81.954310000000021</v>
      </c>
      <c r="D134" s="738">
        <v>117273.85460000002</v>
      </c>
      <c r="E134" s="738">
        <v>30.021189999999997</v>
      </c>
      <c r="F134" s="738">
        <v>37166.527600000009</v>
      </c>
      <c r="G134" s="738">
        <v>61.231230000000011</v>
      </c>
      <c r="H134" s="738">
        <v>78513.911099999998</v>
      </c>
      <c r="I134" s="725">
        <v>75.725999999999999</v>
      </c>
      <c r="J134" s="725">
        <v>94811.626700000008</v>
      </c>
      <c r="K134" s="738">
        <v>148.64203799999999</v>
      </c>
      <c r="L134" s="738">
        <v>195579.77349999998</v>
      </c>
      <c r="M134" s="738">
        <v>158.10599999999999</v>
      </c>
      <c r="N134" s="738">
        <v>222374.23109999998</v>
      </c>
      <c r="O134" s="738">
        <v>160.91050000000001</v>
      </c>
      <c r="P134" s="738">
        <v>216469.4135</v>
      </c>
      <c r="Q134" s="738">
        <v>283.25207</v>
      </c>
      <c r="R134" s="738">
        <v>388067.48580000002</v>
      </c>
      <c r="S134" s="738">
        <v>175.54500000000002</v>
      </c>
      <c r="T134" s="738">
        <v>243352.62109999999</v>
      </c>
      <c r="U134" s="738">
        <v>226.7893</v>
      </c>
      <c r="V134" s="738">
        <v>308597.65680000011</v>
      </c>
      <c r="W134" s="738">
        <v>129.65296999999998</v>
      </c>
      <c r="X134" s="738">
        <v>178425.17099999997</v>
      </c>
      <c r="Y134" s="738">
        <v>78.738749999999982</v>
      </c>
      <c r="Z134" s="738">
        <v>99040.978600000002</v>
      </c>
      <c r="AA134" s="730">
        <f t="shared" si="22"/>
        <v>1610.5693579999997</v>
      </c>
      <c r="AB134" s="730">
        <f t="shared" si="22"/>
        <v>2179673.2514000004</v>
      </c>
      <c r="AC134" s="569"/>
      <c r="AD134" s="569"/>
      <c r="AE134" s="569"/>
      <c r="AF134" s="569"/>
      <c r="AG134" s="569"/>
    </row>
    <row r="135" spans="1:33" s="613" customFormat="1" x14ac:dyDescent="0.25">
      <c r="A135" s="610" t="s">
        <v>329</v>
      </c>
      <c r="B135" s="622" t="s">
        <v>267</v>
      </c>
      <c r="C135" s="748">
        <v>0.108</v>
      </c>
      <c r="D135" s="748">
        <v>90</v>
      </c>
      <c r="E135" s="748">
        <v>0.498</v>
      </c>
      <c r="F135" s="748">
        <v>545</v>
      </c>
      <c r="G135" s="748">
        <v>1.281744</v>
      </c>
      <c r="H135" s="748">
        <v>3752.9445000000001</v>
      </c>
      <c r="I135" s="725">
        <v>1.3617440000000001</v>
      </c>
      <c r="J135" s="725">
        <v>3511.8658999999998</v>
      </c>
      <c r="K135" s="748">
        <v>149.08982799999998</v>
      </c>
      <c r="L135" s="748">
        <v>303483.07689999999</v>
      </c>
      <c r="M135" s="749">
        <v>380.948038</v>
      </c>
      <c r="N135" s="749">
        <v>660309.32819999987</v>
      </c>
      <c r="O135" s="749">
        <v>129.89600999999999</v>
      </c>
      <c r="P135" s="749">
        <v>226425.1954</v>
      </c>
      <c r="Q135" s="749">
        <v>130.42653799999999</v>
      </c>
      <c r="R135" s="749">
        <v>228286.57490000001</v>
      </c>
      <c r="S135" s="749">
        <v>0.183</v>
      </c>
      <c r="T135" s="749">
        <v>890</v>
      </c>
      <c r="U135" s="749">
        <v>181.00154800000001</v>
      </c>
      <c r="V135" s="749">
        <v>338915.47279999999</v>
      </c>
      <c r="W135" s="749">
        <v>885.73759999999993</v>
      </c>
      <c r="X135" s="749">
        <v>1622231.7642999997</v>
      </c>
      <c r="Y135" s="749">
        <v>237.2544</v>
      </c>
      <c r="Z135" s="749">
        <v>472239.02479999996</v>
      </c>
      <c r="AA135" s="730">
        <f t="shared" si="22"/>
        <v>2097.7864499999996</v>
      </c>
      <c r="AB135" s="730">
        <f t="shared" si="22"/>
        <v>3860680.2476999993</v>
      </c>
      <c r="AC135" s="582"/>
      <c r="AD135" s="582"/>
      <c r="AE135" s="569"/>
      <c r="AF135" s="569"/>
      <c r="AG135" s="569"/>
    </row>
    <row r="136" spans="1:33" s="613" customFormat="1" x14ac:dyDescent="0.25">
      <c r="A136" s="655" t="s">
        <v>268</v>
      </c>
      <c r="B136" s="622" t="s">
        <v>269</v>
      </c>
      <c r="C136" s="738">
        <v>0</v>
      </c>
      <c r="D136" s="738">
        <v>0</v>
      </c>
      <c r="E136" s="738">
        <v>0</v>
      </c>
      <c r="F136" s="738">
        <v>0</v>
      </c>
      <c r="G136" s="738">
        <v>0</v>
      </c>
      <c r="H136" s="738">
        <v>0</v>
      </c>
      <c r="I136" s="738">
        <v>0</v>
      </c>
      <c r="J136" s="738">
        <v>0</v>
      </c>
      <c r="K136" s="738">
        <v>0</v>
      </c>
      <c r="L136" s="738">
        <v>0</v>
      </c>
      <c r="M136" s="738">
        <v>0</v>
      </c>
      <c r="N136" s="738">
        <v>0</v>
      </c>
      <c r="O136" s="738">
        <v>0</v>
      </c>
      <c r="P136" s="738">
        <v>0</v>
      </c>
      <c r="Q136" s="738">
        <v>0</v>
      </c>
      <c r="R136" s="738">
        <v>0</v>
      </c>
      <c r="S136" s="738">
        <v>0</v>
      </c>
      <c r="T136" s="738">
        <v>0</v>
      </c>
      <c r="U136" s="738">
        <v>0</v>
      </c>
      <c r="V136" s="738">
        <v>0</v>
      </c>
      <c r="W136" s="738">
        <v>0</v>
      </c>
      <c r="X136" s="738">
        <v>0</v>
      </c>
      <c r="Y136" s="738">
        <v>0</v>
      </c>
      <c r="Z136" s="738">
        <v>0</v>
      </c>
      <c r="AA136" s="730">
        <f t="shared" si="22"/>
        <v>0</v>
      </c>
      <c r="AB136" s="730">
        <f t="shared" si="22"/>
        <v>0</v>
      </c>
      <c r="AC136" s="569"/>
      <c r="AD136" s="569"/>
      <c r="AE136" s="569"/>
      <c r="AF136" s="569"/>
      <c r="AG136" s="569"/>
    </row>
    <row r="137" spans="1:33" s="613" customFormat="1" x14ac:dyDescent="0.25">
      <c r="A137" s="610" t="s">
        <v>268</v>
      </c>
      <c r="B137" s="622" t="s">
        <v>270</v>
      </c>
      <c r="C137" s="738">
        <v>0</v>
      </c>
      <c r="D137" s="738">
        <v>0</v>
      </c>
      <c r="E137" s="738">
        <v>0</v>
      </c>
      <c r="F137" s="738">
        <v>0</v>
      </c>
      <c r="G137" s="738">
        <v>11.375999999999999</v>
      </c>
      <c r="H137" s="738">
        <v>37089.1728</v>
      </c>
      <c r="I137" s="725">
        <v>9.4E-2</v>
      </c>
      <c r="J137" s="725">
        <v>1607.4</v>
      </c>
      <c r="K137" s="738">
        <v>22.589279999999999</v>
      </c>
      <c r="L137" s="738">
        <v>88620</v>
      </c>
      <c r="M137" s="738">
        <v>0</v>
      </c>
      <c r="N137" s="738">
        <v>0</v>
      </c>
      <c r="O137" s="738">
        <v>0</v>
      </c>
      <c r="P137" s="738">
        <v>0</v>
      </c>
      <c r="Q137" s="738">
        <v>0</v>
      </c>
      <c r="R137" s="738">
        <v>0</v>
      </c>
      <c r="S137" s="738">
        <v>0</v>
      </c>
      <c r="T137" s="738">
        <v>0</v>
      </c>
      <c r="U137" s="738">
        <v>43.330559999999998</v>
      </c>
      <c r="V137" s="738">
        <v>134319.57320000001</v>
      </c>
      <c r="W137" s="738">
        <v>0</v>
      </c>
      <c r="X137" s="738">
        <v>0</v>
      </c>
      <c r="Y137" s="738">
        <v>2.2490000000000001</v>
      </c>
      <c r="Z137" s="738">
        <v>44890.04</v>
      </c>
      <c r="AA137" s="730">
        <f t="shared" si="22"/>
        <v>79.638839999999988</v>
      </c>
      <c r="AB137" s="730">
        <f t="shared" si="22"/>
        <v>306526.18599999999</v>
      </c>
      <c r="AC137" s="148"/>
      <c r="AD137" s="148"/>
      <c r="AE137" s="569"/>
      <c r="AF137" s="569"/>
      <c r="AG137" s="569"/>
    </row>
    <row r="138" spans="1:33" s="613" customFormat="1" x14ac:dyDescent="0.25">
      <c r="A138" s="610" t="s">
        <v>330</v>
      </c>
      <c r="B138" s="622" t="s">
        <v>272</v>
      </c>
      <c r="C138" s="738">
        <v>0</v>
      </c>
      <c r="D138" s="738">
        <v>0</v>
      </c>
      <c r="E138" s="738">
        <v>0</v>
      </c>
      <c r="F138" s="738">
        <v>0</v>
      </c>
      <c r="G138" s="738">
        <v>0</v>
      </c>
      <c r="H138" s="738">
        <v>0</v>
      </c>
      <c r="I138" s="738">
        <v>0</v>
      </c>
      <c r="J138" s="738">
        <v>0</v>
      </c>
      <c r="K138" s="738">
        <v>0</v>
      </c>
      <c r="L138" s="738">
        <v>0</v>
      </c>
      <c r="M138" s="738">
        <v>0</v>
      </c>
      <c r="N138" s="738">
        <v>0</v>
      </c>
      <c r="O138" s="738">
        <v>0</v>
      </c>
      <c r="P138" s="738">
        <v>0</v>
      </c>
      <c r="Q138" s="738">
        <v>0</v>
      </c>
      <c r="R138" s="738">
        <v>0</v>
      </c>
      <c r="S138" s="738">
        <v>0</v>
      </c>
      <c r="T138" s="738">
        <v>0</v>
      </c>
      <c r="U138" s="738">
        <v>0</v>
      </c>
      <c r="V138" s="738">
        <v>0</v>
      </c>
      <c r="W138" s="738">
        <v>0</v>
      </c>
      <c r="X138" s="738">
        <v>0</v>
      </c>
      <c r="Y138" s="738">
        <v>0</v>
      </c>
      <c r="Z138" s="738">
        <v>0</v>
      </c>
      <c r="AA138" s="730">
        <f t="shared" si="22"/>
        <v>0</v>
      </c>
      <c r="AB138" s="730">
        <f t="shared" si="22"/>
        <v>0</v>
      </c>
      <c r="AC138" s="582"/>
      <c r="AD138" s="582"/>
      <c r="AE138" s="569"/>
      <c r="AF138" s="569"/>
      <c r="AG138" s="569"/>
    </row>
    <row r="139" spans="1:33" x14ac:dyDescent="0.25">
      <c r="A139" s="591" t="s">
        <v>273</v>
      </c>
      <c r="B139" s="598" t="s">
        <v>274</v>
      </c>
      <c r="C139" s="727">
        <v>25.084850000000003</v>
      </c>
      <c r="D139" s="727">
        <v>224948.02589999998</v>
      </c>
      <c r="E139" s="727">
        <v>28.74127</v>
      </c>
      <c r="F139" s="727">
        <v>246697.58660000004</v>
      </c>
      <c r="G139" s="727">
        <v>12.71941</v>
      </c>
      <c r="H139" s="727">
        <v>109502.55499999999</v>
      </c>
      <c r="I139" s="725">
        <v>80.499409999999997</v>
      </c>
      <c r="J139" s="725">
        <v>482449.22999999992</v>
      </c>
      <c r="K139" s="727">
        <v>85.728890000000007</v>
      </c>
      <c r="L139" s="727">
        <v>411468.78290000005</v>
      </c>
      <c r="M139" s="727">
        <v>10.5586</v>
      </c>
      <c r="N139" s="727">
        <v>106828.2825</v>
      </c>
      <c r="O139" s="727">
        <v>50.480440999999999</v>
      </c>
      <c r="P139" s="727">
        <v>329831.92610000004</v>
      </c>
      <c r="Q139" s="727">
        <v>63.878300000000003</v>
      </c>
      <c r="R139" s="727">
        <v>343865.87570000003</v>
      </c>
      <c r="S139" s="727">
        <v>38.126050000000006</v>
      </c>
      <c r="T139" s="727">
        <v>235949.08540000001</v>
      </c>
      <c r="U139" s="727">
        <v>21.820460000000001</v>
      </c>
      <c r="V139" s="727">
        <v>195720.3308</v>
      </c>
      <c r="W139" s="727">
        <v>22.465459999999997</v>
      </c>
      <c r="X139" s="727">
        <v>201190.258</v>
      </c>
      <c r="Y139" s="727">
        <v>10.952710000000002</v>
      </c>
      <c r="Z139" s="727">
        <v>97962.844500000007</v>
      </c>
      <c r="AA139" s="730">
        <f t="shared" si="22"/>
        <v>451.05585100000013</v>
      </c>
      <c r="AB139" s="730">
        <f t="shared" si="22"/>
        <v>2986414.7834000005</v>
      </c>
      <c r="AC139" s="582"/>
      <c r="AD139" s="582"/>
    </row>
    <row r="140" spans="1:33" x14ac:dyDescent="0.25">
      <c r="A140" s="593" t="s">
        <v>275</v>
      </c>
      <c r="B140" s="598" t="s">
        <v>276</v>
      </c>
      <c r="C140" s="727">
        <v>0.08</v>
      </c>
      <c r="D140" s="727">
        <v>569.6</v>
      </c>
      <c r="E140" s="727">
        <v>0</v>
      </c>
      <c r="F140" s="727">
        <v>0</v>
      </c>
      <c r="G140" s="727">
        <v>0.8</v>
      </c>
      <c r="H140" s="727">
        <v>6002.48</v>
      </c>
      <c r="I140" s="725">
        <v>0</v>
      </c>
      <c r="J140" s="725">
        <v>0</v>
      </c>
      <c r="K140" s="727">
        <v>0</v>
      </c>
      <c r="L140" s="727">
        <v>0</v>
      </c>
      <c r="M140" s="727">
        <v>0</v>
      </c>
      <c r="N140" s="727">
        <v>0</v>
      </c>
      <c r="O140" s="727">
        <v>0</v>
      </c>
      <c r="P140" s="727">
        <v>0</v>
      </c>
      <c r="Q140" s="727">
        <v>0</v>
      </c>
      <c r="R140" s="727">
        <v>0</v>
      </c>
      <c r="S140" s="727">
        <v>0</v>
      </c>
      <c r="T140" s="727">
        <v>0</v>
      </c>
      <c r="U140" s="727">
        <v>0</v>
      </c>
      <c r="V140" s="727">
        <v>0</v>
      </c>
      <c r="W140" s="727">
        <v>0</v>
      </c>
      <c r="X140" s="727">
        <v>0</v>
      </c>
      <c r="Y140" s="727">
        <v>0</v>
      </c>
      <c r="Z140" s="727">
        <v>0</v>
      </c>
      <c r="AA140" s="730">
        <f t="shared" si="22"/>
        <v>0.88</v>
      </c>
      <c r="AB140" s="730">
        <f t="shared" si="22"/>
        <v>6572.08</v>
      </c>
      <c r="AC140" s="582"/>
      <c r="AD140" s="582"/>
    </row>
    <row r="141" spans="1:33" x14ac:dyDescent="0.25">
      <c r="A141" s="588" t="s">
        <v>277</v>
      </c>
      <c r="B141" s="598" t="s">
        <v>278</v>
      </c>
      <c r="C141" s="727">
        <v>0</v>
      </c>
      <c r="D141" s="727">
        <v>0</v>
      </c>
      <c r="E141" s="727">
        <v>0</v>
      </c>
      <c r="F141" s="727">
        <v>0</v>
      </c>
      <c r="G141" s="727">
        <v>0</v>
      </c>
      <c r="H141" s="727">
        <v>0</v>
      </c>
      <c r="I141" s="727">
        <v>0</v>
      </c>
      <c r="J141" s="727">
        <v>0</v>
      </c>
      <c r="K141" s="727">
        <v>0</v>
      </c>
      <c r="L141" s="727">
        <v>0</v>
      </c>
      <c r="M141" s="727">
        <v>0</v>
      </c>
      <c r="N141" s="727">
        <v>0</v>
      </c>
      <c r="O141" s="727">
        <v>0</v>
      </c>
      <c r="P141" s="727">
        <v>0</v>
      </c>
      <c r="Q141" s="727">
        <v>0</v>
      </c>
      <c r="R141" s="727">
        <v>0</v>
      </c>
      <c r="S141" s="727">
        <v>0</v>
      </c>
      <c r="T141" s="727">
        <v>0</v>
      </c>
      <c r="U141" s="727">
        <v>0</v>
      </c>
      <c r="V141" s="727">
        <v>0</v>
      </c>
      <c r="W141" s="727"/>
      <c r="X141" s="727"/>
      <c r="Y141" s="727"/>
      <c r="Z141" s="727"/>
      <c r="AA141" s="730">
        <f t="shared" si="22"/>
        <v>0</v>
      </c>
      <c r="AB141" s="730">
        <f t="shared" si="22"/>
        <v>0</v>
      </c>
      <c r="AC141" s="569"/>
      <c r="AD141" s="569"/>
    </row>
    <row r="142" spans="1:33" x14ac:dyDescent="0.25">
      <c r="A142" s="588" t="s">
        <v>279</v>
      </c>
      <c r="B142" s="598" t="s">
        <v>229</v>
      </c>
      <c r="C142" s="727">
        <v>13.617920000000005</v>
      </c>
      <c r="D142" s="727">
        <v>1687989.6017000002</v>
      </c>
      <c r="E142" s="727">
        <v>19.391030000000001</v>
      </c>
      <c r="F142" s="727">
        <v>981838.45149999997</v>
      </c>
      <c r="G142" s="727">
        <v>26.934325000000001</v>
      </c>
      <c r="H142" s="727">
        <v>795227.47290000005</v>
      </c>
      <c r="I142" s="725">
        <v>37.083000000000006</v>
      </c>
      <c r="J142" s="725">
        <v>133829.1061</v>
      </c>
      <c r="K142" s="727">
        <v>20.693601000000001</v>
      </c>
      <c r="L142" s="727">
        <v>123889.4654</v>
      </c>
      <c r="M142" s="727">
        <v>94.950230000000005</v>
      </c>
      <c r="N142" s="727">
        <v>389747.26490000001</v>
      </c>
      <c r="O142" s="727">
        <v>63.834168300000009</v>
      </c>
      <c r="P142" s="727">
        <v>303225.60609999998</v>
      </c>
      <c r="Q142" s="727">
        <v>85.613910000000004</v>
      </c>
      <c r="R142" s="727">
        <v>342469.23269999999</v>
      </c>
      <c r="S142" s="727">
        <v>116.81668000000002</v>
      </c>
      <c r="T142" s="727">
        <v>492075.40480000002</v>
      </c>
      <c r="U142" s="727">
        <v>107.20473</v>
      </c>
      <c r="V142" s="727">
        <v>2250323.6603999995</v>
      </c>
      <c r="W142" s="727">
        <v>133.37542100000002</v>
      </c>
      <c r="X142" s="727">
        <v>3240138.4869999993</v>
      </c>
      <c r="Y142" s="727">
        <v>78.324730000000017</v>
      </c>
      <c r="Z142" s="727">
        <v>3370273.2341999998</v>
      </c>
      <c r="AA142" s="730">
        <f t="shared" si="22"/>
        <v>797.83974530000023</v>
      </c>
      <c r="AB142" s="730">
        <f t="shared" si="22"/>
        <v>14111026.987699997</v>
      </c>
      <c r="AC142" s="582"/>
      <c r="AD142" s="582"/>
    </row>
    <row r="143" spans="1:33" ht="16.5" thickBot="1" x14ac:dyDescent="0.3">
      <c r="A143" s="656" t="s">
        <v>230</v>
      </c>
      <c r="B143" s="657" t="s">
        <v>231</v>
      </c>
      <c r="C143" s="725">
        <v>2.59</v>
      </c>
      <c r="D143" s="725">
        <v>8180.0280000000002</v>
      </c>
      <c r="E143" s="725">
        <v>19.809519999999999</v>
      </c>
      <c r="F143" s="725">
        <v>65402.197899999999</v>
      </c>
      <c r="G143" s="725">
        <v>19.474500000000003</v>
      </c>
      <c r="H143" s="725">
        <v>64027.35</v>
      </c>
      <c r="I143" s="725">
        <v>3.6039999999999996</v>
      </c>
      <c r="J143" s="725">
        <v>9864.1008000000002</v>
      </c>
      <c r="K143" s="725">
        <v>26.495899899999998</v>
      </c>
      <c r="L143" s="725">
        <v>84815.5726</v>
      </c>
      <c r="M143" s="728">
        <v>1.1850000000000001</v>
      </c>
      <c r="N143" s="728">
        <v>2966.85</v>
      </c>
      <c r="O143" s="728">
        <v>3.8769999999999998</v>
      </c>
      <c r="P143" s="728">
        <v>12739.163700000001</v>
      </c>
      <c r="Q143" s="728">
        <v>27.253999999999998</v>
      </c>
      <c r="R143" s="728">
        <v>88933.480800000005</v>
      </c>
      <c r="S143" s="728">
        <v>0</v>
      </c>
      <c r="T143" s="728">
        <v>0</v>
      </c>
      <c r="U143" s="728">
        <v>1.3879999999999999</v>
      </c>
      <c r="V143" s="728">
        <v>4253.2704000000003</v>
      </c>
      <c r="W143" s="728">
        <v>35.762</v>
      </c>
      <c r="X143" s="728">
        <v>105400.1814</v>
      </c>
      <c r="Y143" s="728">
        <v>0.28298000000000001</v>
      </c>
      <c r="Z143" s="728">
        <v>1552.9657999999999</v>
      </c>
      <c r="AA143" s="730">
        <f t="shared" si="22"/>
        <v>141.72289990000002</v>
      </c>
      <c r="AB143" s="730">
        <f t="shared" si="22"/>
        <v>448135.16140000004</v>
      </c>
      <c r="AC143" s="587"/>
      <c r="AD143" s="587"/>
      <c r="AE143" s="582"/>
      <c r="AF143" s="582"/>
      <c r="AG143" s="582"/>
    </row>
    <row r="144" spans="1:33" ht="4.5" customHeight="1" thickBot="1" x14ac:dyDescent="0.3">
      <c r="A144" s="658"/>
      <c r="B144" s="659"/>
      <c r="C144" s="658"/>
      <c r="D144" s="658"/>
      <c r="E144" s="658"/>
      <c r="F144" s="658"/>
      <c r="G144" s="658"/>
      <c r="H144" s="658"/>
      <c r="I144" s="658"/>
      <c r="J144" s="658"/>
      <c r="K144" s="658"/>
      <c r="L144" s="658"/>
      <c r="M144" s="658"/>
      <c r="N144" s="658"/>
      <c r="O144" s="658"/>
      <c r="P144" s="658"/>
      <c r="Q144" s="658"/>
      <c r="R144" s="658"/>
      <c r="S144" s="658"/>
      <c r="T144" s="658"/>
      <c r="U144" s="658"/>
      <c r="V144" s="658"/>
      <c r="W144" s="658"/>
      <c r="X144" s="658"/>
      <c r="Y144" s="658"/>
      <c r="Z144" s="658"/>
      <c r="AA144" s="658"/>
      <c r="AB144" s="658"/>
      <c r="AC144" s="660"/>
      <c r="AD144" s="660"/>
    </row>
    <row r="145" spans="1:33" x14ac:dyDescent="0.25">
      <c r="A145" s="661" t="s">
        <v>280</v>
      </c>
      <c r="B145" s="662"/>
      <c r="C145" s="663"/>
      <c r="D145" s="663"/>
      <c r="E145" s="663"/>
      <c r="F145" s="664"/>
      <c r="G145" s="665"/>
      <c r="H145" s="601"/>
      <c r="I145" s="601"/>
      <c r="J145" s="601"/>
      <c r="K145" s="601"/>
      <c r="L145" s="601"/>
      <c r="M145" s="601"/>
      <c r="N145" s="601"/>
      <c r="O145" s="601"/>
      <c r="P145" s="601"/>
      <c r="Q145" s="601"/>
      <c r="R145" s="601"/>
      <c r="S145" s="601"/>
      <c r="T145" s="601"/>
      <c r="U145" s="601"/>
      <c r="V145" s="601"/>
      <c r="W145" s="601"/>
      <c r="X145" s="601"/>
      <c r="Y145" s="601"/>
      <c r="Z145" s="601"/>
      <c r="AA145" s="601"/>
      <c r="AB145" s="601"/>
      <c r="AE145" s="601"/>
      <c r="AF145" s="602"/>
      <c r="AG145" s="602"/>
    </row>
    <row r="146" spans="1:33" x14ac:dyDescent="0.25">
      <c r="A146" s="666" t="s">
        <v>331</v>
      </c>
      <c r="B146" s="662"/>
      <c r="C146" s="663"/>
      <c r="D146" s="663"/>
      <c r="E146" s="663"/>
      <c r="O146" s="762"/>
      <c r="P146" s="762"/>
      <c r="Q146" s="762"/>
      <c r="R146" s="762"/>
      <c r="S146" s="762"/>
      <c r="T146" s="762"/>
      <c r="U146" s="762"/>
      <c r="V146" s="762"/>
      <c r="W146" s="762"/>
      <c r="X146" s="762"/>
      <c r="Y146" s="762"/>
      <c r="Z146" s="762"/>
      <c r="AA146" s="762"/>
      <c r="AB146" s="762"/>
    </row>
    <row r="147" spans="1:33" x14ac:dyDescent="0.25">
      <c r="A147" s="661" t="s">
        <v>282</v>
      </c>
      <c r="B147" s="662"/>
      <c r="C147" s="663"/>
      <c r="D147" s="663"/>
      <c r="E147" s="663"/>
    </row>
    <row r="148" spans="1:33" x14ac:dyDescent="0.25">
      <c r="A148" s="663"/>
      <c r="B148" s="662"/>
      <c r="C148" s="663"/>
      <c r="D148" s="663"/>
      <c r="E148" s="663"/>
    </row>
    <row r="149" spans="1:33" x14ac:dyDescent="0.25">
      <c r="C149" s="582"/>
      <c r="D149" s="582"/>
      <c r="E149" s="582"/>
      <c r="F149" s="582"/>
      <c r="G149" s="582"/>
      <c r="H149" s="582"/>
      <c r="I149" s="582"/>
      <c r="J149" s="582"/>
      <c r="K149" s="582"/>
      <c r="L149" s="582"/>
      <c r="M149" s="582"/>
      <c r="N149" s="582"/>
      <c r="O149" s="582"/>
      <c r="P149" s="582"/>
      <c r="Q149" s="582"/>
      <c r="R149" s="582"/>
      <c r="S149" s="582"/>
      <c r="T149" s="582"/>
      <c r="U149" s="582"/>
      <c r="V149" s="582"/>
      <c r="W149" s="582"/>
      <c r="X149" s="582"/>
      <c r="Y149" s="582"/>
      <c r="Z149" s="582"/>
    </row>
    <row r="152" spans="1:33" x14ac:dyDescent="0.25">
      <c r="C152" s="667"/>
    </row>
  </sheetData>
  <mergeCells count="18">
    <mergeCell ref="A3:AB3"/>
    <mergeCell ref="A4:AB4"/>
    <mergeCell ref="A5:AB5"/>
    <mergeCell ref="A6:A7"/>
    <mergeCell ref="C6:D6"/>
    <mergeCell ref="E6:F6"/>
    <mergeCell ref="G6:H6"/>
    <mergeCell ref="I6:J6"/>
    <mergeCell ref="K6:L6"/>
    <mergeCell ref="M6:N6"/>
    <mergeCell ref="AA6:AB6"/>
    <mergeCell ref="AE21:AF21"/>
    <mergeCell ref="O6:P6"/>
    <mergeCell ref="Q6:R6"/>
    <mergeCell ref="S6:T6"/>
    <mergeCell ref="U6:V6"/>
    <mergeCell ref="W6:X6"/>
    <mergeCell ref="Y6:Z6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'2017'!Área_de_impresión</vt:lpstr>
      <vt:lpstr>'2017'!Títulos_a_imprimir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Adelle Borbon</dc:creator>
  <cp:keywords/>
  <dc:description/>
  <cp:lastModifiedBy>Economia Agropecuaria</cp:lastModifiedBy>
  <cp:revision/>
  <dcterms:created xsi:type="dcterms:W3CDTF">2018-02-14T18:59:36Z</dcterms:created>
  <dcterms:modified xsi:type="dcterms:W3CDTF">2025-07-03T20:42:57Z</dcterms:modified>
  <cp:category/>
  <cp:contentStatus/>
</cp:coreProperties>
</file>