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xr:revisionPtr revIDLastSave="0" documentId="13_ncr:1_{CACF4ED5-A41E-4D28-8CA8-2731A57496B1}" xr6:coauthVersionLast="47" xr6:coauthVersionMax="47" xr10:uidLastSave="{00000000-0000-0000-0000-000000000000}"/>
  <bookViews>
    <workbookView showSheetTabs="0" xWindow="-120" yWindow="-120" windowWidth="20730" windowHeight="11040" xr2:uid="{00000000-000D-0000-FFFF-FFFF00000000}"/>
  </bookViews>
  <sheets>
    <sheet name="cuadro 18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8" i="1" l="1"/>
  <c r="M111" i="1"/>
  <c r="K111" i="1"/>
  <c r="L111" i="1"/>
  <c r="M93" i="1"/>
  <c r="L93" i="1"/>
  <c r="L79" i="1"/>
  <c r="M79" i="1"/>
  <c r="M77" i="1"/>
  <c r="M55" i="1"/>
  <c r="L55" i="1"/>
  <c r="M43" i="1"/>
  <c r="L43" i="1"/>
  <c r="K43" i="1"/>
  <c r="K42" i="1"/>
  <c r="K79" i="1"/>
  <c r="M21" i="1" l="1"/>
  <c r="M54" i="1"/>
  <c r="M42" i="1"/>
  <c r="M16" i="1"/>
  <c r="M10" i="1"/>
  <c r="M66" i="1"/>
  <c r="K21" i="1" l="1"/>
  <c r="L21" i="1"/>
  <c r="K93" i="1"/>
  <c r="M112" i="1" l="1"/>
  <c r="L66" i="1"/>
  <c r="K77" i="1"/>
  <c r="J77" i="1"/>
  <c r="E8" i="1" l="1"/>
  <c r="D8" i="1"/>
  <c r="E111" i="1"/>
  <c r="F111" i="1"/>
  <c r="G111" i="1"/>
  <c r="H111" i="1"/>
  <c r="D111" i="1"/>
  <c r="J111" i="1"/>
  <c r="E77" i="1"/>
  <c r="D77" i="1"/>
  <c r="E93" i="1" l="1"/>
  <c r="F93" i="1"/>
  <c r="G93" i="1"/>
  <c r="H93" i="1"/>
  <c r="I93" i="1"/>
  <c r="D93" i="1"/>
  <c r="F79" i="1"/>
  <c r="E79" i="1"/>
  <c r="G79" i="1"/>
  <c r="H79" i="1"/>
  <c r="I79" i="1"/>
  <c r="D79" i="1"/>
  <c r="I111" i="1" l="1"/>
  <c r="L16" i="1"/>
  <c r="L54" i="1"/>
  <c r="L42" i="1"/>
  <c r="L77" i="1" s="1"/>
  <c r="L8" i="1" s="1"/>
  <c r="K55" i="1" l="1"/>
  <c r="K54" i="1" s="1"/>
  <c r="K66" i="1"/>
  <c r="L10" i="1"/>
  <c r="K16" i="1"/>
  <c r="K10" i="1"/>
  <c r="J93" i="1"/>
  <c r="J79" i="1"/>
  <c r="J66" i="1"/>
  <c r="J55" i="1"/>
  <c r="J43" i="1"/>
  <c r="J21" i="1"/>
  <c r="J16" i="1"/>
  <c r="J10" i="1"/>
  <c r="K8" i="1" l="1"/>
  <c r="I21" i="1"/>
  <c r="I77" i="1" s="1"/>
  <c r="I8" i="1" s="1"/>
  <c r="J42" i="1"/>
  <c r="C21" i="2"/>
  <c r="C22" i="2" s="1"/>
  <c r="C14" i="2"/>
  <c r="E9" i="2"/>
  <c r="J54" i="1"/>
  <c r="I55" i="1"/>
  <c r="I54" i="1" s="1"/>
  <c r="H55" i="1"/>
  <c r="H54" i="1" s="1"/>
  <c r="G55" i="1"/>
  <c r="G54" i="1" s="1"/>
  <c r="I43" i="1"/>
  <c r="H43" i="1"/>
  <c r="G43" i="1"/>
  <c r="I42" i="1"/>
  <c r="H42" i="1"/>
  <c r="G42" i="1"/>
  <c r="F42" i="1"/>
  <c r="H21" i="1"/>
  <c r="H77" i="1" s="1"/>
  <c r="H8" i="1" s="1"/>
  <c r="G21" i="1"/>
  <c r="G77" i="1" s="1"/>
  <c r="G8" i="1" s="1"/>
  <c r="F21" i="1"/>
  <c r="F77" i="1" s="1"/>
  <c r="F8" i="1" s="1"/>
  <c r="I16" i="1"/>
  <c r="H16" i="1"/>
  <c r="G16" i="1"/>
  <c r="F16" i="1"/>
  <c r="I10" i="1"/>
  <c r="H10" i="1"/>
  <c r="G10" i="1"/>
  <c r="J8" i="1" l="1"/>
  <c r="D24" i="2"/>
  <c r="E24" i="2" s="1"/>
  <c r="C24" i="2"/>
  <c r="C26" i="2" s="1"/>
  <c r="D26" i="2" s="1"/>
  <c r="D27" i="2" s="1"/>
  <c r="D28" i="2" s="1"/>
  <c r="D22" i="2"/>
</calcChain>
</file>

<file path=xl/sharedStrings.xml><?xml version="1.0" encoding="utf-8"?>
<sst xmlns="http://schemas.openxmlformats.org/spreadsheetml/2006/main" count="122" uniqueCount="115">
  <si>
    <t>1 de 3</t>
  </si>
  <si>
    <t>Cuadro 13.1</t>
  </si>
  <si>
    <t>CONCEPTOS/AÑOS</t>
  </si>
  <si>
    <t xml:space="preserve">         TOTAL SECTOR AGROPECUARIO</t>
  </si>
  <si>
    <t xml:space="preserve">Programa 1:   Actividades Centrales </t>
  </si>
  <si>
    <t>-</t>
  </si>
  <si>
    <t>Dirección y Coordinación</t>
  </si>
  <si>
    <t>Planificación y Diseño de Políticas Sectoriales</t>
  </si>
  <si>
    <t>Servicios Administrativos y Financieros</t>
  </si>
  <si>
    <t xml:space="preserve">   </t>
  </si>
  <si>
    <t>Coordinación de Acuerdos  Comerciales Agrícolas</t>
  </si>
  <si>
    <t xml:space="preserve">  Apoyo Tecnológico y Científico Agropecuario</t>
  </si>
  <si>
    <t>Programa 11: Fomento a Producción Agrícola</t>
  </si>
  <si>
    <t>2 de 3</t>
  </si>
  <si>
    <t>Programa 12:  Asistencia y Transferencia Tecnológica y Proyectos</t>
  </si>
  <si>
    <t xml:space="preserve">       Total Programa 12</t>
  </si>
  <si>
    <t>Programa 13:  Sanidad Animal Asistencia Técnica y Fomento Pecuario</t>
  </si>
  <si>
    <t xml:space="preserve">        Total Programa 13</t>
  </si>
  <si>
    <t>1.- Acceso en Predios Rurales</t>
  </si>
  <si>
    <t>2.- Preparación de Tierras</t>
  </si>
  <si>
    <t>3.- Construcción de Infraestructuras Productivas para el Abastecimiento y Conservación de Agua</t>
  </si>
  <si>
    <t>4-Reconstruccion de 44 km de caminos productivos en la Provincia Puerto Plata.</t>
  </si>
  <si>
    <t>1.- Gestión del Progama</t>
  </si>
  <si>
    <t>2.- Fomento a la Producción de Arroz</t>
  </si>
  <si>
    <t>3.- Fomento a otros Cultivos Agrícolas</t>
  </si>
  <si>
    <t>4.- Fomento y Distribución de Semillas</t>
  </si>
  <si>
    <t>5.- Desarrollo Cacaotalero</t>
  </si>
  <si>
    <t>6.- Fomento y Desarrollo de las Agroempresas</t>
  </si>
  <si>
    <t xml:space="preserve">7.- Produccion, Distribución y Mercadeo de Plantas Frutales    </t>
  </si>
  <si>
    <t>8.- Asistencia Técnica y Capacitación</t>
  </si>
  <si>
    <t>9.- Micro-Propagación de Plantulas Invitro</t>
  </si>
  <si>
    <t>10- Construcción de Cámaras Térmica para la Producción de Material de Siembra de Plátano Alta Calidad)</t>
  </si>
  <si>
    <t>11- Construcción del Sistema de Producción para la Reconversión Agrícola de San Juan de la Maguana</t>
  </si>
  <si>
    <t>12.-Recuperación de los Recursos Naturales de la Subcuenca Jamao-Veragua</t>
  </si>
  <si>
    <t>2.- Fomento y Fortalecimiento de la Organización Rural</t>
  </si>
  <si>
    <t>3.-Asistencia Técnica y Capacitación Agrícola</t>
  </si>
  <si>
    <t>4.- Fomento y Desarrollo de la Mujer en la Producción Rural</t>
  </si>
  <si>
    <t>5.- Fomento de la Agricultura Orgánica</t>
  </si>
  <si>
    <t>6.- Transferencia de Tecnología Productiva</t>
  </si>
  <si>
    <t xml:space="preserve">Acciones y Comunes </t>
  </si>
  <si>
    <t xml:space="preserve">Especies Prevenidas y controladas contra Enfermedades </t>
  </si>
  <si>
    <t xml:space="preserve"> Biológicos Producidos para las Especies</t>
  </si>
  <si>
    <t xml:space="preserve">Especies Genéticamente Mejoradas para la Reproducción   </t>
  </si>
  <si>
    <t>Productores de Ganado reciben Capacitación para la Producción Pecuaria</t>
  </si>
  <si>
    <t>Fortalecimiento de la Prevención y Control de la Tuberculosis, Brucelosis y Trazabilidad Bovina</t>
  </si>
  <si>
    <t>Fortalecimiento de la Crianza Ovicaprina en la Región Fronteriza de la RD.</t>
  </si>
  <si>
    <t>Programa 18: Prevencción y Control de Enfermedades Bovinas</t>
  </si>
  <si>
    <t>Programa 19: Fomento y Desarrollo de la Productividad de los  Sistemas de Producción de Leche Bovina</t>
  </si>
  <si>
    <t>Programa 14: Inocuidad Agroalimentaria y Sanidad Vegetal</t>
  </si>
  <si>
    <t>1.- Dirección y Coordinación (Acciones Comunes)</t>
  </si>
  <si>
    <t xml:space="preserve">2.- Inspección Sanitaria de la Producción Primaria </t>
  </si>
  <si>
    <t>3.-Registro  Inspección y Seguimiento de Plagas</t>
  </si>
  <si>
    <t>4.- Monitoreo Fitosanitario</t>
  </si>
  <si>
    <t>5.- Prevención y Control de Plagas</t>
  </si>
  <si>
    <t>6.- Formación y Capacitación para la Erradicación de Plagas</t>
  </si>
  <si>
    <t>7.- Sistema de Cuarentena Vegetal</t>
  </si>
  <si>
    <t>8.- Mejoramiento de la Sanidad e Inocuidad Agroalimentaria en la República Dominicana</t>
  </si>
  <si>
    <t>TOTAL MINISTERIO DE AGRICULTURA</t>
  </si>
  <si>
    <t>Programa 98: Administración de Contribuciones Especiales</t>
  </si>
  <si>
    <t>1.- Consejo sectorial para la reforma y Modernización del Sector Agropecuario</t>
  </si>
  <si>
    <t>2.- Consejo Nacional para la Reglamentación y Fomento de la Indutria Lechera (CONALECHE)</t>
  </si>
  <si>
    <t>3.- Consejo Nacional de Producción Pecuaria (CONAPROPE)</t>
  </si>
  <si>
    <t>4.- Capacitación y Becas: (Uasd,Isa,Instituto Saleciano,Loyola)</t>
  </si>
  <si>
    <t>5.- Organización No Gubernamental en el Area Agrícola (ONG)</t>
  </si>
  <si>
    <t>8.- Unidad Ejecutora de Pignoración (UEPI)</t>
  </si>
  <si>
    <t>6.- Consejo Nacional de Agricultura (CNA)</t>
  </si>
  <si>
    <t>3.- Centro para el Desarrollo Agropecuario y Forestal (CEDAF-CATIE)</t>
  </si>
  <si>
    <t>2.- Organizaciones no Gubernamentales en el Área de Educación</t>
  </si>
  <si>
    <t>9.- Organización Internacional</t>
  </si>
  <si>
    <t>11.-Subvenciones a Empresas del Sector Privado</t>
  </si>
  <si>
    <t>Programa 99: Administración de Transferencias, Pasivos y Activos Financieros</t>
  </si>
  <si>
    <t>1.- Banco Agrícola de la República Dominicana (BAGRICOLA)</t>
  </si>
  <si>
    <t>2.- Instituto Dominicano del Café (INDOCAFE)</t>
  </si>
  <si>
    <t>3.- Instituto Agrario Dominicano (IAD)</t>
  </si>
  <si>
    <t>4.- Instituto de Desarrollo y Crédito Cooperativo (IDECOOP)</t>
  </si>
  <si>
    <t>5.- Instituto  Azucarero Dominicano (INAZUCAR)</t>
  </si>
  <si>
    <t>6.- Instituto Nacional de la Uva(INUVA)</t>
  </si>
  <si>
    <t>7.-Fondo Especial de Desarrollo Agropecuario (FEDA)</t>
  </si>
  <si>
    <t>8.- Proyecto La Cruz de Manzanillo</t>
  </si>
  <si>
    <t>9.- Instituto de Estabilización de Precios (INESPRE)</t>
  </si>
  <si>
    <t>10.- Instituto Dominicano de Investigaciones Agropecuarias y Forestales (IDIAF)</t>
  </si>
  <si>
    <t>11.- Consejo Estatal del Azúcar (CEA)</t>
  </si>
  <si>
    <t>12.- Instituto del Tabaco (INTABACO)</t>
  </si>
  <si>
    <t>13.- Consejo Dominicano de la Pesca (CODOPESCA)</t>
  </si>
  <si>
    <t>14.- Dirección General de Riesgos Agropecuarios (DIGERA)</t>
  </si>
  <si>
    <t>15 -Mercados Dominicanos de Abasto  Agropecuario (MERCADOM)</t>
  </si>
  <si>
    <t>16.-Consejo Nacional de Investigaciones Agropecuarias y Forestales (CONIAF)</t>
  </si>
  <si>
    <t>SUBTOTAL PROGRAMAS TRANSFERENCIAS</t>
  </si>
  <si>
    <t xml:space="preserve">9.-Monitoreo de Residuos e Higiene de los Alimentos </t>
  </si>
  <si>
    <t>10.- Capacitación en Buenas Prácticas Agricolas, Pecuarias y de Manejo</t>
  </si>
  <si>
    <t xml:space="preserve">8.-Diagnótico de Gestación  </t>
  </si>
  <si>
    <t>Apoyo y Donaciones Ocasiones  Calamidades a Hogares y Personas</t>
  </si>
  <si>
    <t>03 - Actividades Comunes a los Programas 11 y 14</t>
  </si>
  <si>
    <t>13.-Capacitación y Asistencia Técnica para el empoderamiento de los territorios rurales</t>
  </si>
  <si>
    <t>14.-Fortalecimiento de las Organizaciones Rurales</t>
  </si>
  <si>
    <t>7.-Fomento y Capacitación Biotecnológica</t>
  </si>
  <si>
    <t>9.-Fomento a la Tecnificación del  Sistema Nacional de Riego</t>
  </si>
  <si>
    <t>12-Programa desarrollo de Plan Sierra</t>
  </si>
  <si>
    <t xml:space="preserve"> 17- Otros</t>
  </si>
  <si>
    <t xml:space="preserve">              Elaborado: Ministerio de Agricultura de la República Dominicana, Departamento de Economía Agropecuaria, 2024.-</t>
  </si>
  <si>
    <t>77,429.069.00</t>
  </si>
  <si>
    <t>256,875.385.05</t>
  </si>
  <si>
    <t>277,904.704.00</t>
  </si>
  <si>
    <t>56,464.675.00</t>
  </si>
  <si>
    <t>29,142,.626.00</t>
  </si>
  <si>
    <t>32,0000,000,00</t>
  </si>
  <si>
    <t>36,000.000.00</t>
  </si>
  <si>
    <t>205,.950,481,.00</t>
  </si>
  <si>
    <t>49,0000.000.00</t>
  </si>
  <si>
    <t>28,022.531.00</t>
  </si>
  <si>
    <t>50,000,000,00</t>
  </si>
  <si>
    <t>168,700,,658.00.00</t>
  </si>
  <si>
    <t xml:space="preserve"> Ejecución Presupuestaria del Sector Agropecuario, 2015 - 2024 ( Monto Devengado Aprobado), (En RD$)</t>
  </si>
  <si>
    <r>
      <t>Nota:</t>
    </r>
    <r>
      <rPr>
        <sz val="8"/>
        <rFont val="Calibri"/>
        <family val="2"/>
      </rPr>
      <t xml:space="preserve"> En el listado de Instituciones del Sector Agropecuario, a partir del 2012 se están considerado los datos de la Dirección General de Ganadería.</t>
    </r>
  </si>
  <si>
    <r>
      <t>FUENTE</t>
    </r>
    <r>
      <rPr>
        <sz val="7.5"/>
        <rFont val="Calibri"/>
        <family val="2"/>
      </rPr>
      <t>: Ministerio de Agricultura de la República Dominicana.  Departamento de Seguimiento, Control y Evaluación, hasta el 2011. A partir del  2012 la fuente utilizada es la Dirección General de Presupuesto (DIGEPRES).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</si>
</sst>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\-??_);_(@_)"/>
    <numFmt numFmtId="165" formatCode="_(* #,##0.00_);_(* \(#,##0.00\);_(* \-??_);_(@_)"/>
    <numFmt numFmtId="166" formatCode="_(* #,##0.0_);_(* \(#,##0.0\);_(* \-??_);_(@_)"/>
    <numFmt numFmtId="167" formatCode="_(&quot;RD$&quot;* #,##0.00_);_(&quot;RD$&quot;* \(#,##0.00\);_(&quot;RD$&quot;* \-??_);_(@_)"/>
  </numFmts>
  <fonts count="30" x14ac:knownFonts="1">
    <font>
      <sz val="10"/>
      <name val="Arial"/>
      <charset val="1"/>
    </font>
    <font>
      <sz val="11"/>
      <color rgb="FFFA7D00"/>
      <name val="Calibri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charset val="1"/>
    </font>
    <font>
      <sz val="10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.5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b/>
      <sz val="7.5"/>
      <name val="Calibri"/>
      <family val="2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sz val="11"/>
      <name val="Calibri"/>
      <family val="2"/>
    </font>
    <font>
      <b/>
      <sz val="7.5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FA7D00"/>
      <name val="Calibri"/>
      <family val="2"/>
    </font>
    <font>
      <b/>
      <sz val="11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0"/>
      <name val="Calibri"/>
      <family val="2"/>
    </font>
    <font>
      <sz val="7.5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alibri"/>
      <family val="2"/>
    </font>
    <font>
      <b/>
      <sz val="7.5"/>
      <color theme="0"/>
      <name val="Calibri"/>
      <family val="2"/>
    </font>
    <font>
      <b/>
      <sz val="8"/>
      <name val="Calibri"/>
      <family val="2"/>
    </font>
    <font>
      <sz val="10"/>
      <color rgb="FF000000"/>
      <name val="Calibri"/>
      <family val="2"/>
    </font>
    <font>
      <sz val="10"/>
      <color theme="2" tint="-0.74999237037263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3366"/>
        <bgColor rgb="FFC0C0C0"/>
      </patternFill>
    </fill>
    <fill>
      <patternFill patternType="solid">
        <fgColor rgb="FF003366"/>
        <bgColor indexed="64"/>
      </patternFill>
    </fill>
    <fill>
      <patternFill patternType="solid">
        <fgColor rgb="FF003366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4" fillId="0" borderId="0" applyBorder="0" applyProtection="0"/>
    <xf numFmtId="0" fontId="1" fillId="0" borderId="1" applyProtection="0"/>
    <xf numFmtId="0" fontId="5" fillId="0" borderId="0"/>
  </cellStyleXfs>
  <cellXfs count="98">
    <xf numFmtId="0" fontId="0" fillId="0" borderId="0" xfId="0"/>
    <xf numFmtId="0" fontId="0" fillId="4" borderId="0" xfId="0" applyFill="1"/>
    <xf numFmtId="165" fontId="2" fillId="4" borderId="0" xfId="1" applyFont="1" applyFill="1" applyBorder="1" applyProtection="1"/>
    <xf numFmtId="165" fontId="4" fillId="0" borderId="0" xfId="1" applyBorder="1" applyProtection="1"/>
    <xf numFmtId="165" fontId="2" fillId="0" borderId="0" xfId="1" applyFont="1" applyBorder="1" applyProtection="1"/>
    <xf numFmtId="165" fontId="0" fillId="0" borderId="0" xfId="0" applyNumberFormat="1"/>
    <xf numFmtId="165" fontId="3" fillId="2" borderId="0" xfId="0" applyNumberFormat="1" applyFont="1" applyFill="1"/>
    <xf numFmtId="0" fontId="7" fillId="2" borderId="0" xfId="0" applyFont="1" applyFill="1"/>
    <xf numFmtId="0" fontId="8" fillId="2" borderId="0" xfId="0" applyFont="1" applyFill="1"/>
    <xf numFmtId="164" fontId="8" fillId="2" borderId="0" xfId="0" applyNumberFormat="1" applyFont="1" applyFill="1"/>
    <xf numFmtId="164" fontId="8" fillId="2" borderId="0" xfId="1" applyNumberFormat="1" applyFont="1" applyFill="1" applyBorder="1" applyAlignment="1" applyProtection="1">
      <alignment horizontal="right"/>
    </xf>
    <xf numFmtId="0" fontId="7" fillId="0" borderId="0" xfId="0" applyFont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/>
    <xf numFmtId="0" fontId="14" fillId="5" borderId="2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6" fillId="2" borderId="0" xfId="0" applyFont="1" applyFill="1"/>
    <xf numFmtId="0" fontId="17" fillId="2" borderId="0" xfId="0" applyFont="1" applyFill="1" applyAlignment="1">
      <alignment horizontal="left" vertical="center" indent="1"/>
    </xf>
    <xf numFmtId="0" fontId="8" fillId="2" borderId="5" xfId="0" applyFont="1" applyFill="1" applyBorder="1"/>
    <xf numFmtId="0" fontId="7" fillId="2" borderId="6" xfId="0" applyFont="1" applyFill="1" applyBorder="1"/>
    <xf numFmtId="0" fontId="18" fillId="3" borderId="0" xfId="0" applyFont="1" applyFill="1"/>
    <xf numFmtId="0" fontId="18" fillId="2" borderId="0" xfId="0" applyFont="1" applyFill="1"/>
    <xf numFmtId="0" fontId="19" fillId="10" borderId="2" xfId="2" applyFont="1" applyFill="1" applyBorder="1" applyProtection="1"/>
    <xf numFmtId="165" fontId="20" fillId="10" borderId="6" xfId="1" applyFont="1" applyFill="1" applyBorder="1" applyAlignment="1" applyProtection="1">
      <alignment horizontal="right"/>
    </xf>
    <xf numFmtId="164" fontId="20" fillId="10" borderId="6" xfId="1" applyNumberFormat="1" applyFont="1" applyFill="1" applyBorder="1" applyAlignment="1" applyProtection="1">
      <alignment horizontal="right"/>
    </xf>
    <xf numFmtId="0" fontId="16" fillId="3" borderId="0" xfId="0" applyFont="1" applyFill="1"/>
    <xf numFmtId="0" fontId="17" fillId="0" borderId="0" xfId="0" applyFont="1" applyAlignment="1">
      <alignment horizontal="left" vertical="center" indent="1"/>
    </xf>
    <xf numFmtId="0" fontId="8" fillId="0" borderId="0" xfId="0" applyFont="1"/>
    <xf numFmtId="164" fontId="8" fillId="0" borderId="0" xfId="0" applyNumberFormat="1" applyFont="1"/>
    <xf numFmtId="0" fontId="8" fillId="0" borderId="5" xfId="0" applyFont="1" applyBorder="1"/>
    <xf numFmtId="0" fontId="7" fillId="0" borderId="6" xfId="0" applyFont="1" applyBorder="1"/>
    <xf numFmtId="0" fontId="21" fillId="2" borderId="6" xfId="0" applyFont="1" applyFill="1" applyBorder="1"/>
    <xf numFmtId="0" fontId="22" fillId="2" borderId="0" xfId="0" applyFont="1" applyFill="1" applyAlignment="1">
      <alignment horizontal="right"/>
    </xf>
    <xf numFmtId="164" fontId="8" fillId="2" borderId="6" xfId="1" applyNumberFormat="1" applyFont="1" applyFill="1" applyBorder="1" applyAlignment="1" applyProtection="1">
      <alignment horizontal="right"/>
    </xf>
    <xf numFmtId="165" fontId="8" fillId="2" borderId="6" xfId="1" applyFont="1" applyFill="1" applyBorder="1" applyAlignment="1" applyProtection="1">
      <alignment horizontal="right"/>
    </xf>
    <xf numFmtId="165" fontId="23" fillId="2" borderId="6" xfId="1" applyFont="1" applyFill="1" applyBorder="1" applyAlignment="1" applyProtection="1">
      <alignment horizontal="right"/>
    </xf>
    <xf numFmtId="165" fontId="23" fillId="2" borderId="6" xfId="0" applyNumberFormat="1" applyFont="1" applyFill="1" applyBorder="1"/>
    <xf numFmtId="0" fontId="7" fillId="2" borderId="8" xfId="0" applyFont="1" applyFill="1" applyBorder="1"/>
    <xf numFmtId="165" fontId="23" fillId="2" borderId="0" xfId="0" applyNumberFormat="1" applyFont="1" applyFill="1"/>
    <xf numFmtId="166" fontId="8" fillId="2" borderId="0" xfId="1" applyNumberFormat="1" applyFont="1" applyFill="1" applyBorder="1" applyAlignment="1" applyProtection="1">
      <alignment horizontal="right"/>
    </xf>
    <xf numFmtId="165" fontId="8" fillId="2" borderId="0" xfId="1" applyFont="1" applyFill="1" applyBorder="1" applyAlignment="1" applyProtection="1">
      <alignment horizontal="right"/>
    </xf>
    <xf numFmtId="165" fontId="7" fillId="0" borderId="0" xfId="1" applyFont="1"/>
    <xf numFmtId="164" fontId="12" fillId="2" borderId="0" xfId="1" applyNumberFormat="1" applyFont="1" applyFill="1" applyBorder="1" applyAlignment="1" applyProtection="1">
      <alignment horizontal="right"/>
    </xf>
    <xf numFmtId="165" fontId="24" fillId="2" borderId="0" xfId="0" applyNumberFormat="1" applyFont="1" applyFill="1"/>
    <xf numFmtId="0" fontId="6" fillId="2" borderId="0" xfId="0" applyFont="1" applyFill="1"/>
    <xf numFmtId="0" fontId="7" fillId="2" borderId="0" xfId="0" applyFont="1" applyFill="1" applyAlignment="1">
      <alignment horizontal="right"/>
    </xf>
    <xf numFmtId="43" fontId="25" fillId="6" borderId="6" xfId="3" applyNumberFormat="1" applyFont="1" applyFill="1" applyBorder="1" applyAlignment="1">
      <alignment vertical="center" wrapText="1"/>
    </xf>
    <xf numFmtId="165" fontId="26" fillId="7" borderId="6" xfId="1" applyFont="1" applyFill="1" applyBorder="1" applyAlignment="1" applyProtection="1">
      <alignment horizontal="right"/>
    </xf>
    <xf numFmtId="165" fontId="7" fillId="9" borderId="6" xfId="1" applyFont="1" applyFill="1" applyBorder="1" applyProtection="1"/>
    <xf numFmtId="0" fontId="7" fillId="8" borderId="6" xfId="0" applyFont="1" applyFill="1" applyBorder="1"/>
    <xf numFmtId="165" fontId="15" fillId="7" borderId="0" xfId="0" applyNumberFormat="1" applyFont="1" applyFill="1"/>
    <xf numFmtId="165" fontId="7" fillId="2" borderId="0" xfId="0" applyNumberFormat="1" applyFont="1" applyFill="1"/>
    <xf numFmtId="0" fontId="27" fillId="2" borderId="0" xfId="0" applyFont="1" applyFill="1" applyAlignment="1">
      <alignment horizontal="left"/>
    </xf>
    <xf numFmtId="0" fontId="12" fillId="2" borderId="0" xfId="0" applyFont="1" applyFill="1"/>
    <xf numFmtId="166" fontId="24" fillId="2" borderId="6" xfId="1" applyNumberFormat="1" applyFont="1" applyFill="1" applyBorder="1" applyAlignment="1" applyProtection="1">
      <alignment horizontal="right"/>
    </xf>
    <xf numFmtId="164" fontId="24" fillId="2" borderId="6" xfId="1" applyNumberFormat="1" applyFont="1" applyFill="1" applyBorder="1" applyAlignment="1" applyProtection="1">
      <alignment horizontal="right"/>
    </xf>
    <xf numFmtId="165" fontId="24" fillId="2" borderId="6" xfId="1" applyFont="1" applyFill="1" applyBorder="1" applyAlignment="1" applyProtection="1">
      <alignment horizontal="right"/>
    </xf>
    <xf numFmtId="167" fontId="28" fillId="2" borderId="6" xfId="0" applyNumberFormat="1" applyFont="1" applyFill="1" applyBorder="1" applyAlignment="1">
      <alignment horizontal="left"/>
    </xf>
    <xf numFmtId="166" fontId="7" fillId="2" borderId="6" xfId="1" applyNumberFormat="1" applyFont="1" applyFill="1" applyBorder="1" applyAlignment="1" applyProtection="1">
      <alignment horizontal="right"/>
    </xf>
    <xf numFmtId="164" fontId="7" fillId="2" borderId="6" xfId="1" applyNumberFormat="1" applyFont="1" applyFill="1" applyBorder="1" applyAlignment="1" applyProtection="1">
      <alignment horizontal="right"/>
    </xf>
    <xf numFmtId="165" fontId="7" fillId="2" borderId="6" xfId="1" applyFont="1" applyFill="1" applyBorder="1" applyAlignment="1" applyProtection="1">
      <alignment horizontal="right"/>
    </xf>
    <xf numFmtId="165" fontId="28" fillId="2" borderId="6" xfId="1" applyFont="1" applyFill="1" applyBorder="1" applyAlignment="1" applyProtection="1">
      <alignment horizontal="right"/>
    </xf>
    <xf numFmtId="165" fontId="7" fillId="0" borderId="6" xfId="1" applyFont="1" applyBorder="1"/>
    <xf numFmtId="165" fontId="28" fillId="2" borderId="6" xfId="0" applyNumberFormat="1" applyFont="1" applyFill="1" applyBorder="1"/>
    <xf numFmtId="165" fontId="7" fillId="0" borderId="6" xfId="1" applyFont="1" applyBorder="1" applyAlignment="1">
      <alignment horizontal="right"/>
    </xf>
    <xf numFmtId="166" fontId="7" fillId="2" borderId="6" xfId="0" applyNumberFormat="1" applyFont="1" applyFill="1" applyBorder="1"/>
    <xf numFmtId="164" fontId="7" fillId="2" borderId="6" xfId="0" applyNumberFormat="1" applyFont="1" applyFill="1" applyBorder="1"/>
    <xf numFmtId="166" fontId="24" fillId="2" borderId="6" xfId="1" applyNumberFormat="1" applyFont="1" applyFill="1" applyBorder="1" applyProtection="1"/>
    <xf numFmtId="164" fontId="24" fillId="2" borderId="6" xfId="1" applyNumberFormat="1" applyFont="1" applyFill="1" applyBorder="1" applyProtection="1"/>
    <xf numFmtId="165" fontId="28" fillId="0" borderId="6" xfId="1" applyFont="1" applyBorder="1" applyAlignment="1" applyProtection="1">
      <alignment horizontal="right"/>
    </xf>
    <xf numFmtId="4" fontId="7" fillId="2" borderId="6" xfId="0" applyNumberFormat="1" applyFont="1" applyFill="1" applyBorder="1" applyAlignment="1">
      <alignment horizontal="right"/>
    </xf>
    <xf numFmtId="0" fontId="28" fillId="2" borderId="6" xfId="0" applyFont="1" applyFill="1" applyBorder="1"/>
    <xf numFmtId="4" fontId="7" fillId="2" borderId="6" xfId="0" applyNumberFormat="1" applyFont="1" applyFill="1" applyBorder="1"/>
    <xf numFmtId="0" fontId="22" fillId="2" borderId="6" xfId="0" applyFont="1" applyFill="1" applyBorder="1"/>
    <xf numFmtId="166" fontId="22" fillId="2" borderId="6" xfId="0" applyNumberFormat="1" applyFont="1" applyFill="1" applyBorder="1"/>
    <xf numFmtId="164" fontId="22" fillId="2" borderId="6" xfId="0" applyNumberFormat="1" applyFont="1" applyFill="1" applyBorder="1"/>
    <xf numFmtId="165" fontId="22" fillId="2" borderId="6" xfId="1" applyFont="1" applyFill="1" applyBorder="1" applyProtection="1"/>
    <xf numFmtId="165" fontId="28" fillId="2" borderId="7" xfId="0" applyNumberFormat="1" applyFont="1" applyFill="1" applyBorder="1"/>
    <xf numFmtId="0" fontId="7" fillId="2" borderId="6" xfId="0" applyFont="1" applyFill="1" applyBorder="1" applyAlignment="1">
      <alignment horizontal="right"/>
    </xf>
    <xf numFmtId="166" fontId="22" fillId="2" borderId="6" xfId="1" applyNumberFormat="1" applyFont="1" applyFill="1" applyBorder="1" applyAlignment="1" applyProtection="1">
      <alignment horizontal="right"/>
    </xf>
    <xf numFmtId="164" fontId="22" fillId="2" borderId="6" xfId="1" applyNumberFormat="1" applyFont="1" applyFill="1" applyBorder="1" applyAlignment="1" applyProtection="1">
      <alignment horizontal="right"/>
    </xf>
    <xf numFmtId="165" fontId="22" fillId="2" borderId="6" xfId="1" applyFont="1" applyFill="1" applyBorder="1" applyAlignment="1" applyProtection="1">
      <alignment horizontal="right"/>
    </xf>
    <xf numFmtId="165" fontId="15" fillId="7" borderId="6" xfId="1" applyFont="1" applyFill="1" applyBorder="1" applyAlignment="1" applyProtection="1">
      <alignment horizontal="right"/>
    </xf>
    <xf numFmtId="3" fontId="15" fillId="7" borderId="6" xfId="1" applyNumberFormat="1" applyFont="1" applyFill="1" applyBorder="1" applyAlignment="1" applyProtection="1">
      <alignment horizontal="right"/>
    </xf>
    <xf numFmtId="165" fontId="28" fillId="8" borderId="6" xfId="1" applyFont="1" applyFill="1" applyBorder="1" applyAlignment="1" applyProtection="1">
      <alignment horizontal="right"/>
    </xf>
    <xf numFmtId="165" fontId="7" fillId="8" borderId="6" xfId="1" applyFont="1" applyFill="1" applyBorder="1" applyAlignment="1" applyProtection="1">
      <alignment horizontal="right"/>
    </xf>
    <xf numFmtId="164" fontId="7" fillId="8" borderId="6" xfId="1" applyNumberFormat="1" applyFont="1" applyFill="1" applyBorder="1" applyAlignment="1" applyProtection="1">
      <alignment horizontal="right"/>
    </xf>
    <xf numFmtId="165" fontId="28" fillId="2" borderId="2" xfId="1" applyFont="1" applyFill="1" applyBorder="1" applyAlignment="1" applyProtection="1">
      <alignment horizontal="right"/>
    </xf>
    <xf numFmtId="43" fontId="29" fillId="2" borderId="6" xfId="0" applyNumberFormat="1" applyFont="1" applyFill="1" applyBorder="1"/>
    <xf numFmtId="43" fontId="7" fillId="2" borderId="6" xfId="0" applyNumberFormat="1" applyFont="1" applyFill="1" applyBorder="1"/>
    <xf numFmtId="165" fontId="15" fillId="7" borderId="0" xfId="1" applyFont="1" applyFill="1" applyBorder="1" applyAlignment="1" applyProtection="1">
      <alignment horizontal="right"/>
    </xf>
    <xf numFmtId="165" fontId="15" fillId="7" borderId="5" xfId="1" applyFont="1" applyFill="1" applyBorder="1" applyAlignment="1" applyProtection="1">
      <alignment horizontal="right"/>
    </xf>
  </cellXfs>
  <cellStyles count="4">
    <cellStyle name="Millares" xfId="1" builtinId="3"/>
    <cellStyle name="Normal" xfId="0" builtinId="0"/>
    <cellStyle name="Normal 2" xfId="3" xr:uid="{072161FC-5B5F-4A7D-93F4-C2350DA2E1D5}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1"/>
      <rgbColor rgb="FFFA7D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66240</xdr:colOff>
      <xdr:row>0</xdr:row>
      <xdr:rowOff>55440</xdr:rowOff>
    </xdr:from>
    <xdr:to>
      <xdr:col>2</xdr:col>
      <xdr:colOff>679320</xdr:colOff>
      <xdr:row>3</xdr:row>
      <xdr:rowOff>4650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760" y="55440"/>
          <a:ext cx="895320" cy="606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124185</xdr:colOff>
      <xdr:row>37</xdr:row>
      <xdr:rowOff>38100</xdr:rowOff>
    </xdr:from>
    <xdr:to>
      <xdr:col>2</xdr:col>
      <xdr:colOff>1147965</xdr:colOff>
      <xdr:row>39</xdr:row>
      <xdr:rowOff>134490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9460" y="6134100"/>
          <a:ext cx="1023780" cy="5345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15"/>
  <sheetViews>
    <sheetView tabSelected="1" zoomScaleNormal="100" workbookViewId="0">
      <pane xSplit="3" topLeftCell="D1" activePane="topRight" state="frozen"/>
      <selection pane="topRight" activeCell="H9" sqref="H9"/>
    </sheetView>
  </sheetViews>
  <sheetFormatPr baseColWidth="10" defaultColWidth="9.140625" defaultRowHeight="12.75" x14ac:dyDescent="0.2"/>
  <cols>
    <col min="1" max="1" width="0.42578125" style="7" customWidth="1"/>
    <col min="2" max="2" width="4" style="7" customWidth="1"/>
    <col min="3" max="3" width="60.140625" style="8" customWidth="1"/>
    <col min="4" max="4" width="17" style="8" customWidth="1"/>
    <col min="5" max="5" width="19.42578125" style="8" customWidth="1"/>
    <col min="6" max="6" width="18.140625" style="9" customWidth="1"/>
    <col min="7" max="7" width="16.42578125" style="8" customWidth="1"/>
    <col min="8" max="8" width="18" style="7" customWidth="1"/>
    <col min="9" max="9" width="17.85546875" style="7" customWidth="1"/>
    <col min="10" max="11" width="17" style="7" customWidth="1"/>
    <col min="12" max="12" width="18" style="7" customWidth="1"/>
    <col min="13" max="13" width="18.7109375" style="7" customWidth="1"/>
    <col min="14" max="14" width="15" style="7" customWidth="1"/>
    <col min="15" max="1025" width="11.42578125" style="7" customWidth="1"/>
    <col min="1026" max="16384" width="9.140625" style="11"/>
  </cols>
  <sheetData>
    <row r="1" spans="1:1025" x14ac:dyDescent="0.2">
      <c r="K1" s="10" t="s">
        <v>0</v>
      </c>
    </row>
    <row r="2" spans="1:1025" ht="22.5" customHeight="1" x14ac:dyDescent="0.3"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025" ht="17.25" customHeight="1" x14ac:dyDescent="0.3">
      <c r="A3" s="13" t="s">
        <v>112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025" ht="4.5" customHeight="1" x14ac:dyDescent="0.25">
      <c r="A4" s="14"/>
      <c r="B4" s="14"/>
      <c r="C4" s="14"/>
      <c r="D4" s="14"/>
    </row>
    <row r="5" spans="1:1025" ht="0.75" customHeight="1" x14ac:dyDescent="0.25">
      <c r="A5" s="15"/>
      <c r="B5" s="15"/>
      <c r="C5" s="16"/>
    </row>
    <row r="6" spans="1:1025" s="22" customFormat="1" ht="21.75" customHeight="1" x14ac:dyDescent="0.25">
      <c r="A6" s="17"/>
      <c r="B6" s="18" t="s">
        <v>2</v>
      </c>
      <c r="C6" s="18"/>
      <c r="D6" s="19">
        <v>2015</v>
      </c>
      <c r="E6" s="19">
        <v>2016</v>
      </c>
      <c r="F6" s="20">
        <v>2017</v>
      </c>
      <c r="G6" s="20">
        <v>2018</v>
      </c>
      <c r="H6" s="21">
        <v>2019</v>
      </c>
      <c r="I6" s="21">
        <v>2020</v>
      </c>
      <c r="J6" s="21">
        <v>2021</v>
      </c>
      <c r="K6" s="21">
        <v>2022</v>
      </c>
      <c r="L6" s="21">
        <v>2023</v>
      </c>
      <c r="M6" s="21">
        <v>2024</v>
      </c>
    </row>
    <row r="7" spans="1:1025" ht="9" customHeight="1" x14ac:dyDescent="0.2">
      <c r="C7" s="23"/>
      <c r="E7" s="9"/>
      <c r="F7" s="8"/>
      <c r="H7" s="24"/>
      <c r="I7" s="24"/>
      <c r="J7" s="25"/>
      <c r="K7" s="25"/>
      <c r="L7" s="25"/>
      <c r="M7" s="25"/>
    </row>
    <row r="8" spans="1:1025" s="31" customFormat="1" ht="17.25" customHeight="1" x14ac:dyDescent="0.3">
      <c r="A8" s="26" t="s">
        <v>3</v>
      </c>
      <c r="B8" s="27"/>
      <c r="C8" s="28"/>
      <c r="D8" s="29">
        <f>D77+D111</f>
        <v>8241527900.3500013</v>
      </c>
      <c r="E8" s="29">
        <f t="shared" ref="E8:I8" si="0">E77+E111</f>
        <v>10102248322.380001</v>
      </c>
      <c r="F8" s="29">
        <f t="shared" si="0"/>
        <v>10086630070.119999</v>
      </c>
      <c r="G8" s="29">
        <f t="shared" si="0"/>
        <v>9717734129.1900005</v>
      </c>
      <c r="H8" s="29">
        <f t="shared" si="0"/>
        <v>13230047211.52</v>
      </c>
      <c r="I8" s="29">
        <f t="shared" si="0"/>
        <v>18749123915.439999</v>
      </c>
      <c r="J8" s="30">
        <f>J77+J111</f>
        <v>25836958561.380001</v>
      </c>
      <c r="K8" s="30">
        <f>K77+K111</f>
        <v>26199363867.210003</v>
      </c>
      <c r="L8" s="30">
        <f>L77+L111</f>
        <v>26689965376.810001</v>
      </c>
      <c r="M8" s="30">
        <f>M77+M111</f>
        <v>27914184826.165005</v>
      </c>
    </row>
    <row r="9" spans="1:1025" ht="5.25" customHeight="1" x14ac:dyDescent="0.2">
      <c r="A9" s="11"/>
      <c r="B9" s="11"/>
      <c r="C9" s="32"/>
      <c r="D9" s="33"/>
      <c r="E9" s="34"/>
      <c r="F9" s="33"/>
      <c r="G9" s="33"/>
      <c r="H9" s="35"/>
      <c r="I9" s="35"/>
      <c r="J9" s="25"/>
      <c r="K9" s="36"/>
      <c r="L9" s="36"/>
      <c r="M9" s="3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  <c r="AMG9" s="11"/>
      <c r="AMH9" s="11"/>
      <c r="AMI9" s="11"/>
      <c r="AMJ9" s="11"/>
      <c r="AMK9" s="11"/>
    </row>
    <row r="10" spans="1:1025" ht="15" customHeight="1" x14ac:dyDescent="0.2">
      <c r="C10" s="37" t="s">
        <v>4</v>
      </c>
      <c r="D10" s="60">
        <v>1005568128.4400001</v>
      </c>
      <c r="E10" s="61">
        <v>1012795419</v>
      </c>
      <c r="F10" s="61">
        <v>1756379378.24</v>
      </c>
      <c r="G10" s="62">
        <f>SUM(G11:G13)</f>
        <v>1257036345.6199999</v>
      </c>
      <c r="H10" s="62">
        <f>SUM(H11:H14)</f>
        <v>1503803803.8799999</v>
      </c>
      <c r="I10" s="62">
        <f>SUM(I11:I14)</f>
        <v>1503803806.8799999</v>
      </c>
      <c r="J10" s="62">
        <f>SUM(J11:J14)</f>
        <v>4179408371.2400002</v>
      </c>
      <c r="K10" s="62">
        <f>SUM(K11:K15)</f>
        <v>4219709479.7600002</v>
      </c>
      <c r="L10" s="62">
        <f>SUM(L11:L15)</f>
        <v>4901241675.4799995</v>
      </c>
      <c r="M10" s="62">
        <f>SUM(M11:M15)</f>
        <v>4580260858</v>
      </c>
    </row>
    <row r="11" spans="1:1025" ht="13.5" customHeight="1" x14ac:dyDescent="0.2">
      <c r="B11" s="38" t="s">
        <v>5</v>
      </c>
      <c r="C11" s="63" t="s">
        <v>6</v>
      </c>
      <c r="D11" s="64">
        <v>696713589.75999999</v>
      </c>
      <c r="E11" s="65">
        <v>684455023</v>
      </c>
      <c r="F11" s="65">
        <v>1396616219.1600001</v>
      </c>
      <c r="G11" s="66">
        <v>862234839.77999997</v>
      </c>
      <c r="H11" s="66">
        <v>1297019926.6099999</v>
      </c>
      <c r="I11" s="66">
        <v>1297019927.6099999</v>
      </c>
      <c r="J11" s="67">
        <v>3724773216.8899999</v>
      </c>
      <c r="K11" s="67">
        <v>3566691583.6100001</v>
      </c>
      <c r="L11" s="67">
        <v>4393409745.8900003</v>
      </c>
      <c r="M11" s="68">
        <v>4094925711</v>
      </c>
    </row>
    <row r="12" spans="1:1025" ht="13.5" customHeight="1" x14ac:dyDescent="0.2">
      <c r="B12" s="38" t="s">
        <v>5</v>
      </c>
      <c r="C12" s="69" t="s">
        <v>7</v>
      </c>
      <c r="D12" s="64">
        <v>139029456.15000001</v>
      </c>
      <c r="E12" s="65">
        <v>136507292</v>
      </c>
      <c r="F12" s="65">
        <v>157525705.69</v>
      </c>
      <c r="G12" s="66">
        <v>168808276.47</v>
      </c>
      <c r="H12" s="66">
        <v>187332636.50999999</v>
      </c>
      <c r="I12" s="66">
        <v>187332637.50999999</v>
      </c>
      <c r="J12" s="67">
        <v>137704063.25</v>
      </c>
      <c r="K12" s="67">
        <v>103770883.13</v>
      </c>
      <c r="L12" s="67">
        <v>19567835.030000001</v>
      </c>
      <c r="M12" s="68">
        <v>30626306</v>
      </c>
    </row>
    <row r="13" spans="1:1025" ht="13.5" customHeight="1" x14ac:dyDescent="0.2">
      <c r="B13" s="38" t="s">
        <v>5</v>
      </c>
      <c r="C13" s="69" t="s">
        <v>8</v>
      </c>
      <c r="D13" s="64">
        <v>169825082.53</v>
      </c>
      <c r="E13" s="65">
        <v>191833104</v>
      </c>
      <c r="F13" s="65">
        <v>202237453.38999999</v>
      </c>
      <c r="G13" s="66">
        <v>225993229.37</v>
      </c>
      <c r="H13" s="66" t="s">
        <v>9</v>
      </c>
      <c r="I13" s="66" t="s">
        <v>9</v>
      </c>
      <c r="J13" s="67">
        <v>302673028.99000001</v>
      </c>
      <c r="K13" s="67">
        <v>341765958.76999998</v>
      </c>
      <c r="L13" s="67">
        <v>446698071.18000001</v>
      </c>
      <c r="M13" s="67">
        <v>430328841</v>
      </c>
    </row>
    <row r="14" spans="1:1025" ht="13.5" customHeight="1" x14ac:dyDescent="0.2">
      <c r="B14" s="38"/>
      <c r="C14" s="69" t="s">
        <v>10</v>
      </c>
      <c r="D14" s="64"/>
      <c r="E14" s="65"/>
      <c r="F14" s="65"/>
      <c r="G14" s="66"/>
      <c r="H14" s="66">
        <v>19451240.760000002</v>
      </c>
      <c r="I14" s="66">
        <v>19451241.760000002</v>
      </c>
      <c r="J14" s="67">
        <v>14258062.109999999</v>
      </c>
      <c r="K14" s="67">
        <v>17696619.469999999</v>
      </c>
      <c r="L14" s="67">
        <v>17705347.690000001</v>
      </c>
      <c r="M14" s="70" t="s">
        <v>109</v>
      </c>
    </row>
    <row r="15" spans="1:1025" ht="14.45" customHeight="1" x14ac:dyDescent="0.2">
      <c r="B15" s="38"/>
      <c r="C15" s="69" t="s">
        <v>11</v>
      </c>
      <c r="D15" s="71"/>
      <c r="E15" s="72"/>
      <c r="F15" s="71"/>
      <c r="G15" s="71"/>
      <c r="H15" s="71"/>
      <c r="I15" s="71"/>
      <c r="J15" s="67"/>
      <c r="K15" s="67">
        <v>189784434.78</v>
      </c>
      <c r="L15" s="67">
        <v>23860675.690000001</v>
      </c>
      <c r="M15" s="68">
        <v>24380000</v>
      </c>
    </row>
    <row r="16" spans="1:1025" ht="15" customHeight="1" x14ac:dyDescent="0.2">
      <c r="B16" s="38"/>
      <c r="C16" s="37" t="s">
        <v>92</v>
      </c>
      <c r="D16" s="62"/>
      <c r="E16" s="62"/>
      <c r="F16" s="62">
        <f>SUM(F17:F19)</f>
        <v>54304311.210000001</v>
      </c>
      <c r="G16" s="62">
        <f>SUM(G17:G19)</f>
        <v>160315115.47</v>
      </c>
      <c r="H16" s="62">
        <f>SUM(H17:H19)</f>
        <v>226530552.45999998</v>
      </c>
      <c r="I16" s="62">
        <f>SUM(I17:I19)</f>
        <v>226530553.45999998</v>
      </c>
      <c r="J16" s="62">
        <f>SUM(J17:J20)</f>
        <v>201571666.31999999</v>
      </c>
      <c r="K16" s="62">
        <f t="shared" ref="K16" si="1">SUM(K17:K20)</f>
        <v>857225700.1500001</v>
      </c>
      <c r="L16" s="62">
        <f>SUM(L17:L20)</f>
        <v>347230642.38999999</v>
      </c>
      <c r="M16" s="62">
        <f>SUM(M17:M20)</f>
        <v>842500122</v>
      </c>
    </row>
    <row r="17" spans="2:13" ht="14.25" customHeight="1" x14ac:dyDescent="0.2">
      <c r="B17" s="38"/>
      <c r="C17" s="69" t="s">
        <v>18</v>
      </c>
      <c r="D17" s="71"/>
      <c r="E17" s="72"/>
      <c r="F17" s="71">
        <v>0</v>
      </c>
      <c r="G17" s="71">
        <v>95880621.480000004</v>
      </c>
      <c r="H17" s="71">
        <v>123454144.16</v>
      </c>
      <c r="I17" s="71">
        <v>123454145.16</v>
      </c>
      <c r="J17" s="67">
        <v>99597194.140000001</v>
      </c>
      <c r="K17" s="67">
        <v>571157024.60000002</v>
      </c>
      <c r="L17" s="67">
        <v>337433718.81999999</v>
      </c>
      <c r="M17" s="68">
        <v>543774612</v>
      </c>
    </row>
    <row r="18" spans="2:13" ht="14.25" customHeight="1" x14ac:dyDescent="0.2">
      <c r="B18" s="38"/>
      <c r="C18" s="69" t="s">
        <v>19</v>
      </c>
      <c r="D18" s="71"/>
      <c r="E18" s="72"/>
      <c r="F18" s="71">
        <v>52524871.210000001</v>
      </c>
      <c r="G18" s="71">
        <v>64434493.990000002</v>
      </c>
      <c r="H18" s="71">
        <v>103076408.3</v>
      </c>
      <c r="I18" s="71">
        <v>103076408.3</v>
      </c>
      <c r="J18" s="67">
        <v>77084650.569999993</v>
      </c>
      <c r="K18" s="67">
        <v>279834761.32999998</v>
      </c>
      <c r="L18" s="67"/>
      <c r="M18" s="68">
        <v>263625510</v>
      </c>
    </row>
    <row r="19" spans="2:13" ht="14.25" customHeight="1" x14ac:dyDescent="0.2">
      <c r="B19" s="38"/>
      <c r="C19" s="69" t="s">
        <v>20</v>
      </c>
      <c r="D19" s="71"/>
      <c r="E19" s="72"/>
      <c r="F19" s="71">
        <v>1779440</v>
      </c>
      <c r="G19" s="71"/>
      <c r="H19" s="71"/>
      <c r="I19" s="71"/>
      <c r="J19" s="67">
        <v>23986605</v>
      </c>
      <c r="K19" s="67">
        <v>474778.48</v>
      </c>
      <c r="L19" s="67">
        <v>9796923.5700000003</v>
      </c>
      <c r="M19" s="68">
        <v>30500000</v>
      </c>
    </row>
    <row r="20" spans="2:13" ht="19.5" customHeight="1" x14ac:dyDescent="0.2">
      <c r="B20" s="38"/>
      <c r="C20" s="69" t="s">
        <v>21</v>
      </c>
      <c r="D20" s="71"/>
      <c r="E20" s="72"/>
      <c r="F20" s="71"/>
      <c r="G20" s="71"/>
      <c r="H20" s="71"/>
      <c r="I20" s="71"/>
      <c r="J20" s="67">
        <v>903216.61</v>
      </c>
      <c r="K20" s="67">
        <v>5759135.7400000002</v>
      </c>
      <c r="L20" s="67"/>
      <c r="M20" s="70">
        <v>4600000</v>
      </c>
    </row>
    <row r="21" spans="2:13" ht="15.75" customHeight="1" x14ac:dyDescent="0.2">
      <c r="B21" s="38"/>
      <c r="C21" s="37" t="s">
        <v>12</v>
      </c>
      <c r="D21" s="73">
        <v>1801693076.2</v>
      </c>
      <c r="E21" s="74">
        <v>1787843850.02</v>
      </c>
      <c r="F21" s="74">
        <f>SUM(F22:F41)</f>
        <v>1603386608.8899999</v>
      </c>
      <c r="G21" s="74">
        <f>SUM(G22:G41)</f>
        <v>1976750831.6799998</v>
      </c>
      <c r="H21" s="74">
        <f>SUM(H22:H41)</f>
        <v>3071411687.4000001</v>
      </c>
      <c r="I21" s="74">
        <f>SUM(I22:I41)</f>
        <v>3215592836.4000001</v>
      </c>
      <c r="J21" s="74">
        <f>SUM(J22:J33)</f>
        <v>2006788526.5499997</v>
      </c>
      <c r="K21" s="74">
        <f t="shared" ref="K21:L21" si="2">SUM(K22:K33)</f>
        <v>2588511504.7800002</v>
      </c>
      <c r="L21" s="74">
        <f t="shared" si="2"/>
        <v>2004109861.9300001</v>
      </c>
      <c r="M21" s="74">
        <f>SUM(M22:M35)</f>
        <v>2816553096.3400002</v>
      </c>
    </row>
    <row r="22" spans="2:13" ht="12" customHeight="1" x14ac:dyDescent="0.2">
      <c r="B22" s="38"/>
      <c r="C22" s="69" t="s">
        <v>22</v>
      </c>
      <c r="D22" s="64">
        <v>324728448.80000001</v>
      </c>
      <c r="E22" s="65">
        <v>340347882.37</v>
      </c>
      <c r="F22" s="65">
        <v>349306895.93000001</v>
      </c>
      <c r="G22" s="66">
        <v>585145068.96000004</v>
      </c>
      <c r="H22" s="66">
        <v>1154205148.8699999</v>
      </c>
      <c r="I22" s="66">
        <v>1154205149.8699999</v>
      </c>
      <c r="J22" s="67">
        <v>0</v>
      </c>
      <c r="K22" s="67">
        <v>161738122.56</v>
      </c>
      <c r="L22" s="75">
        <v>466416827.94</v>
      </c>
      <c r="M22" s="75">
        <v>466416827.94</v>
      </c>
    </row>
    <row r="23" spans="2:13" ht="12" customHeight="1" x14ac:dyDescent="0.2">
      <c r="B23" s="38"/>
      <c r="C23" s="69" t="s">
        <v>23</v>
      </c>
      <c r="D23" s="64">
        <v>886318941.89999998</v>
      </c>
      <c r="E23" s="65">
        <v>886873322.49000001</v>
      </c>
      <c r="F23" s="65">
        <v>990369185.90999997</v>
      </c>
      <c r="G23" s="66">
        <v>1071676715.4</v>
      </c>
      <c r="H23" s="66">
        <v>1329955673.8399999</v>
      </c>
      <c r="I23" s="66">
        <v>1329955674.8399999</v>
      </c>
      <c r="J23" s="67">
        <v>713551573.13999999</v>
      </c>
      <c r="K23" s="67">
        <v>267298055.09</v>
      </c>
      <c r="L23" s="75">
        <v>0</v>
      </c>
      <c r="M23" s="76">
        <v>49000000</v>
      </c>
    </row>
    <row r="24" spans="2:13" ht="12" customHeight="1" x14ac:dyDescent="0.2">
      <c r="B24" s="38"/>
      <c r="C24" s="69" t="s">
        <v>24</v>
      </c>
      <c r="D24" s="64">
        <v>68104698</v>
      </c>
      <c r="E24" s="65">
        <v>75801631.420000002</v>
      </c>
      <c r="F24" s="65">
        <v>103162158.06</v>
      </c>
      <c r="G24" s="66">
        <v>138951073.37</v>
      </c>
      <c r="H24" s="66">
        <v>174199225.31</v>
      </c>
      <c r="I24" s="66">
        <v>174199226.31</v>
      </c>
      <c r="J24" s="67">
        <v>1213684015.8699999</v>
      </c>
      <c r="K24" s="67">
        <v>1902423542.6800001</v>
      </c>
      <c r="L24" s="75">
        <v>1116518149.23</v>
      </c>
      <c r="M24" s="75">
        <v>1116518149.23</v>
      </c>
    </row>
    <row r="25" spans="2:13" ht="12" customHeight="1" x14ac:dyDescent="0.2">
      <c r="B25" s="38"/>
      <c r="C25" s="69" t="s">
        <v>25</v>
      </c>
      <c r="D25" s="64">
        <v>15087022.1</v>
      </c>
      <c r="E25" s="65">
        <v>12708208.74</v>
      </c>
      <c r="F25" s="65">
        <v>16997856.899999999</v>
      </c>
      <c r="G25" s="66">
        <v>19439089.579999998</v>
      </c>
      <c r="H25" s="66">
        <v>20279718.620000001</v>
      </c>
      <c r="I25" s="66">
        <v>20279719.620000001</v>
      </c>
      <c r="J25" s="67">
        <v>1723424.3</v>
      </c>
      <c r="K25" s="67">
        <v>117398885.52</v>
      </c>
      <c r="L25" s="75">
        <v>29363654.34</v>
      </c>
      <c r="M25" s="76">
        <v>85900000</v>
      </c>
    </row>
    <row r="26" spans="2:13" ht="12" customHeight="1" x14ac:dyDescent="0.2">
      <c r="B26" s="38"/>
      <c r="C26" s="69" t="s">
        <v>26</v>
      </c>
      <c r="D26" s="64">
        <v>49674778.299999997</v>
      </c>
      <c r="E26" s="65"/>
      <c r="F26" s="65"/>
      <c r="G26" s="66">
        <v>64434493.990000002</v>
      </c>
      <c r="H26" s="66">
        <v>103076407.3</v>
      </c>
      <c r="I26" s="66">
        <v>103076408.3</v>
      </c>
      <c r="J26" s="67">
        <v>31047670.210000001</v>
      </c>
      <c r="K26" s="67">
        <v>20457682.940000001</v>
      </c>
      <c r="L26" s="75">
        <v>10470479.59</v>
      </c>
      <c r="M26" s="76">
        <v>52700000</v>
      </c>
    </row>
    <row r="27" spans="2:13" ht="12" customHeight="1" x14ac:dyDescent="0.2">
      <c r="B27" s="38"/>
      <c r="C27" s="69" t="s">
        <v>27</v>
      </c>
      <c r="D27" s="64"/>
      <c r="E27" s="65">
        <v>187550</v>
      </c>
      <c r="F27" s="65"/>
      <c r="G27" s="66"/>
      <c r="H27" s="66">
        <v>3000000</v>
      </c>
      <c r="I27" s="66">
        <v>65006000</v>
      </c>
      <c r="J27" s="67">
        <v>0</v>
      </c>
      <c r="K27" s="67">
        <v>33437166.539999999</v>
      </c>
      <c r="L27" s="75">
        <v>280251502.94</v>
      </c>
      <c r="M27" s="75">
        <v>24975000</v>
      </c>
    </row>
    <row r="28" spans="2:13" ht="12" customHeight="1" x14ac:dyDescent="0.2">
      <c r="B28" s="38"/>
      <c r="C28" s="69" t="s">
        <v>28</v>
      </c>
      <c r="D28" s="64"/>
      <c r="E28" s="65"/>
      <c r="F28" s="65"/>
      <c r="G28" s="66"/>
      <c r="H28" s="66">
        <v>125325700</v>
      </c>
      <c r="I28" s="66">
        <v>125325700</v>
      </c>
      <c r="J28" s="67">
        <v>0</v>
      </c>
      <c r="K28" s="67">
        <v>0</v>
      </c>
      <c r="L28" s="75">
        <v>0</v>
      </c>
      <c r="M28" s="76">
        <v>21625000</v>
      </c>
    </row>
    <row r="29" spans="2:13" ht="12" customHeight="1" x14ac:dyDescent="0.2">
      <c r="B29" s="38"/>
      <c r="C29" s="69" t="s">
        <v>29</v>
      </c>
      <c r="D29" s="64">
        <v>78765294.599999994</v>
      </c>
      <c r="E29" s="65">
        <v>84496656</v>
      </c>
      <c r="F29" s="65">
        <v>143548495.09</v>
      </c>
      <c r="G29" s="66">
        <v>97102372.379999995</v>
      </c>
      <c r="H29" s="66">
        <v>126384658.97</v>
      </c>
      <c r="I29" s="66">
        <v>126384659.97</v>
      </c>
      <c r="J29" s="67">
        <v>23012249.25</v>
      </c>
      <c r="K29" s="67">
        <v>41459244.920000002</v>
      </c>
      <c r="L29" s="75">
        <v>97278002.170000002</v>
      </c>
      <c r="M29" s="75">
        <v>97278002.170000002</v>
      </c>
    </row>
    <row r="30" spans="2:13" ht="12" customHeight="1" x14ac:dyDescent="0.2">
      <c r="B30" s="38"/>
      <c r="C30" s="77" t="s">
        <v>30</v>
      </c>
      <c r="D30" s="64">
        <v>120037407.3</v>
      </c>
      <c r="E30" s="65"/>
      <c r="F30" s="65"/>
      <c r="G30" s="66"/>
      <c r="H30" s="66">
        <v>13876945.939999999</v>
      </c>
      <c r="I30" s="66">
        <v>13876946.939999999</v>
      </c>
      <c r="J30" s="67">
        <v>0</v>
      </c>
      <c r="K30" s="67">
        <v>0</v>
      </c>
      <c r="L30" s="75"/>
      <c r="M30" s="78">
        <v>23350000</v>
      </c>
    </row>
    <row r="31" spans="2:13" ht="12" customHeight="1" x14ac:dyDescent="0.2">
      <c r="B31" s="38"/>
      <c r="C31" s="77" t="s">
        <v>31</v>
      </c>
      <c r="D31" s="64"/>
      <c r="E31" s="65"/>
      <c r="F31" s="65"/>
      <c r="G31" s="66"/>
      <c r="H31" s="66">
        <v>2780729.55</v>
      </c>
      <c r="I31" s="66">
        <v>2780730.55</v>
      </c>
      <c r="J31" s="67">
        <v>0</v>
      </c>
      <c r="K31" s="67">
        <v>14408022.090000002</v>
      </c>
      <c r="L31" s="75"/>
      <c r="M31" s="43"/>
    </row>
    <row r="32" spans="2:13" ht="12" customHeight="1" x14ac:dyDescent="0.2">
      <c r="B32" s="38"/>
      <c r="C32" s="69" t="s">
        <v>32</v>
      </c>
      <c r="D32" s="64">
        <v>90280542</v>
      </c>
      <c r="E32" s="65"/>
      <c r="F32" s="65"/>
      <c r="G32" s="66"/>
      <c r="H32" s="66">
        <v>18000000</v>
      </c>
      <c r="I32" s="66">
        <v>18000000</v>
      </c>
      <c r="J32" s="67">
        <v>98553.600000000006</v>
      </c>
      <c r="K32" s="67"/>
      <c r="L32" s="75">
        <v>0</v>
      </c>
      <c r="M32" s="25"/>
    </row>
    <row r="33" spans="1:13" ht="12" customHeight="1" x14ac:dyDescent="0.2">
      <c r="B33" s="38"/>
      <c r="C33" s="69" t="s">
        <v>33</v>
      </c>
      <c r="D33" s="64"/>
      <c r="E33" s="65"/>
      <c r="F33" s="65"/>
      <c r="G33" s="66"/>
      <c r="H33" s="66">
        <v>325460</v>
      </c>
      <c r="I33" s="66">
        <v>82500600</v>
      </c>
      <c r="J33" s="67">
        <v>23671040.18</v>
      </c>
      <c r="K33" s="67">
        <v>29890782.439999998</v>
      </c>
      <c r="L33" s="75">
        <v>3811245.72</v>
      </c>
      <c r="M33" s="75">
        <v>3811245.72</v>
      </c>
    </row>
    <row r="34" spans="1:13" ht="12" customHeight="1" x14ac:dyDescent="0.2">
      <c r="B34" s="38"/>
      <c r="C34" s="69" t="s">
        <v>93</v>
      </c>
      <c r="D34" s="64"/>
      <c r="E34" s="65"/>
      <c r="F34" s="65"/>
      <c r="G34" s="66"/>
      <c r="H34" s="66"/>
      <c r="I34" s="66"/>
      <c r="J34" s="67"/>
      <c r="K34" s="67">
        <v>79459004.319999993</v>
      </c>
      <c r="L34" s="75"/>
      <c r="M34" s="76">
        <v>24200000</v>
      </c>
    </row>
    <row r="35" spans="1:13" ht="12" customHeight="1" x14ac:dyDescent="0.2">
      <c r="B35" s="38"/>
      <c r="C35" s="69" t="s">
        <v>94</v>
      </c>
      <c r="D35" s="64"/>
      <c r="E35" s="65"/>
      <c r="F35" s="65"/>
      <c r="G35" s="66"/>
      <c r="H35" s="66"/>
      <c r="I35" s="66"/>
      <c r="J35" s="67"/>
      <c r="K35" s="62">
        <v>0</v>
      </c>
      <c r="L35" s="75">
        <v>850778871.27999997</v>
      </c>
      <c r="M35" s="75">
        <v>850778871.27999997</v>
      </c>
    </row>
    <row r="36" spans="1:13" ht="12" customHeight="1" x14ac:dyDescent="0.2">
      <c r="B36" s="38"/>
      <c r="C36" s="44"/>
      <c r="D36" s="45"/>
      <c r="E36" s="10"/>
      <c r="F36" s="10"/>
      <c r="G36" s="46"/>
      <c r="H36" s="46"/>
      <c r="I36" s="46"/>
      <c r="K36" s="47"/>
    </row>
    <row r="37" spans="1:13" ht="12" customHeight="1" x14ac:dyDescent="0.2">
      <c r="I37" s="48" t="s">
        <v>13</v>
      </c>
    </row>
    <row r="38" spans="1:13" ht="17.25" customHeight="1" x14ac:dyDescent="0.3">
      <c r="B38" s="12" t="s">
        <v>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7.25" customHeight="1" x14ac:dyDescent="0.3">
      <c r="A39" s="13" t="s">
        <v>112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ht="12" customHeight="1" x14ac:dyDescent="0.25">
      <c r="A40" s="15"/>
      <c r="B40" s="15"/>
      <c r="C40" s="16"/>
    </row>
    <row r="41" spans="1:13" ht="23.25" customHeight="1" x14ac:dyDescent="0.25">
      <c r="A41" s="17"/>
      <c r="B41" s="18" t="s">
        <v>2</v>
      </c>
      <c r="C41" s="18"/>
      <c r="D41" s="19">
        <v>2015</v>
      </c>
      <c r="E41" s="19">
        <v>2016</v>
      </c>
      <c r="F41" s="20">
        <v>2017</v>
      </c>
      <c r="G41" s="20">
        <v>2018</v>
      </c>
      <c r="H41" s="20">
        <v>2019</v>
      </c>
      <c r="I41" s="20">
        <v>2020</v>
      </c>
      <c r="J41" s="20">
        <v>2021</v>
      </c>
      <c r="K41" s="20">
        <v>2022</v>
      </c>
      <c r="L41" s="20">
        <v>2023</v>
      </c>
      <c r="M41" s="20">
        <v>2024</v>
      </c>
    </row>
    <row r="42" spans="1:13" ht="14.25" customHeight="1" x14ac:dyDescent="0.2">
      <c r="C42" s="37" t="s">
        <v>14</v>
      </c>
      <c r="D42" s="60">
        <v>175223410.80000001</v>
      </c>
      <c r="E42" s="61">
        <v>183532108.93000001</v>
      </c>
      <c r="F42" s="62">
        <f>SUM(F44:F50)</f>
        <v>124571297.84</v>
      </c>
      <c r="G42" s="62">
        <f>SUM(G44:G50)</f>
        <v>183383146.46000001</v>
      </c>
      <c r="H42" s="62">
        <f>SUM(H44:H50)</f>
        <v>254914897.28</v>
      </c>
      <c r="I42" s="62">
        <f>SUM(I44:I50)</f>
        <v>496491825.27999997</v>
      </c>
      <c r="J42" s="62">
        <f>SUM(J44:J50)</f>
        <v>199544072.94999999</v>
      </c>
      <c r="K42" s="62">
        <f>K43</f>
        <v>122191949.49000001</v>
      </c>
      <c r="L42" s="62">
        <f>L43</f>
        <v>226583555.89000002</v>
      </c>
      <c r="M42" s="62">
        <f>M43</f>
        <v>221701482</v>
      </c>
    </row>
    <row r="43" spans="1:13" ht="15" customHeight="1" x14ac:dyDescent="0.2">
      <c r="B43" s="49"/>
      <c r="C43" s="79" t="s">
        <v>15</v>
      </c>
      <c r="D43" s="80">
        <v>175223410.80000001</v>
      </c>
      <c r="E43" s="81">
        <v>183532108.93000001</v>
      </c>
      <c r="F43" s="82">
        <v>124571297.84</v>
      </c>
      <c r="G43" s="82">
        <f>SUM(G44:G49)</f>
        <v>183383146.46000001</v>
      </c>
      <c r="H43" s="82">
        <f>SUM(H44:H50)</f>
        <v>254914897.28</v>
      </c>
      <c r="I43" s="82">
        <f>SUM(I44:I50)</f>
        <v>496491825.27999997</v>
      </c>
      <c r="J43" s="62">
        <f>SUM(J44:J50)</f>
        <v>199544072.94999999</v>
      </c>
      <c r="K43" s="62">
        <f>SUM(K44:K51)</f>
        <v>122191949.49000001</v>
      </c>
      <c r="L43" s="62">
        <f>SUM(L44:L51)</f>
        <v>226583555.89000002</v>
      </c>
      <c r="M43" s="62">
        <f>SUM(M44:M52)</f>
        <v>221701482</v>
      </c>
    </row>
    <row r="44" spans="1:13" ht="12" customHeight="1" x14ac:dyDescent="0.2">
      <c r="B44" s="38"/>
      <c r="C44" s="83" t="s">
        <v>49</v>
      </c>
      <c r="D44" s="64">
        <v>120136076.7</v>
      </c>
      <c r="E44" s="65">
        <v>129307737.95999999</v>
      </c>
      <c r="F44" s="65">
        <v>59969131.170000002</v>
      </c>
      <c r="G44" s="66">
        <v>67784581.920000002</v>
      </c>
      <c r="H44" s="66">
        <v>79996433.629999995</v>
      </c>
      <c r="I44" s="66">
        <v>79996434.629999995</v>
      </c>
      <c r="J44" s="67">
        <v>0</v>
      </c>
      <c r="K44" s="67">
        <v>17910432.59</v>
      </c>
      <c r="L44" s="67">
        <v>172663953.59</v>
      </c>
      <c r="M44" s="67">
        <v>30923000</v>
      </c>
    </row>
    <row r="45" spans="1:13" ht="12" customHeight="1" x14ac:dyDescent="0.2">
      <c r="B45" s="38"/>
      <c r="C45" s="69" t="s">
        <v>34</v>
      </c>
      <c r="D45" s="64">
        <v>55087334.100000001</v>
      </c>
      <c r="E45" s="65">
        <v>54224370.969999999</v>
      </c>
      <c r="F45" s="65">
        <v>64602166.670000002</v>
      </c>
      <c r="G45" s="66">
        <v>115598564.54000001</v>
      </c>
      <c r="H45" s="66">
        <v>169217952.66</v>
      </c>
      <c r="I45" s="66">
        <v>169217953.66</v>
      </c>
      <c r="J45" s="67">
        <v>104097734.37</v>
      </c>
      <c r="K45" s="67">
        <v>53136740.310000002</v>
      </c>
      <c r="L45" s="67">
        <v>410640</v>
      </c>
      <c r="M45" s="67">
        <v>2104000</v>
      </c>
    </row>
    <row r="46" spans="1:13" ht="12" customHeight="1" x14ac:dyDescent="0.2">
      <c r="B46" s="38"/>
      <c r="C46" s="69" t="s">
        <v>35</v>
      </c>
      <c r="D46" s="64"/>
      <c r="E46" s="65"/>
      <c r="F46" s="65"/>
      <c r="G46" s="66"/>
      <c r="H46" s="66">
        <v>5700510.9900000002</v>
      </c>
      <c r="I46" s="66">
        <v>5700511.9900000002</v>
      </c>
      <c r="J46" s="67">
        <v>58374843.719999999</v>
      </c>
      <c r="K46" s="67">
        <v>48486705.149999999</v>
      </c>
      <c r="L46" s="67">
        <v>15020994.99</v>
      </c>
      <c r="M46" s="67">
        <v>64667807</v>
      </c>
    </row>
    <row r="47" spans="1:13" ht="12" customHeight="1" x14ac:dyDescent="0.2">
      <c r="B47" s="38"/>
      <c r="C47" s="69" t="s">
        <v>36</v>
      </c>
      <c r="D47" s="64"/>
      <c r="E47" s="65"/>
      <c r="F47" s="64"/>
      <c r="G47" s="66"/>
      <c r="H47" s="66"/>
      <c r="I47" s="66">
        <v>50325600</v>
      </c>
      <c r="J47" s="67">
        <v>1645044.88</v>
      </c>
      <c r="K47" s="67">
        <v>0</v>
      </c>
      <c r="L47" s="67">
        <v>0</v>
      </c>
      <c r="M47" s="67">
        <v>18662000</v>
      </c>
    </row>
    <row r="48" spans="1:13" ht="12" customHeight="1" x14ac:dyDescent="0.2">
      <c r="B48" s="38"/>
      <c r="C48" s="69" t="s">
        <v>37</v>
      </c>
      <c r="D48" s="64"/>
      <c r="E48" s="65"/>
      <c r="F48" s="64"/>
      <c r="G48" s="66"/>
      <c r="H48" s="66"/>
      <c r="I48" s="66">
        <v>29600325</v>
      </c>
      <c r="J48" s="67">
        <v>0</v>
      </c>
      <c r="K48" s="67">
        <v>1519083.52</v>
      </c>
      <c r="L48" s="67">
        <v>0</v>
      </c>
      <c r="M48" s="67" t="s">
        <v>100</v>
      </c>
    </row>
    <row r="49" spans="2:15" ht="12" customHeight="1" x14ac:dyDescent="0.2">
      <c r="B49" s="38"/>
      <c r="C49" s="69" t="s">
        <v>38</v>
      </c>
      <c r="D49" s="64"/>
      <c r="E49" s="65"/>
      <c r="F49" s="64"/>
      <c r="G49" s="66"/>
      <c r="H49" s="66"/>
      <c r="I49" s="66">
        <v>95325600</v>
      </c>
      <c r="J49" s="67">
        <v>35426449.979999997</v>
      </c>
      <c r="K49" s="67">
        <v>0</v>
      </c>
      <c r="L49" s="67">
        <v>38487967.310000002</v>
      </c>
      <c r="M49" s="67">
        <v>19000000</v>
      </c>
      <c r="O49" s="50"/>
    </row>
    <row r="50" spans="2:15" ht="12" customHeight="1" x14ac:dyDescent="0.2">
      <c r="B50" s="38"/>
      <c r="C50" s="69" t="s">
        <v>95</v>
      </c>
      <c r="D50" s="64"/>
      <c r="E50" s="65"/>
      <c r="F50" s="64"/>
      <c r="G50" s="66"/>
      <c r="H50" s="66"/>
      <c r="I50" s="66">
        <v>66325400</v>
      </c>
      <c r="J50" s="67">
        <v>0</v>
      </c>
      <c r="K50" s="67">
        <v>0</v>
      </c>
      <c r="L50" s="67">
        <v>0</v>
      </c>
      <c r="M50" s="67">
        <v>56464675</v>
      </c>
    </row>
    <row r="51" spans="2:15" ht="15" customHeight="1" x14ac:dyDescent="0.2">
      <c r="B51" s="38"/>
      <c r="C51" s="69" t="s">
        <v>90</v>
      </c>
      <c r="D51" s="64"/>
      <c r="E51" s="65"/>
      <c r="F51" s="64"/>
      <c r="G51" s="66"/>
      <c r="H51" s="66"/>
      <c r="I51" s="66"/>
      <c r="J51" s="67"/>
      <c r="K51" s="67">
        <v>1138987.92</v>
      </c>
      <c r="L51" s="67">
        <v>0</v>
      </c>
      <c r="M51" s="84"/>
    </row>
    <row r="52" spans="2:15" ht="15" customHeight="1" x14ac:dyDescent="0.2">
      <c r="B52" s="38"/>
      <c r="C52" s="69" t="s">
        <v>96</v>
      </c>
      <c r="D52" s="64"/>
      <c r="E52" s="65"/>
      <c r="F52" s="64"/>
      <c r="G52" s="66"/>
      <c r="H52" s="66"/>
      <c r="I52" s="66"/>
      <c r="J52" s="67"/>
      <c r="K52" s="67">
        <v>0</v>
      </c>
      <c r="L52" s="67">
        <v>0</v>
      </c>
      <c r="M52" s="67">
        <v>29880000</v>
      </c>
    </row>
    <row r="53" spans="2:15" ht="15" customHeight="1" x14ac:dyDescent="0.2">
      <c r="B53" s="38"/>
      <c r="C53" s="69"/>
      <c r="D53" s="64"/>
      <c r="E53" s="65"/>
      <c r="F53" s="64"/>
      <c r="G53" s="66"/>
      <c r="H53" s="66"/>
      <c r="I53" s="66"/>
      <c r="J53" s="67"/>
      <c r="K53" s="67"/>
      <c r="L53" s="67"/>
      <c r="M53" s="25"/>
    </row>
    <row r="54" spans="2:15" ht="15" customHeight="1" x14ac:dyDescent="0.2">
      <c r="B54" s="38"/>
      <c r="C54" s="37" t="s">
        <v>16</v>
      </c>
      <c r="D54" s="62">
        <v>208640931.09999999</v>
      </c>
      <c r="E54" s="62">
        <v>256565965.81999999</v>
      </c>
      <c r="F54" s="62">
        <v>362488272.35000002</v>
      </c>
      <c r="G54" s="62">
        <f t="shared" ref="G54:L54" si="3">G55</f>
        <v>411482424.5800001</v>
      </c>
      <c r="H54" s="62">
        <f t="shared" si="3"/>
        <v>353345227.69999999</v>
      </c>
      <c r="I54" s="62">
        <f t="shared" si="3"/>
        <v>353345239.69999999</v>
      </c>
      <c r="J54" s="62">
        <f t="shared" si="3"/>
        <v>1173616161.21</v>
      </c>
      <c r="K54" s="62">
        <f t="shared" si="3"/>
        <v>603846733.52999997</v>
      </c>
      <c r="L54" s="62">
        <f t="shared" si="3"/>
        <v>618310834.75</v>
      </c>
      <c r="M54" s="62">
        <f>M55</f>
        <v>258558572</v>
      </c>
    </row>
    <row r="55" spans="2:15" ht="15" customHeight="1" x14ac:dyDescent="0.2">
      <c r="B55" s="38"/>
      <c r="C55" s="79" t="s">
        <v>17</v>
      </c>
      <c r="D55" s="85">
        <v>208640931.09999999</v>
      </c>
      <c r="E55" s="86">
        <v>256565965.81999999</v>
      </c>
      <c r="F55" s="86">
        <v>362488272.35000002</v>
      </c>
      <c r="G55" s="87">
        <f t="shared" ref="G55:I55" si="4">SUM(G56:G60)</f>
        <v>411482424.5800001</v>
      </c>
      <c r="H55" s="87">
        <f t="shared" si="4"/>
        <v>353345227.69999999</v>
      </c>
      <c r="I55" s="87">
        <f t="shared" si="4"/>
        <v>353345239.69999999</v>
      </c>
      <c r="J55" s="87">
        <f>SUM(J56:J64)</f>
        <v>1173616161.21</v>
      </c>
      <c r="K55" s="87">
        <f>SUM(K56:K64)</f>
        <v>603846733.52999997</v>
      </c>
      <c r="L55" s="87">
        <f>SUM(L56:L64)</f>
        <v>618310834.75</v>
      </c>
      <c r="M55" s="87">
        <f>SUM(M56:M64)</f>
        <v>258558572</v>
      </c>
    </row>
    <row r="56" spans="2:15" ht="12.75" customHeight="1" x14ac:dyDescent="0.2">
      <c r="B56" s="38"/>
      <c r="C56" s="69" t="s">
        <v>39</v>
      </c>
      <c r="D56" s="64">
        <v>208640931.09999999</v>
      </c>
      <c r="E56" s="65">
        <v>181107668.69</v>
      </c>
      <c r="F56" s="65">
        <v>261133457.08000001</v>
      </c>
      <c r="G56" s="66">
        <v>358480359.47000003</v>
      </c>
      <c r="H56" s="66">
        <v>207857234.62</v>
      </c>
      <c r="I56" s="66">
        <v>207857235.62</v>
      </c>
      <c r="J56" s="67">
        <v>375641387.85000002</v>
      </c>
      <c r="K56" s="67">
        <v>207939378.09</v>
      </c>
      <c r="L56" s="67">
        <v>231776584.58000001</v>
      </c>
      <c r="M56" s="84" t="s">
        <v>101</v>
      </c>
      <c r="N56" s="57"/>
    </row>
    <row r="57" spans="2:15" ht="12.75" customHeight="1" x14ac:dyDescent="0.2">
      <c r="B57" s="38"/>
      <c r="C57" s="69" t="s">
        <v>40</v>
      </c>
      <c r="D57" s="64"/>
      <c r="E57" s="65">
        <v>16689048.24</v>
      </c>
      <c r="F57" s="65">
        <v>18816345.460000001</v>
      </c>
      <c r="G57" s="66">
        <v>18810928.850000001</v>
      </c>
      <c r="H57" s="66">
        <v>59856096.810000002</v>
      </c>
      <c r="I57" s="66">
        <v>59856097.810000002</v>
      </c>
      <c r="J57" s="67">
        <v>387457755.56999999</v>
      </c>
      <c r="K57" s="67">
        <v>210827967.66</v>
      </c>
      <c r="L57" s="67">
        <v>202179287.08000001</v>
      </c>
      <c r="M57" s="84" t="s">
        <v>102</v>
      </c>
    </row>
    <row r="58" spans="2:15" ht="12.75" customHeight="1" x14ac:dyDescent="0.2">
      <c r="B58" s="38"/>
      <c r="C58" s="69" t="s">
        <v>41</v>
      </c>
      <c r="D58" s="64"/>
      <c r="E58" s="65">
        <v>8218231.2800000003</v>
      </c>
      <c r="F58" s="65">
        <v>12892418.67</v>
      </c>
      <c r="G58" s="66">
        <v>21702257.100000001</v>
      </c>
      <c r="H58" s="66">
        <v>5014099.01</v>
      </c>
      <c r="I58" s="66">
        <v>5014100.01</v>
      </c>
      <c r="J58" s="67">
        <v>130230913.14</v>
      </c>
      <c r="K58" s="67">
        <v>57661623.57</v>
      </c>
      <c r="L58" s="67">
        <v>55143547.009999998</v>
      </c>
      <c r="M58" s="84" t="s">
        <v>103</v>
      </c>
    </row>
    <row r="59" spans="2:15" ht="12.75" customHeight="1" x14ac:dyDescent="0.2">
      <c r="B59" s="38"/>
      <c r="C59" s="69" t="s">
        <v>42</v>
      </c>
      <c r="D59" s="64"/>
      <c r="E59" s="65">
        <v>6958692.0800000001</v>
      </c>
      <c r="F59" s="65">
        <v>4689389.88</v>
      </c>
      <c r="G59" s="66">
        <v>12488879.16</v>
      </c>
      <c r="H59" s="66">
        <v>80464514.989999995</v>
      </c>
      <c r="I59" s="66">
        <v>80464515.989999995</v>
      </c>
      <c r="J59" s="67">
        <v>13251856.82</v>
      </c>
      <c r="K59" s="67">
        <v>4585516.43</v>
      </c>
      <c r="L59" s="67">
        <v>3501053.34</v>
      </c>
      <c r="M59" s="78">
        <v>4218076</v>
      </c>
      <c r="N59" s="50"/>
    </row>
    <row r="60" spans="2:15" ht="15" customHeight="1" x14ac:dyDescent="0.2">
      <c r="B60" s="38"/>
      <c r="C60" s="69" t="s">
        <v>43</v>
      </c>
      <c r="D60" s="66"/>
      <c r="E60" s="66"/>
      <c r="F60" s="65"/>
      <c r="G60" s="66"/>
      <c r="H60" s="66">
        <v>153282.26999999999</v>
      </c>
      <c r="I60" s="66">
        <v>153290.26999999999</v>
      </c>
      <c r="J60" s="67">
        <v>140941008.81</v>
      </c>
      <c r="K60" s="67">
        <v>62595439.390000001</v>
      </c>
      <c r="L60" s="67">
        <v>57362456.039999999</v>
      </c>
      <c r="M60" s="78">
        <v>51635782</v>
      </c>
      <c r="N60" s="50"/>
    </row>
    <row r="61" spans="2:15" ht="15" customHeight="1" x14ac:dyDescent="0.2">
      <c r="B61" s="38"/>
      <c r="C61" s="69" t="s">
        <v>44</v>
      </c>
      <c r="D61" s="66"/>
      <c r="E61" s="66"/>
      <c r="F61" s="65"/>
      <c r="G61" s="66"/>
      <c r="H61" s="66"/>
      <c r="I61" s="66"/>
      <c r="J61" s="67">
        <v>13541108.07</v>
      </c>
      <c r="K61" s="67">
        <v>7681306.6900000004</v>
      </c>
      <c r="L61" s="67"/>
      <c r="M61" s="78">
        <v>11350000</v>
      </c>
    </row>
    <row r="62" spans="2:15" ht="15" customHeight="1" x14ac:dyDescent="0.2">
      <c r="B62" s="38"/>
      <c r="C62" s="69" t="s">
        <v>45</v>
      </c>
      <c r="D62" s="66"/>
      <c r="E62" s="66"/>
      <c r="F62" s="65"/>
      <c r="G62" s="66"/>
      <c r="H62" s="66"/>
      <c r="I62" s="66"/>
      <c r="J62" s="67">
        <v>986605</v>
      </c>
      <c r="K62" s="67">
        <v>5304918.41</v>
      </c>
      <c r="L62" s="67">
        <v>8963035.0999999996</v>
      </c>
      <c r="M62" s="78">
        <v>10566528</v>
      </c>
      <c r="N62" s="50"/>
    </row>
    <row r="63" spans="2:15" ht="15" customHeight="1" x14ac:dyDescent="0.2">
      <c r="B63" s="38"/>
      <c r="C63" s="69" t="s">
        <v>46</v>
      </c>
      <c r="D63" s="66"/>
      <c r="E63" s="66"/>
      <c r="F63" s="65"/>
      <c r="G63" s="66"/>
      <c r="H63" s="66"/>
      <c r="I63" s="66"/>
      <c r="J63" s="67">
        <v>81444806.950000003</v>
      </c>
      <c r="K63" s="67">
        <v>36294421.5</v>
      </c>
      <c r="L63" s="67">
        <v>40598256.119999997</v>
      </c>
      <c r="M63" s="78">
        <v>180788186</v>
      </c>
    </row>
    <row r="64" spans="2:15" ht="15" customHeight="1" x14ac:dyDescent="0.2">
      <c r="B64" s="38"/>
      <c r="C64" s="69" t="s">
        <v>47</v>
      </c>
      <c r="D64" s="66"/>
      <c r="E64" s="66"/>
      <c r="F64" s="65"/>
      <c r="G64" s="66"/>
      <c r="H64" s="66"/>
      <c r="I64" s="66"/>
      <c r="J64" s="67">
        <v>30120719</v>
      </c>
      <c r="K64" s="67">
        <v>10956161.789999999</v>
      </c>
      <c r="L64" s="67">
        <v>18786615.48</v>
      </c>
      <c r="M64" s="84" t="s">
        <v>104</v>
      </c>
    </row>
    <row r="65" spans="2:14" ht="15" customHeight="1" x14ac:dyDescent="0.2">
      <c r="B65" s="38"/>
      <c r="C65" s="69"/>
      <c r="D65" s="66"/>
      <c r="E65" s="66"/>
      <c r="F65" s="65"/>
      <c r="G65" s="66"/>
      <c r="H65" s="66"/>
      <c r="I65" s="66"/>
      <c r="J65" s="67"/>
      <c r="K65" s="67"/>
      <c r="L65" s="67"/>
      <c r="M65" s="25"/>
    </row>
    <row r="66" spans="2:14" ht="15" customHeight="1" x14ac:dyDescent="0.2">
      <c r="B66" s="38"/>
      <c r="C66" s="37" t="s">
        <v>48</v>
      </c>
      <c r="D66" s="66"/>
      <c r="E66" s="66"/>
      <c r="F66" s="65"/>
      <c r="G66" s="66"/>
      <c r="H66" s="66"/>
      <c r="I66" s="66"/>
      <c r="J66" s="62">
        <f>SUM(J67:J74)</f>
        <v>98924848.290000007</v>
      </c>
      <c r="K66" s="62">
        <f>SUM(K67:K76)</f>
        <v>16770452.110000001</v>
      </c>
      <c r="L66" s="62">
        <f>SUM(L67:L76)</f>
        <v>34710095.369999997</v>
      </c>
      <c r="M66" s="62">
        <f>SUM(M67:M76)</f>
        <v>152960000</v>
      </c>
    </row>
    <row r="67" spans="2:14" ht="15" customHeight="1" x14ac:dyDescent="0.2">
      <c r="B67" s="38"/>
      <c r="C67" s="69" t="s">
        <v>49</v>
      </c>
      <c r="D67" s="66"/>
      <c r="E67" s="66"/>
      <c r="F67" s="65"/>
      <c r="G67" s="66"/>
      <c r="H67" s="66"/>
      <c r="I67" s="66"/>
      <c r="J67" s="67">
        <v>0</v>
      </c>
      <c r="K67" s="67">
        <v>0</v>
      </c>
      <c r="L67" s="67"/>
      <c r="M67" s="25"/>
    </row>
    <row r="68" spans="2:14" ht="15" customHeight="1" x14ac:dyDescent="0.2">
      <c r="B68" s="38"/>
      <c r="C68" s="69" t="s">
        <v>50</v>
      </c>
      <c r="D68" s="66"/>
      <c r="E68" s="66"/>
      <c r="F68" s="65"/>
      <c r="G68" s="66"/>
      <c r="H68" s="66"/>
      <c r="I68" s="66"/>
      <c r="J68" s="67">
        <v>86383125</v>
      </c>
      <c r="K68" s="67">
        <v>850674.14</v>
      </c>
      <c r="L68" s="67">
        <v>1963468.74</v>
      </c>
      <c r="M68" s="67" t="s">
        <v>110</v>
      </c>
    </row>
    <row r="69" spans="2:14" ht="15" customHeight="1" x14ac:dyDescent="0.2">
      <c r="B69" s="38"/>
      <c r="C69" s="69" t="s">
        <v>51</v>
      </c>
      <c r="D69" s="66"/>
      <c r="E69" s="66"/>
      <c r="F69" s="65"/>
      <c r="G69" s="66"/>
      <c r="H69" s="66"/>
      <c r="I69" s="66"/>
      <c r="J69" s="67">
        <v>568412.16000000003</v>
      </c>
      <c r="K69" s="67">
        <v>4355695.92</v>
      </c>
      <c r="L69" s="67">
        <v>21300254.350000001</v>
      </c>
      <c r="M69" s="67">
        <v>2300000</v>
      </c>
      <c r="N69" s="50"/>
    </row>
    <row r="70" spans="2:14" ht="15" customHeight="1" x14ac:dyDescent="0.2">
      <c r="B70" s="38"/>
      <c r="C70" s="69" t="s">
        <v>52</v>
      </c>
      <c r="D70" s="66"/>
      <c r="E70" s="66"/>
      <c r="F70" s="65"/>
      <c r="G70" s="66"/>
      <c r="H70" s="66"/>
      <c r="I70" s="66"/>
      <c r="J70" s="67">
        <v>0</v>
      </c>
      <c r="K70" s="67">
        <v>711934.3</v>
      </c>
      <c r="L70" s="67"/>
      <c r="M70" s="67">
        <v>13000000</v>
      </c>
    </row>
    <row r="71" spans="2:14" ht="15" customHeight="1" x14ac:dyDescent="0.2">
      <c r="B71" s="38"/>
      <c r="C71" s="69" t="s">
        <v>53</v>
      </c>
      <c r="D71" s="66"/>
      <c r="E71" s="66"/>
      <c r="F71" s="65"/>
      <c r="G71" s="66"/>
      <c r="H71" s="66"/>
      <c r="I71" s="66"/>
      <c r="J71" s="67">
        <v>9569588.2599999998</v>
      </c>
      <c r="K71" s="67">
        <v>2033076.29</v>
      </c>
      <c r="L71" s="67">
        <v>2095368.61</v>
      </c>
      <c r="M71" s="67">
        <v>5350000</v>
      </c>
      <c r="N71" s="50"/>
    </row>
    <row r="72" spans="2:14" ht="15" customHeight="1" x14ac:dyDescent="0.2">
      <c r="B72" s="38"/>
      <c r="C72" s="69" t="s">
        <v>54</v>
      </c>
      <c r="D72" s="66"/>
      <c r="E72" s="66"/>
      <c r="F72" s="65"/>
      <c r="G72" s="66"/>
      <c r="H72" s="66"/>
      <c r="I72" s="66"/>
      <c r="J72" s="67">
        <v>2403722.87</v>
      </c>
      <c r="K72" s="67">
        <v>1060025.26</v>
      </c>
      <c r="L72" s="67">
        <v>1639595.89</v>
      </c>
      <c r="M72" s="67">
        <v>13580000</v>
      </c>
    </row>
    <row r="73" spans="2:14" ht="15" customHeight="1" x14ac:dyDescent="0.2">
      <c r="B73" s="38"/>
      <c r="C73" s="69" t="s">
        <v>55</v>
      </c>
      <c r="D73" s="66"/>
      <c r="E73" s="66"/>
      <c r="F73" s="65"/>
      <c r="G73" s="66"/>
      <c r="H73" s="66"/>
      <c r="I73" s="66"/>
      <c r="J73" s="67">
        <v>0</v>
      </c>
      <c r="K73" s="67">
        <v>500000</v>
      </c>
      <c r="L73" s="67">
        <v>386256.48</v>
      </c>
      <c r="M73" s="67">
        <v>13300000</v>
      </c>
    </row>
    <row r="74" spans="2:14" ht="15" customHeight="1" x14ac:dyDescent="0.2">
      <c r="B74" s="38"/>
      <c r="C74" s="69" t="s">
        <v>56</v>
      </c>
      <c r="D74" s="66"/>
      <c r="E74" s="66"/>
      <c r="F74" s="65"/>
      <c r="G74" s="66"/>
      <c r="H74" s="66"/>
      <c r="I74" s="66"/>
      <c r="J74" s="67">
        <v>0</v>
      </c>
      <c r="K74" s="67">
        <v>0</v>
      </c>
      <c r="L74" s="67"/>
      <c r="M74" s="67">
        <v>93480000</v>
      </c>
    </row>
    <row r="75" spans="2:14" ht="15" customHeight="1" x14ac:dyDescent="0.2">
      <c r="B75" s="38"/>
      <c r="C75" s="69" t="s">
        <v>88</v>
      </c>
      <c r="D75" s="66"/>
      <c r="E75" s="66"/>
      <c r="F75" s="65"/>
      <c r="G75" s="66"/>
      <c r="H75" s="66"/>
      <c r="I75" s="66"/>
      <c r="J75" s="67"/>
      <c r="K75" s="67">
        <v>2971334.62</v>
      </c>
      <c r="L75" s="67">
        <v>6080331.5899999999</v>
      </c>
      <c r="M75" s="67" t="s">
        <v>105</v>
      </c>
      <c r="N75" s="50"/>
    </row>
    <row r="76" spans="2:14" ht="15" customHeight="1" x14ac:dyDescent="0.2">
      <c r="B76" s="38"/>
      <c r="C76" s="69" t="s">
        <v>89</v>
      </c>
      <c r="D76" s="66"/>
      <c r="E76" s="66"/>
      <c r="F76" s="65"/>
      <c r="G76" s="66"/>
      <c r="H76" s="66"/>
      <c r="I76" s="66"/>
      <c r="J76" s="67"/>
      <c r="K76" s="67">
        <v>4287711.58</v>
      </c>
      <c r="L76" s="67">
        <v>1244819.71</v>
      </c>
      <c r="M76" s="67">
        <v>11950000</v>
      </c>
      <c r="N76" s="51"/>
    </row>
    <row r="77" spans="2:14" ht="15" customHeight="1" x14ac:dyDescent="0.2">
      <c r="B77" s="38"/>
      <c r="C77" s="52" t="s">
        <v>57</v>
      </c>
      <c r="D77" s="53">
        <f>+(D10+D21+D42+D5)</f>
        <v>2982484615.4400005</v>
      </c>
      <c r="E77" s="53">
        <f t="shared" ref="E77" si="5">+(E10+E21+E42+E5)</f>
        <v>2984171377.9499998</v>
      </c>
      <c r="F77" s="53">
        <f>+F10+F16+F21+F42+F54</f>
        <v>3901129868.5300002</v>
      </c>
      <c r="G77" s="53">
        <f>+G10+G16+G21+G42+G54</f>
        <v>3988967863.8099995</v>
      </c>
      <c r="H77" s="53">
        <f t="shared" ref="H77:I77" si="6">+H10+H16+H21+H42+H54</f>
        <v>5410006168.7199993</v>
      </c>
      <c r="I77" s="88">
        <f t="shared" si="6"/>
        <v>5795764261.7199993</v>
      </c>
      <c r="J77" s="88">
        <f>+J10+J16+J21+J42+J54+J66</f>
        <v>7859853646.5600004</v>
      </c>
      <c r="K77" s="88">
        <f>+K10+K16+K21+K42+K54+K66</f>
        <v>8408255819.8199997</v>
      </c>
      <c r="L77" s="88">
        <f>+L10+L16+L21+L42+L54+L66</f>
        <v>8132186665.8100004</v>
      </c>
      <c r="M77" s="89">
        <f>M66+M54+M42+M21+M16+M10</f>
        <v>8872534130.3400002</v>
      </c>
    </row>
    <row r="78" spans="2:14" ht="15" customHeight="1" x14ac:dyDescent="0.2">
      <c r="B78" s="38"/>
      <c r="C78" s="42"/>
      <c r="D78" s="40"/>
      <c r="E78" s="40"/>
      <c r="F78" s="39"/>
      <c r="G78" s="40"/>
      <c r="H78" s="40"/>
      <c r="I78" s="40"/>
      <c r="J78" s="41"/>
      <c r="K78" s="41"/>
      <c r="L78" s="41"/>
      <c r="M78" s="25"/>
    </row>
    <row r="79" spans="2:14" ht="15" customHeight="1" x14ac:dyDescent="0.2">
      <c r="B79" s="38"/>
      <c r="C79" s="37" t="s">
        <v>58</v>
      </c>
      <c r="D79" s="85">
        <f>SUM(D80:D92)</f>
        <v>774238941.71000004</v>
      </c>
      <c r="E79" s="85">
        <f t="shared" ref="E79:I79" si="7">SUM(E80:E92)</f>
        <v>620437815.83000004</v>
      </c>
      <c r="F79" s="85">
        <f>SUM(F80:F92)</f>
        <v>933315380.65999997</v>
      </c>
      <c r="G79" s="85">
        <f t="shared" si="7"/>
        <v>654296248.93000007</v>
      </c>
      <c r="H79" s="85">
        <f t="shared" si="7"/>
        <v>763248943.32000005</v>
      </c>
      <c r="I79" s="85">
        <f t="shared" si="7"/>
        <v>741146942.47000015</v>
      </c>
      <c r="J79" s="62">
        <f>SUM(J80:J90)</f>
        <v>2965834316.1400003</v>
      </c>
      <c r="K79" s="62">
        <f>SUM(K80:K92)</f>
        <v>5061122078.4700003</v>
      </c>
      <c r="L79" s="62">
        <f>SUM(L80:L92)</f>
        <v>5558955408.8500004</v>
      </c>
      <c r="M79" s="62">
        <f>SUM(M80:M92)</f>
        <v>5279815521.8400002</v>
      </c>
    </row>
    <row r="80" spans="2:14" ht="12.75" customHeight="1" x14ac:dyDescent="0.2">
      <c r="B80" s="38"/>
      <c r="C80" s="69" t="s">
        <v>59</v>
      </c>
      <c r="D80" s="90">
        <v>6614893.2000000002</v>
      </c>
      <c r="E80" s="90">
        <v>5995974.79</v>
      </c>
      <c r="F80" s="90">
        <v>6616894</v>
      </c>
      <c r="G80" s="90">
        <v>6617394</v>
      </c>
      <c r="H80" s="90">
        <v>5437153.6100000003</v>
      </c>
      <c r="I80" s="90">
        <v>5892911.4900000002</v>
      </c>
      <c r="J80" s="67">
        <v>6617394</v>
      </c>
      <c r="K80" s="67">
        <v>6617264</v>
      </c>
      <c r="L80" s="67">
        <v>6617394</v>
      </c>
      <c r="M80" s="67">
        <v>6617394</v>
      </c>
    </row>
    <row r="81" spans="2:13" ht="12.75" customHeight="1" x14ac:dyDescent="0.2">
      <c r="B81" s="38"/>
      <c r="C81" s="69" t="s">
        <v>60</v>
      </c>
      <c r="D81" s="90">
        <v>120000000</v>
      </c>
      <c r="E81" s="90">
        <v>120000000</v>
      </c>
      <c r="F81" s="90">
        <v>120000000</v>
      </c>
      <c r="G81" s="90">
        <v>120000000</v>
      </c>
      <c r="H81" s="90">
        <v>120000000</v>
      </c>
      <c r="I81" s="90">
        <v>122973800</v>
      </c>
      <c r="J81" s="67">
        <v>405500000</v>
      </c>
      <c r="K81" s="67">
        <v>343000000</v>
      </c>
      <c r="L81" s="67">
        <v>461000000</v>
      </c>
      <c r="M81" s="67">
        <v>495000000</v>
      </c>
    </row>
    <row r="82" spans="2:13" x14ac:dyDescent="0.2">
      <c r="C82" s="69" t="s">
        <v>61</v>
      </c>
      <c r="D82" s="90">
        <v>7431293</v>
      </c>
      <c r="E82" s="90">
        <v>7431067</v>
      </c>
      <c r="F82" s="90">
        <v>8559521.3300000001</v>
      </c>
      <c r="G82" s="90">
        <v>9876626</v>
      </c>
      <c r="H82" s="90">
        <v>10608226</v>
      </c>
      <c r="I82" s="90">
        <v>10843826</v>
      </c>
      <c r="J82" s="67">
        <v>11093826</v>
      </c>
      <c r="K82" s="67">
        <v>45324448.829999998</v>
      </c>
      <c r="L82" s="67">
        <v>47847607.890000001</v>
      </c>
      <c r="M82" s="67">
        <v>49015134</v>
      </c>
    </row>
    <row r="83" spans="2:13" x14ac:dyDescent="0.2">
      <c r="C83" s="69" t="s">
        <v>62</v>
      </c>
      <c r="D83" s="90">
        <v>19468596</v>
      </c>
      <c r="E83" s="90">
        <v>20187120</v>
      </c>
      <c r="F83" s="90">
        <v>20908596</v>
      </c>
      <c r="G83" s="90">
        <v>27191303.93</v>
      </c>
      <c r="H83" s="90">
        <v>31764176.199999999</v>
      </c>
      <c r="I83" s="90">
        <v>17724222.52</v>
      </c>
      <c r="J83" s="67">
        <v>23180991.84</v>
      </c>
      <c r="K83" s="67">
        <v>18899151.84</v>
      </c>
      <c r="L83" s="67">
        <v>36005763.689999998</v>
      </c>
      <c r="M83" s="67">
        <v>24380000</v>
      </c>
    </row>
    <row r="84" spans="2:13" x14ac:dyDescent="0.2">
      <c r="C84" s="69" t="s">
        <v>63</v>
      </c>
      <c r="D84" s="90">
        <v>115851432.2</v>
      </c>
      <c r="E84" s="90"/>
      <c r="F84" s="90">
        <v>114109074.72</v>
      </c>
      <c r="G84" s="90">
        <v>36000000</v>
      </c>
      <c r="H84" s="90">
        <v>81285333.319999993</v>
      </c>
      <c r="I84" s="90">
        <v>91231733.210000008</v>
      </c>
      <c r="J84" s="67">
        <v>86588834.709999993</v>
      </c>
      <c r="K84" s="67">
        <v>324829723.20999998</v>
      </c>
      <c r="L84" s="67">
        <v>992972775</v>
      </c>
      <c r="M84" s="67">
        <v>602500000</v>
      </c>
    </row>
    <row r="85" spans="2:13" x14ac:dyDescent="0.2">
      <c r="C85" s="69" t="s">
        <v>64</v>
      </c>
      <c r="D85" s="90">
        <v>402947575</v>
      </c>
      <c r="E85" s="90">
        <v>372947575</v>
      </c>
      <c r="F85" s="90">
        <v>406851900</v>
      </c>
      <c r="G85" s="90">
        <v>406851900</v>
      </c>
      <c r="H85" s="90">
        <v>406851887.39999998</v>
      </c>
      <c r="I85" s="90">
        <v>397095947.68000001</v>
      </c>
      <c r="J85" s="67">
        <v>406851900</v>
      </c>
      <c r="K85" s="67">
        <v>957660550</v>
      </c>
      <c r="L85" s="67">
        <v>1176351900</v>
      </c>
      <c r="M85" s="67">
        <v>1176351900</v>
      </c>
    </row>
    <row r="86" spans="2:13" x14ac:dyDescent="0.2">
      <c r="C86" s="69" t="s">
        <v>65</v>
      </c>
      <c r="D86" s="90">
        <v>9359115</v>
      </c>
      <c r="E86" s="90">
        <v>9338840.6699999999</v>
      </c>
      <c r="F86" s="90">
        <v>9359115</v>
      </c>
      <c r="G86" s="90">
        <v>9359025</v>
      </c>
      <c r="H86" s="90">
        <v>8496478.25</v>
      </c>
      <c r="I86" s="90">
        <v>8494770</v>
      </c>
      <c r="J86" s="67">
        <v>9359115</v>
      </c>
      <c r="K86" s="67">
        <v>9650140</v>
      </c>
      <c r="L86" s="67">
        <v>9650160</v>
      </c>
      <c r="M86" s="67">
        <v>49015134</v>
      </c>
    </row>
    <row r="87" spans="2:13" x14ac:dyDescent="0.2">
      <c r="C87" s="69" t="s">
        <v>66</v>
      </c>
      <c r="D87" s="90">
        <v>7400000</v>
      </c>
      <c r="E87" s="90">
        <v>2200000</v>
      </c>
      <c r="F87" s="90">
        <v>2400000</v>
      </c>
      <c r="G87" s="90">
        <v>2400000</v>
      </c>
      <c r="H87" s="90">
        <v>2000000</v>
      </c>
      <c r="I87" s="90">
        <v>2600000</v>
      </c>
      <c r="J87" s="67">
        <v>2400000</v>
      </c>
      <c r="K87" s="67">
        <v>2400000</v>
      </c>
      <c r="L87" s="67"/>
      <c r="M87" s="67">
        <v>341967148</v>
      </c>
    </row>
    <row r="88" spans="2:13" x14ac:dyDescent="0.2">
      <c r="C88" s="69" t="s">
        <v>67</v>
      </c>
      <c r="D88" s="90">
        <v>36000000</v>
      </c>
      <c r="E88" s="90">
        <v>36000000</v>
      </c>
      <c r="F88" s="90">
        <v>36000000</v>
      </c>
      <c r="G88" s="90">
        <v>36000000</v>
      </c>
      <c r="H88" s="90">
        <v>36000000</v>
      </c>
      <c r="I88" s="90">
        <v>36000000</v>
      </c>
      <c r="J88" s="67">
        <v>36000000</v>
      </c>
      <c r="K88" s="67">
        <v>39000000</v>
      </c>
      <c r="L88" s="67">
        <v>36000000</v>
      </c>
      <c r="M88" s="67" t="s">
        <v>106</v>
      </c>
    </row>
    <row r="89" spans="2:13" x14ac:dyDescent="0.2">
      <c r="C89" s="69" t="s">
        <v>68</v>
      </c>
      <c r="D89" s="90"/>
      <c r="E89" s="90"/>
      <c r="F89" s="90">
        <v>66141579.609999999</v>
      </c>
      <c r="G89" s="90"/>
      <c r="H89" s="90">
        <v>37083882.07</v>
      </c>
      <c r="I89" s="90">
        <v>24567924.100000001</v>
      </c>
      <c r="J89" s="67">
        <v>281521394.10000002</v>
      </c>
      <c r="K89" s="67">
        <v>120101302.83</v>
      </c>
      <c r="L89" s="67">
        <v>8106543</v>
      </c>
      <c r="M89" s="67">
        <v>9205550</v>
      </c>
    </row>
    <row r="90" spans="2:13" ht="15" customHeight="1" x14ac:dyDescent="0.2">
      <c r="B90" s="38"/>
      <c r="C90" s="69" t="s">
        <v>69</v>
      </c>
      <c r="D90" s="90"/>
      <c r="E90" s="54"/>
      <c r="F90" s="90"/>
      <c r="G90" s="90"/>
      <c r="H90" s="90"/>
      <c r="I90" s="90"/>
      <c r="J90" s="67">
        <v>1696720860.49</v>
      </c>
      <c r="K90" s="67">
        <v>2370974997.75</v>
      </c>
      <c r="L90" s="67">
        <v>2489763261.8400002</v>
      </c>
      <c r="M90" s="67">
        <v>2525763261.8400002</v>
      </c>
    </row>
    <row r="91" spans="2:13" ht="15" customHeight="1" x14ac:dyDescent="0.2">
      <c r="B91" s="38"/>
      <c r="C91" s="69" t="s">
        <v>91</v>
      </c>
      <c r="D91" s="91"/>
      <c r="E91" s="91"/>
      <c r="F91" s="92"/>
      <c r="G91" s="91"/>
      <c r="H91" s="55"/>
      <c r="I91" s="55"/>
      <c r="J91" s="67"/>
      <c r="K91" s="67">
        <v>822664500.00999999</v>
      </c>
      <c r="L91" s="67">
        <v>199987481.43000001</v>
      </c>
      <c r="M91" s="67" t="s">
        <v>107</v>
      </c>
    </row>
    <row r="92" spans="2:13" ht="15" customHeight="1" x14ac:dyDescent="0.2">
      <c r="B92" s="38"/>
      <c r="C92" s="69" t="s">
        <v>97</v>
      </c>
      <c r="D92" s="90">
        <v>49166037.310000002</v>
      </c>
      <c r="E92" s="90">
        <v>46337238.369999997</v>
      </c>
      <c r="F92" s="90">
        <v>142368700</v>
      </c>
      <c r="G92" s="90"/>
      <c r="H92" s="90">
        <v>23721806.469999999</v>
      </c>
      <c r="I92" s="90">
        <v>23721807.469999999</v>
      </c>
      <c r="J92" s="67"/>
      <c r="K92" s="67"/>
      <c r="L92" s="67">
        <v>94652522</v>
      </c>
      <c r="M92" s="67" t="s">
        <v>111</v>
      </c>
    </row>
    <row r="93" spans="2:13" ht="27.75" customHeight="1" x14ac:dyDescent="0.2">
      <c r="B93" s="38"/>
      <c r="C93" s="37" t="s">
        <v>70</v>
      </c>
      <c r="D93" s="87">
        <f>SUM(D94:D109)</f>
        <v>4484804343.2000008</v>
      </c>
      <c r="E93" s="87">
        <f t="shared" ref="E93:I93" si="8">SUM(E94:E109)</f>
        <v>6497639128.6000004</v>
      </c>
      <c r="F93" s="87">
        <f t="shared" si="8"/>
        <v>5252184820.9299994</v>
      </c>
      <c r="G93" s="87">
        <f t="shared" si="8"/>
        <v>5074470016.4500008</v>
      </c>
      <c r="H93" s="87">
        <f t="shared" si="8"/>
        <v>7056792099.4800005</v>
      </c>
      <c r="I93" s="87">
        <f t="shared" si="8"/>
        <v>12212212711.25</v>
      </c>
      <c r="J93" s="62">
        <f>SUM(J94:J109)</f>
        <v>15011270598.68</v>
      </c>
      <c r="K93" s="62">
        <f t="shared" ref="K93:M93" si="9">SUM(K94:K109)</f>
        <v>12729985968.920002</v>
      </c>
      <c r="L93" s="62">
        <f>SUM(L94:L110)</f>
        <v>12998823302.15</v>
      </c>
      <c r="M93" s="62">
        <f>SUM(M94:M110)</f>
        <v>13761835173.985003</v>
      </c>
    </row>
    <row r="94" spans="2:13" ht="15" customHeight="1" x14ac:dyDescent="0.2">
      <c r="B94" s="38"/>
      <c r="C94" s="69" t="s">
        <v>71</v>
      </c>
      <c r="D94" s="90">
        <v>213953367</v>
      </c>
      <c r="E94" s="90">
        <v>1183956249</v>
      </c>
      <c r="F94" s="90">
        <v>1183956249</v>
      </c>
      <c r="G94" s="90">
        <v>1377534645.6800001</v>
      </c>
      <c r="H94" s="90">
        <v>1191002249</v>
      </c>
      <c r="I94" s="90">
        <v>6232167266</v>
      </c>
      <c r="J94" s="67">
        <v>7930827016.4099998</v>
      </c>
      <c r="K94" s="67">
        <v>5012502250.79</v>
      </c>
      <c r="L94" s="67">
        <v>3728152354.2800002</v>
      </c>
      <c r="M94" s="67">
        <v>5794326895</v>
      </c>
    </row>
    <row r="95" spans="2:13" ht="15" customHeight="1" x14ac:dyDescent="0.2">
      <c r="B95" s="38"/>
      <c r="C95" s="69" t="s">
        <v>72</v>
      </c>
      <c r="D95" s="90">
        <v>282975293</v>
      </c>
      <c r="E95" s="90">
        <v>292975293</v>
      </c>
      <c r="F95" s="90">
        <v>284750775.18000001</v>
      </c>
      <c r="G95" s="90">
        <v>293430081.80000001</v>
      </c>
      <c r="H95" s="90">
        <v>356978067.31</v>
      </c>
      <c r="I95" s="90">
        <v>357443940.36000001</v>
      </c>
      <c r="J95" s="67">
        <v>380579176.94</v>
      </c>
      <c r="K95" s="67">
        <v>450505625.55000001</v>
      </c>
      <c r="L95" s="67">
        <v>495505625.55000001</v>
      </c>
      <c r="M95" s="94">
        <v>390522262</v>
      </c>
    </row>
    <row r="96" spans="2:13" ht="15" customHeight="1" x14ac:dyDescent="0.2">
      <c r="B96" s="38"/>
      <c r="C96" s="69" t="s">
        <v>73</v>
      </c>
      <c r="D96" s="90">
        <v>1546723249.5</v>
      </c>
      <c r="E96" s="90">
        <v>1496731596.8699999</v>
      </c>
      <c r="F96" s="90">
        <v>1378157977.51</v>
      </c>
      <c r="G96" s="90">
        <v>1479375752.99</v>
      </c>
      <c r="H96" s="90">
        <v>1836700743.5599999</v>
      </c>
      <c r="I96" s="90">
        <v>1836700744.5599999</v>
      </c>
      <c r="J96" s="67">
        <v>1999125390.5899999</v>
      </c>
      <c r="K96" s="67">
        <v>2007817338.1700001</v>
      </c>
      <c r="L96" s="93">
        <v>2695317325.6799998</v>
      </c>
      <c r="M96" s="94">
        <v>2500317326</v>
      </c>
    </row>
    <row r="97" spans="2:13" ht="15" customHeight="1" x14ac:dyDescent="0.2">
      <c r="B97" s="38"/>
      <c r="C97" s="69" t="s">
        <v>74</v>
      </c>
      <c r="D97" s="90">
        <v>181456365.09999999</v>
      </c>
      <c r="E97" s="90">
        <v>167723599</v>
      </c>
      <c r="F97" s="90">
        <v>189372583.62</v>
      </c>
      <c r="G97" s="90">
        <v>221959121</v>
      </c>
      <c r="H97" s="90">
        <v>213653609.81</v>
      </c>
      <c r="I97" s="90">
        <v>220758122</v>
      </c>
      <c r="J97" s="67">
        <v>292974755.92000002</v>
      </c>
      <c r="K97" s="67">
        <v>312348836</v>
      </c>
      <c r="L97" s="67">
        <v>495348836</v>
      </c>
      <c r="M97" s="94">
        <v>326979786</v>
      </c>
    </row>
    <row r="98" spans="2:13" ht="15" customHeight="1" x14ac:dyDescent="0.2">
      <c r="B98" s="38"/>
      <c r="C98" s="69" t="s">
        <v>75</v>
      </c>
      <c r="D98" s="90">
        <v>39557401</v>
      </c>
      <c r="E98" s="90">
        <v>39557400.149999999</v>
      </c>
      <c r="F98" s="90">
        <v>39557401</v>
      </c>
      <c r="G98" s="90">
        <v>39447143.009999998</v>
      </c>
      <c r="H98" s="90">
        <v>46715433.609999999</v>
      </c>
      <c r="I98" s="90">
        <v>48417688</v>
      </c>
      <c r="J98" s="67">
        <v>48417688</v>
      </c>
      <c r="K98" s="67">
        <v>49000000</v>
      </c>
      <c r="L98" s="93">
        <v>49000000</v>
      </c>
      <c r="M98" s="67" t="s">
        <v>108</v>
      </c>
    </row>
    <row r="99" spans="2:13" ht="15" customHeight="1" x14ac:dyDescent="0.2">
      <c r="B99" s="38"/>
      <c r="C99" s="69" t="s">
        <v>76</v>
      </c>
      <c r="D99" s="90">
        <v>16399548</v>
      </c>
      <c r="E99" s="90">
        <v>16399548</v>
      </c>
      <c r="F99" s="90">
        <v>16343518</v>
      </c>
      <c r="G99" s="90">
        <v>13506063.029999999</v>
      </c>
      <c r="H99" s="90">
        <v>17333436.23</v>
      </c>
      <c r="I99" s="90">
        <v>18261848</v>
      </c>
      <c r="J99" s="67">
        <v>21311746</v>
      </c>
      <c r="K99" s="67">
        <v>27303900</v>
      </c>
      <c r="L99" s="93">
        <v>27303900</v>
      </c>
      <c r="M99" s="67">
        <v>27303900</v>
      </c>
    </row>
    <row r="100" spans="2:13" ht="15" customHeight="1" x14ac:dyDescent="0.2">
      <c r="B100" s="38"/>
      <c r="C100" s="69" t="s">
        <v>77</v>
      </c>
      <c r="D100" s="90">
        <v>200000000</v>
      </c>
      <c r="E100" s="90">
        <v>847600832.69000006</v>
      </c>
      <c r="F100" s="90">
        <v>999999996</v>
      </c>
      <c r="G100" s="90">
        <v>196970557.94999999</v>
      </c>
      <c r="H100" s="90">
        <v>1210215346.3199999</v>
      </c>
      <c r="I100" s="90">
        <v>1314269879.6899998</v>
      </c>
      <c r="J100" s="67">
        <v>631870058</v>
      </c>
      <c r="K100" s="67">
        <v>673362129.44000006</v>
      </c>
      <c r="L100" s="93">
        <v>693883772.53999996</v>
      </c>
      <c r="M100" s="67">
        <v>590445489</v>
      </c>
    </row>
    <row r="101" spans="2:13" ht="15" customHeight="1" x14ac:dyDescent="0.2">
      <c r="B101" s="38"/>
      <c r="C101" s="69" t="s">
        <v>78</v>
      </c>
      <c r="D101" s="90">
        <v>69912794.5</v>
      </c>
      <c r="E101" s="90">
        <v>222033215.88999999</v>
      </c>
      <c r="F101" s="90">
        <v>69912874.5</v>
      </c>
      <c r="G101" s="90">
        <v>99912876.25</v>
      </c>
      <c r="H101" s="90">
        <v>100032213</v>
      </c>
      <c r="I101" s="90">
        <v>100032214</v>
      </c>
      <c r="J101" s="67">
        <v>86542183.25</v>
      </c>
      <c r="K101" s="67">
        <v>81216444.849999994</v>
      </c>
      <c r="L101" s="93">
        <v>97212870.219999999</v>
      </c>
      <c r="M101" s="95">
        <v>102315925</v>
      </c>
    </row>
    <row r="102" spans="2:13" ht="15" customHeight="1" x14ac:dyDescent="0.2">
      <c r="B102" s="38"/>
      <c r="C102" s="69" t="s">
        <v>79</v>
      </c>
      <c r="D102" s="90">
        <v>882807942</v>
      </c>
      <c r="E102" s="90">
        <v>1161677031</v>
      </c>
      <c r="F102" s="90"/>
      <c r="G102" s="90">
        <v>281370575.07999998</v>
      </c>
      <c r="H102" s="90">
        <v>970240592</v>
      </c>
      <c r="I102" s="90">
        <v>970240593</v>
      </c>
      <c r="J102" s="67">
        <v>2086301369.95</v>
      </c>
      <c r="K102" s="67">
        <v>2460425769.6199999</v>
      </c>
      <c r="L102" s="67">
        <v>2495425769.6199999</v>
      </c>
      <c r="M102" s="67">
        <v>2085557800.0050001</v>
      </c>
    </row>
    <row r="103" spans="2:13" ht="15" customHeight="1" x14ac:dyDescent="0.2">
      <c r="B103" s="38"/>
      <c r="C103" s="69" t="s">
        <v>80</v>
      </c>
      <c r="D103" s="90">
        <v>212818371.5</v>
      </c>
      <c r="E103" s="90">
        <v>212818372</v>
      </c>
      <c r="F103" s="90">
        <v>225418372</v>
      </c>
      <c r="G103" s="90">
        <v>237346085.34</v>
      </c>
      <c r="H103" s="90">
        <v>274404414</v>
      </c>
      <c r="I103" s="90">
        <v>274404415</v>
      </c>
      <c r="J103" s="67">
        <v>346686359</v>
      </c>
      <c r="K103" s="67">
        <v>341967148.05000001</v>
      </c>
      <c r="L103" s="93">
        <v>341967147.97000003</v>
      </c>
      <c r="M103" s="67">
        <v>470967148</v>
      </c>
    </row>
    <row r="104" spans="2:13" ht="15" customHeight="1" x14ac:dyDescent="0.2">
      <c r="B104" s="38"/>
      <c r="C104" s="69" t="s">
        <v>81</v>
      </c>
      <c r="D104" s="90">
        <v>138255888</v>
      </c>
      <c r="E104" s="90">
        <v>154899888</v>
      </c>
      <c r="F104" s="90">
        <v>178499811</v>
      </c>
      <c r="G104" s="90">
        <v>116317901</v>
      </c>
      <c r="H104" s="90">
        <v>139255895</v>
      </c>
      <c r="I104" s="90">
        <v>139255896</v>
      </c>
      <c r="J104" s="67">
        <v>311920746.62</v>
      </c>
      <c r="K104" s="67">
        <v>110673723</v>
      </c>
      <c r="L104" s="93">
        <v>125501346.69</v>
      </c>
      <c r="M104" s="67">
        <v>99515346.689999998</v>
      </c>
    </row>
    <row r="105" spans="2:13" ht="15" customHeight="1" x14ac:dyDescent="0.2">
      <c r="B105" s="38"/>
      <c r="C105" s="69" t="s">
        <v>82</v>
      </c>
      <c r="D105" s="90">
        <v>322463809</v>
      </c>
      <c r="E105" s="90">
        <v>310511618</v>
      </c>
      <c r="F105" s="90">
        <v>284218667.68000001</v>
      </c>
      <c r="G105" s="90">
        <v>295412275.20999998</v>
      </c>
      <c r="H105" s="90">
        <v>310466519.63999999</v>
      </c>
      <c r="I105" s="90">
        <v>310466520.63999999</v>
      </c>
      <c r="J105" s="67">
        <v>361529104</v>
      </c>
      <c r="K105" s="67">
        <v>340967949.60000002</v>
      </c>
      <c r="L105" s="93">
        <v>445967950</v>
      </c>
      <c r="M105" s="95">
        <v>369967950</v>
      </c>
    </row>
    <row r="106" spans="2:13" ht="15" customHeight="1" x14ac:dyDescent="0.2">
      <c r="B106" s="38"/>
      <c r="C106" s="69" t="s">
        <v>83</v>
      </c>
      <c r="D106" s="90">
        <v>56061566</v>
      </c>
      <c r="E106" s="90">
        <v>56061566</v>
      </c>
      <c r="F106" s="90">
        <v>56910897.240000002</v>
      </c>
      <c r="G106" s="90">
        <v>58207940.109999999</v>
      </c>
      <c r="H106" s="90">
        <v>65307775</v>
      </c>
      <c r="I106" s="90">
        <v>65307776</v>
      </c>
      <c r="J106" s="67">
        <v>108174939</v>
      </c>
      <c r="K106" s="67">
        <v>128924998.95</v>
      </c>
      <c r="L106" s="93">
        <v>133925000</v>
      </c>
      <c r="M106" s="95">
        <v>14392658</v>
      </c>
    </row>
    <row r="107" spans="2:13" ht="15" customHeight="1" x14ac:dyDescent="0.2">
      <c r="B107" s="38"/>
      <c r="C107" s="69" t="s">
        <v>84</v>
      </c>
      <c r="D107" s="90">
        <v>151000000</v>
      </c>
      <c r="E107" s="90">
        <v>151000000</v>
      </c>
      <c r="F107" s="90">
        <v>151000000</v>
      </c>
      <c r="G107" s="90">
        <v>151000000</v>
      </c>
      <c r="H107" s="90">
        <v>151000000</v>
      </c>
      <c r="I107" s="90">
        <v>151000001</v>
      </c>
      <c r="J107" s="67">
        <v>151000000</v>
      </c>
      <c r="K107" s="67">
        <v>462499999.93000001</v>
      </c>
      <c r="L107" s="67">
        <v>462499999.93000001</v>
      </c>
      <c r="M107" s="67">
        <v>225752833.28999999</v>
      </c>
    </row>
    <row r="108" spans="2:13" ht="15" customHeight="1" x14ac:dyDescent="0.2">
      <c r="B108" s="38"/>
      <c r="C108" s="69" t="s">
        <v>85</v>
      </c>
      <c r="D108" s="90">
        <v>130048283</v>
      </c>
      <c r="E108" s="90">
        <v>130633209</v>
      </c>
      <c r="F108" s="90">
        <v>138916404</v>
      </c>
      <c r="G108" s="90">
        <v>156773156</v>
      </c>
      <c r="H108" s="90">
        <v>127916404</v>
      </c>
      <c r="I108" s="90">
        <v>127916405</v>
      </c>
      <c r="J108" s="67">
        <v>186036862</v>
      </c>
      <c r="K108" s="67">
        <v>197643180</v>
      </c>
      <c r="L108" s="93">
        <v>190643179.94999999</v>
      </c>
      <c r="M108" s="95">
        <v>190643180</v>
      </c>
    </row>
    <row r="109" spans="2:13" ht="15" customHeight="1" x14ac:dyDescent="0.2">
      <c r="B109" s="38"/>
      <c r="C109" s="69" t="s">
        <v>86</v>
      </c>
      <c r="D109" s="90">
        <v>40370465.600000001</v>
      </c>
      <c r="E109" s="90">
        <v>53059710</v>
      </c>
      <c r="F109" s="90">
        <v>55169294.200000003</v>
      </c>
      <c r="G109" s="90">
        <v>55905842</v>
      </c>
      <c r="H109" s="90">
        <v>45569401</v>
      </c>
      <c r="I109" s="90">
        <v>45569402</v>
      </c>
      <c r="J109" s="67">
        <v>67973203</v>
      </c>
      <c r="K109" s="67">
        <v>72826674.969999999</v>
      </c>
      <c r="L109" s="93">
        <v>71168223.719999999</v>
      </c>
      <c r="M109" s="95">
        <v>72826675</v>
      </c>
    </row>
    <row r="110" spans="2:13" ht="21" customHeight="1" x14ac:dyDescent="0.2">
      <c r="B110" s="38"/>
      <c r="C110" s="69" t="s">
        <v>98</v>
      </c>
      <c r="D110" s="90"/>
      <c r="E110" s="90"/>
      <c r="F110" s="90"/>
      <c r="G110" s="90"/>
      <c r="H110" s="90"/>
      <c r="I110" s="90"/>
      <c r="J110" s="67"/>
      <c r="K110" s="67"/>
      <c r="L110" s="93">
        <v>450000000</v>
      </c>
      <c r="M110" s="67">
        <v>500000000</v>
      </c>
    </row>
    <row r="111" spans="2:13" ht="23.25" customHeight="1" x14ac:dyDescent="0.2">
      <c r="B111" s="38"/>
      <c r="C111" s="56" t="s">
        <v>87</v>
      </c>
      <c r="D111" s="96">
        <f>+D93+D79</f>
        <v>5259043284.9100008</v>
      </c>
      <c r="E111" s="96">
        <f t="shared" ref="E111:I111" si="10">+E93+E79</f>
        <v>7118076944.4300003</v>
      </c>
      <c r="F111" s="96">
        <f t="shared" si="10"/>
        <v>6185500201.5899992</v>
      </c>
      <c r="G111" s="96">
        <f t="shared" si="10"/>
        <v>5728766265.3800011</v>
      </c>
      <c r="H111" s="96">
        <f t="shared" si="10"/>
        <v>7820041042.8000002</v>
      </c>
      <c r="I111" s="96">
        <f t="shared" si="10"/>
        <v>12953359653.719999</v>
      </c>
      <c r="J111" s="96">
        <f>J93+J79</f>
        <v>17977104914.82</v>
      </c>
      <c r="K111" s="96">
        <f>K93+K79</f>
        <v>17791108047.390003</v>
      </c>
      <c r="L111" s="96">
        <f>L93+L79</f>
        <v>18557778711</v>
      </c>
      <c r="M111" s="97">
        <f>M93+M79</f>
        <v>19041650695.825005</v>
      </c>
    </row>
    <row r="112" spans="2:13" ht="3" customHeight="1" x14ac:dyDescent="0.2">
      <c r="M112" s="57">
        <f>SUM(M93:M110)</f>
        <v>27523670347.970001</v>
      </c>
    </row>
    <row r="113" spans="2:3" ht="15" customHeight="1" x14ac:dyDescent="0.2">
      <c r="B113" s="58" t="s">
        <v>113</v>
      </c>
      <c r="C113" s="58"/>
    </row>
    <row r="114" spans="2:3" ht="15.75" customHeight="1" x14ac:dyDescent="0.2">
      <c r="C114" s="59" t="s">
        <v>114</v>
      </c>
    </row>
    <row r="115" spans="2:3" ht="15.75" customHeight="1" x14ac:dyDescent="0.2">
      <c r="C115" s="8" t="s">
        <v>99</v>
      </c>
    </row>
  </sheetData>
  <mergeCells count="8">
    <mergeCell ref="B2:L2"/>
    <mergeCell ref="B113:C113"/>
    <mergeCell ref="B41:C41"/>
    <mergeCell ref="A4:D4"/>
    <mergeCell ref="B6:C6"/>
    <mergeCell ref="A3:M3"/>
    <mergeCell ref="A39:M39"/>
    <mergeCell ref="B38:M38"/>
  </mergeCells>
  <pageMargins left="1" right="1" top="1" bottom="1" header="0.51180555555555496" footer="0.51180555555555496"/>
  <pageSetup paperSize="5"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E28"/>
  <sheetViews>
    <sheetView zoomScaleNormal="100" workbookViewId="0">
      <selection activeCell="D29" sqref="D29"/>
    </sheetView>
  </sheetViews>
  <sheetFormatPr baseColWidth="10" defaultColWidth="9.140625" defaultRowHeight="12.75" x14ac:dyDescent="0.2"/>
  <cols>
    <col min="1" max="1" width="10.7109375" customWidth="1"/>
    <col min="2" max="5" width="16.5703125" customWidth="1"/>
    <col min="6" max="1025" width="10.7109375" customWidth="1"/>
  </cols>
  <sheetData>
    <row r="5" spans="3:5" x14ac:dyDescent="0.2">
      <c r="C5">
        <v>3760000</v>
      </c>
      <c r="E5" s="1">
        <v>119525214.90000001</v>
      </c>
    </row>
    <row r="6" spans="3:5" x14ac:dyDescent="0.2">
      <c r="C6">
        <v>402947575</v>
      </c>
      <c r="E6" s="1">
        <v>6130021.5</v>
      </c>
    </row>
    <row r="7" spans="3:5" x14ac:dyDescent="0.2">
      <c r="C7">
        <v>120000000</v>
      </c>
      <c r="E7" s="1">
        <v>4931561.0999999996</v>
      </c>
    </row>
    <row r="8" spans="3:5" x14ac:dyDescent="0.2">
      <c r="C8">
        <v>115851432.2</v>
      </c>
      <c r="E8" s="1">
        <v>2725</v>
      </c>
    </row>
    <row r="9" spans="3:5" x14ac:dyDescent="0.2">
      <c r="C9">
        <v>36000000</v>
      </c>
      <c r="E9" s="2">
        <f>SUM(E5:E8)</f>
        <v>130589522.5</v>
      </c>
    </row>
    <row r="10" spans="3:5" x14ac:dyDescent="0.2">
      <c r="C10">
        <v>9359115</v>
      </c>
    </row>
    <row r="11" spans="3:5" x14ac:dyDescent="0.2">
      <c r="C11">
        <v>7431293</v>
      </c>
    </row>
    <row r="12" spans="3:5" x14ac:dyDescent="0.2">
      <c r="C12">
        <v>6614893.2000000002</v>
      </c>
    </row>
    <row r="13" spans="3:5" x14ac:dyDescent="0.2">
      <c r="C13">
        <v>7400000</v>
      </c>
    </row>
    <row r="14" spans="3:5" x14ac:dyDescent="0.2">
      <c r="C14" s="3">
        <f>SUM(C5:C13)</f>
        <v>709364308.4000001</v>
      </c>
    </row>
    <row r="18" spans="2:5" x14ac:dyDescent="0.2">
      <c r="C18">
        <v>130589522.5</v>
      </c>
    </row>
    <row r="20" spans="2:5" x14ac:dyDescent="0.2">
      <c r="C20">
        <v>33244836.699999999</v>
      </c>
    </row>
    <row r="21" spans="2:5" x14ac:dyDescent="0.2">
      <c r="C21" s="4">
        <f>SUM(C18:C20)</f>
        <v>163834359.19999999</v>
      </c>
      <c r="D21" s="3">
        <v>8473158958.3999996</v>
      </c>
      <c r="E21" s="3">
        <v>8798277194.2099991</v>
      </c>
    </row>
    <row r="22" spans="2:5" x14ac:dyDescent="0.2">
      <c r="C22" s="5">
        <f>D21+C21</f>
        <v>8636993317.6000004</v>
      </c>
      <c r="D22" s="5">
        <f>E21-C22</f>
        <v>161283876.6099987</v>
      </c>
    </row>
    <row r="23" spans="2:5" x14ac:dyDescent="0.2">
      <c r="C23" s="3">
        <v>115851432.2</v>
      </c>
    </row>
    <row r="24" spans="2:5" x14ac:dyDescent="0.2">
      <c r="C24" s="5">
        <f>C22-C23</f>
        <v>8521141885.4000006</v>
      </c>
      <c r="D24" s="5">
        <f>C22-C23</f>
        <v>8521141885.4000006</v>
      </c>
      <c r="E24" s="5">
        <f>D24+C25</f>
        <v>8524901885.4000006</v>
      </c>
    </row>
    <row r="25" spans="2:5" x14ac:dyDescent="0.2">
      <c r="C25" s="3">
        <v>3760000</v>
      </c>
      <c r="E25" s="5"/>
    </row>
    <row r="26" spans="2:5" x14ac:dyDescent="0.2">
      <c r="C26" s="5">
        <f>C25+C24</f>
        <v>8524901885.4000006</v>
      </c>
      <c r="D26" s="5">
        <f>E21-C26</f>
        <v>273375308.80999851</v>
      </c>
    </row>
    <row r="27" spans="2:5" x14ac:dyDescent="0.2">
      <c r="B27" s="5"/>
      <c r="C27" s="6"/>
      <c r="D27" s="5">
        <f>D26-C25</f>
        <v>269615308.80999851</v>
      </c>
    </row>
    <row r="28" spans="2:5" x14ac:dyDescent="0.2">
      <c r="D28" s="5">
        <f>D27+C23</f>
        <v>385466741.0099985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18</vt:lpstr>
      <vt:lpstr>Hoja1</vt:lpstr>
    </vt:vector>
  </TitlesOfParts>
  <Company>SEA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rodriguez</dc:creator>
  <dc:description/>
  <cp:lastModifiedBy>Economia Agropecuaria</cp:lastModifiedBy>
  <cp:revision>6</cp:revision>
  <cp:lastPrinted>2024-06-20T18:08:07Z</cp:lastPrinted>
  <dcterms:created xsi:type="dcterms:W3CDTF">2008-03-05T13:27:27Z</dcterms:created>
  <dcterms:modified xsi:type="dcterms:W3CDTF">2025-06-13T14:23:01Z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SEA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