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leo.AGRICULTURA.000\Desktop\Precios 2023 y 2024 y 2025\"/>
    </mc:Choice>
  </mc:AlternateContent>
  <xr:revisionPtr revIDLastSave="0" documentId="13_ncr:1_{A08D090F-3437-4955-9E48-3503CE95D765}" xr6:coauthVersionLast="47" xr6:coauthVersionMax="47" xr10:uidLastSave="{00000000-0000-0000-0000-000000000000}"/>
  <bookViews>
    <workbookView xWindow="-120" yWindow="-120" windowWidth="20730" windowHeight="11160" tabRatio="529" firstSheet="1" activeTab="2" xr2:uid="{00000000-000D-0000-FFFF-FFFF00000000}"/>
  </bookViews>
  <sheets>
    <sheet name="Precios Supermercados " sheetId="4" r:id="rId1"/>
    <sheet name="super." sheetId="6" r:id="rId2"/>
    <sheet name="Hoy" sheetId="3" r:id="rId3"/>
    <sheet name="Cuadrito" sheetId="12" state="hidden" r:id="rId4"/>
    <sheet name="Cuadro Ministro" sheetId="21" r:id="rId5"/>
    <sheet name="cuadro para informe " sheetId="29" r:id="rId6"/>
    <sheet name="cuadro base" sheetId="20" r:id="rId7"/>
    <sheet name="Hoja1" sheetId="8" state="hidden" r:id="rId8"/>
    <sheet name="30.05.2019 (2)" sheetId="7" state="hidden" r:id="rId9"/>
  </sheets>
  <definedNames>
    <definedName name="_xlnm._FilterDatabase" localSheetId="6" hidden="1">'cuadro base'!#REF!</definedName>
    <definedName name="_xlnm._FilterDatabase" localSheetId="5" hidden="1">'cuadro para informe '!$A$5:$D$7</definedName>
    <definedName name="_xlnm._FilterDatabase" localSheetId="0" hidden="1">'Precios Supermercados '!$A$5:$C$172</definedName>
    <definedName name="_xlnm.Print_Titles" localSheetId="2">Hoy!$3:$4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5" i="29" l="1"/>
  <c r="D253" i="29"/>
  <c r="F251" i="29"/>
  <c r="E249" i="29"/>
  <c r="C249" i="29"/>
  <c r="E242" i="29"/>
  <c r="E240" i="29"/>
  <c r="C238" i="29"/>
  <c r="D238" i="29"/>
  <c r="E238" i="29"/>
  <c r="C236" i="29"/>
  <c r="D236" i="29"/>
  <c r="E236" i="29"/>
  <c r="C235" i="29"/>
  <c r="D235" i="29"/>
  <c r="E235" i="29"/>
  <c r="E231" i="29"/>
  <c r="E229" i="29"/>
  <c r="E222" i="29"/>
  <c r="E221" i="29"/>
  <c r="D214" i="29"/>
  <c r="E208" i="29"/>
  <c r="E207" i="29"/>
  <c r="E203" i="29"/>
  <c r="E195" i="29"/>
  <c r="F195" i="29"/>
  <c r="E192" i="29"/>
  <c r="E188" i="29"/>
  <c r="D187" i="29"/>
  <c r="E185" i="29"/>
  <c r="E186" i="29"/>
  <c r="D191" i="29"/>
  <c r="C185" i="29"/>
  <c r="D184" i="29"/>
  <c r="D183" i="29"/>
  <c r="E183" i="29"/>
  <c r="F183" i="29"/>
  <c r="C183" i="29"/>
  <c r="E181" i="29"/>
  <c r="E177" i="29"/>
  <c r="E176" i="29"/>
  <c r="E175" i="29"/>
  <c r="C168" i="29"/>
  <c r="E167" i="29"/>
  <c r="F164" i="29"/>
  <c r="C161" i="29"/>
  <c r="F158" i="29"/>
  <c r="E157" i="29"/>
  <c r="C146" i="29"/>
  <c r="F142" i="29"/>
  <c r="E142" i="29"/>
  <c r="E141" i="29"/>
  <c r="E140" i="29"/>
  <c r="E139" i="29"/>
  <c r="E138" i="29"/>
  <c r="E132" i="29"/>
  <c r="E131" i="29"/>
  <c r="E130" i="29"/>
  <c r="E129" i="29"/>
  <c r="E125" i="29"/>
  <c r="E120" i="29"/>
  <c r="E112" i="29"/>
  <c r="D111" i="29"/>
  <c r="E111" i="29"/>
  <c r="E107" i="29"/>
  <c r="E105" i="29"/>
  <c r="E104" i="29"/>
  <c r="C93" i="29"/>
  <c r="E84" i="29"/>
  <c r="C85" i="29"/>
  <c r="D85" i="29"/>
  <c r="D83" i="29"/>
  <c r="E83" i="29"/>
  <c r="C81" i="29"/>
  <c r="D81" i="29"/>
  <c r="F81" i="29"/>
  <c r="C80" i="29"/>
  <c r="C78" i="29"/>
  <c r="D77" i="29"/>
  <c r="E75" i="29"/>
  <c r="C73" i="29"/>
  <c r="E72" i="29"/>
  <c r="F70" i="29"/>
  <c r="C67" i="29"/>
  <c r="C66" i="29"/>
  <c r="E44" i="29"/>
  <c r="E30" i="29"/>
  <c r="D29" i="29"/>
  <c r="E29" i="29"/>
  <c r="F29" i="29"/>
  <c r="F24" i="29"/>
  <c r="F23" i="29"/>
  <c r="D22" i="29"/>
  <c r="E22" i="29"/>
  <c r="C20" i="29"/>
  <c r="D20" i="29"/>
  <c r="E20" i="29"/>
  <c r="E16" i="29"/>
  <c r="F16" i="29"/>
  <c r="C10" i="29"/>
  <c r="E11" i="29"/>
  <c r="E12" i="29"/>
  <c r="E13" i="29"/>
  <c r="E10" i="29"/>
  <c r="C8" i="29"/>
  <c r="C30" i="21"/>
  <c r="C28" i="21"/>
  <c r="F26" i="21"/>
  <c r="E25" i="21"/>
  <c r="C21" i="21"/>
  <c r="F20" i="21"/>
  <c r="F11" i="21"/>
  <c r="D12" i="21"/>
  <c r="E7" i="21"/>
  <c r="F68" i="3"/>
  <c r="E68" i="3"/>
  <c r="F106" i="3"/>
  <c r="F105" i="3"/>
  <c r="E106" i="3"/>
  <c r="E105" i="3"/>
  <c r="F104" i="3"/>
  <c r="E104" i="3"/>
  <c r="G155" i="3"/>
  <c r="F155" i="3"/>
  <c r="D155" i="3"/>
  <c r="E155" i="3"/>
  <c r="F35" i="3"/>
  <c r="E35" i="3"/>
  <c r="F67" i="3"/>
  <c r="E67" i="3"/>
  <c r="E66" i="3"/>
  <c r="C6" i="21" l="1"/>
  <c r="D6" i="21"/>
  <c r="E6" i="21"/>
  <c r="F6" i="21"/>
  <c r="G183" i="29" l="1"/>
  <c r="A17" i="29"/>
  <c r="C17" i="29"/>
  <c r="D17" i="29"/>
  <c r="E17" i="29"/>
  <c r="F17" i="29"/>
  <c r="A27" i="29"/>
  <c r="C27" i="29"/>
  <c r="D27" i="29"/>
  <c r="E27" i="29"/>
  <c r="F27" i="29"/>
  <c r="A35" i="29"/>
  <c r="C35" i="29"/>
  <c r="D35" i="29"/>
  <c r="E35" i="29"/>
  <c r="F35" i="29"/>
  <c r="C39" i="29"/>
  <c r="A45" i="29"/>
  <c r="C45" i="29"/>
  <c r="D45" i="29"/>
  <c r="E45" i="29"/>
  <c r="F45" i="29"/>
  <c r="A47" i="29"/>
  <c r="C47" i="29"/>
  <c r="D47" i="29"/>
  <c r="E47" i="29"/>
  <c r="F47" i="29"/>
  <c r="A53" i="29"/>
  <c r="C53" i="29"/>
  <c r="D53" i="29"/>
  <c r="E53" i="29"/>
  <c r="F53" i="29"/>
  <c r="A58" i="29"/>
  <c r="B58" i="29"/>
  <c r="C58" i="29"/>
  <c r="D58" i="29"/>
  <c r="E58" i="29"/>
  <c r="F58" i="29"/>
  <c r="A59" i="29"/>
  <c r="B59" i="29"/>
  <c r="C59" i="29"/>
  <c r="D59" i="29"/>
  <c r="E59" i="29"/>
  <c r="F59" i="29"/>
  <c r="A64" i="29"/>
  <c r="B64" i="29"/>
  <c r="C64" i="29"/>
  <c r="D64" i="29"/>
  <c r="E64" i="29"/>
  <c r="F64" i="29"/>
  <c r="A69" i="29"/>
  <c r="B69" i="29"/>
  <c r="C69" i="29"/>
  <c r="D69" i="29"/>
  <c r="E69" i="29"/>
  <c r="F69" i="29"/>
  <c r="A76" i="29"/>
  <c r="B76" i="29"/>
  <c r="D76" i="29"/>
  <c r="E76" i="29"/>
  <c r="C79" i="29"/>
  <c r="D79" i="29"/>
  <c r="E79" i="29"/>
  <c r="A79" i="29"/>
  <c r="B79" i="29"/>
  <c r="F79" i="29"/>
  <c r="A82" i="29"/>
  <c r="B82" i="29"/>
  <c r="D82" i="29"/>
  <c r="A86" i="29"/>
  <c r="B86" i="29"/>
  <c r="C86" i="29"/>
  <c r="D86" i="29"/>
  <c r="E86" i="29"/>
  <c r="A97" i="29"/>
  <c r="B97" i="29"/>
  <c r="C97" i="29"/>
  <c r="D97" i="29"/>
  <c r="E97" i="29"/>
  <c r="F97" i="29"/>
  <c r="A101" i="29"/>
  <c r="B101" i="29"/>
  <c r="C101" i="29"/>
  <c r="D101" i="29"/>
  <c r="E101" i="29"/>
  <c r="F101" i="29"/>
  <c r="A108" i="29"/>
  <c r="B108" i="29"/>
  <c r="D108" i="29"/>
  <c r="E108" i="29"/>
  <c r="A109" i="29"/>
  <c r="B109" i="29"/>
  <c r="D109" i="29"/>
  <c r="E109" i="29"/>
  <c r="A110" i="29"/>
  <c r="B110" i="29"/>
  <c r="D110" i="29"/>
  <c r="E110" i="29"/>
  <c r="A113" i="29"/>
  <c r="B113" i="29"/>
  <c r="C113" i="29"/>
  <c r="D113" i="29"/>
  <c r="E113" i="29"/>
  <c r="F113" i="29"/>
  <c r="A114" i="29"/>
  <c r="B114" i="29"/>
  <c r="C114" i="29"/>
  <c r="D114" i="29"/>
  <c r="E114" i="29"/>
  <c r="F114" i="29"/>
  <c r="A115" i="29"/>
  <c r="B115" i="29"/>
  <c r="C115" i="29"/>
  <c r="D115" i="29"/>
  <c r="E115" i="29"/>
  <c r="F115" i="29"/>
  <c r="A119" i="29"/>
  <c r="B119" i="29"/>
  <c r="C119" i="29"/>
  <c r="D119" i="29"/>
  <c r="E119" i="29"/>
  <c r="F119" i="29"/>
  <c r="A123" i="29"/>
  <c r="B123" i="29"/>
  <c r="C123" i="29"/>
  <c r="D123" i="29"/>
  <c r="E123" i="29"/>
  <c r="F123" i="29"/>
  <c r="A124" i="29"/>
  <c r="B124" i="29"/>
  <c r="C124" i="29"/>
  <c r="D124" i="29"/>
  <c r="E124" i="29"/>
  <c r="F124" i="29"/>
  <c r="A126" i="29"/>
  <c r="B126" i="29"/>
  <c r="C126" i="29"/>
  <c r="D126" i="29"/>
  <c r="E126" i="29"/>
  <c r="A127" i="29"/>
  <c r="B127" i="29"/>
  <c r="C127" i="29"/>
  <c r="D127" i="29"/>
  <c r="E127" i="29"/>
  <c r="A128" i="29"/>
  <c r="B128" i="29"/>
  <c r="C128" i="29"/>
  <c r="D128" i="29"/>
  <c r="E128" i="29"/>
  <c r="A133" i="29"/>
  <c r="B133" i="29"/>
  <c r="C133" i="29"/>
  <c r="D133" i="29"/>
  <c r="E133" i="29"/>
  <c r="F133" i="29"/>
  <c r="A135" i="29"/>
  <c r="B135" i="29"/>
  <c r="C135" i="29"/>
  <c r="D135" i="29"/>
  <c r="E135" i="29"/>
  <c r="F135" i="29"/>
  <c r="A144" i="29"/>
  <c r="B144" i="29"/>
  <c r="C144" i="29"/>
  <c r="A145" i="29"/>
  <c r="B145" i="29"/>
  <c r="C145" i="29"/>
  <c r="A147" i="29"/>
  <c r="B147" i="29"/>
  <c r="D147" i="29"/>
  <c r="A148" i="29"/>
  <c r="B148" i="29"/>
  <c r="C148" i="29"/>
  <c r="D148" i="29"/>
  <c r="A149" i="29"/>
  <c r="B149" i="29"/>
  <c r="C149" i="29"/>
  <c r="A150" i="29"/>
  <c r="B150" i="29"/>
  <c r="C150" i="29"/>
  <c r="D150" i="29"/>
  <c r="E150" i="29"/>
  <c r="F150" i="29"/>
  <c r="A166" i="29"/>
  <c r="B166" i="29"/>
  <c r="C166" i="29"/>
  <c r="D166" i="29"/>
  <c r="E166" i="29"/>
  <c r="F166" i="29"/>
  <c r="A169" i="29"/>
  <c r="B169" i="29"/>
  <c r="C169" i="29"/>
  <c r="F256" i="29"/>
  <c r="E256" i="29"/>
  <c r="D256" i="29"/>
  <c r="C256" i="29"/>
  <c r="B256" i="29"/>
  <c r="A256" i="29"/>
  <c r="F255" i="29"/>
  <c r="C255" i="29"/>
  <c r="B255" i="29"/>
  <c r="A255" i="29"/>
  <c r="E254" i="29"/>
  <c r="D254" i="29"/>
  <c r="C254" i="29"/>
  <c r="B254" i="29"/>
  <c r="A254" i="29"/>
  <c r="B253" i="29"/>
  <c r="A253" i="29"/>
  <c r="A252" i="29"/>
  <c r="E251" i="29"/>
  <c r="D251" i="29"/>
  <c r="C251" i="29"/>
  <c r="B251" i="29"/>
  <c r="A251" i="29"/>
  <c r="E250" i="29"/>
  <c r="D250" i="29"/>
  <c r="B250" i="29"/>
  <c r="A250" i="29"/>
  <c r="F249" i="29"/>
  <c r="D249" i="29"/>
  <c r="B249" i="29"/>
  <c r="A249" i="29"/>
  <c r="F248" i="29"/>
  <c r="E248" i="29"/>
  <c r="D248" i="29"/>
  <c r="C248" i="29"/>
  <c r="B248" i="29"/>
  <c r="A248" i="29"/>
  <c r="F247" i="29"/>
  <c r="E247" i="29"/>
  <c r="D247" i="29"/>
  <c r="C247" i="29"/>
  <c r="B247" i="29"/>
  <c r="A247" i="29"/>
  <c r="F246" i="29"/>
  <c r="E246" i="29"/>
  <c r="D246" i="29"/>
  <c r="C246" i="29"/>
  <c r="B246" i="29"/>
  <c r="A246" i="29"/>
  <c r="F245" i="29"/>
  <c r="E245" i="29"/>
  <c r="D245" i="29"/>
  <c r="C245" i="29"/>
  <c r="B245" i="29"/>
  <c r="A245" i="29"/>
  <c r="F244" i="29"/>
  <c r="E244" i="29"/>
  <c r="D244" i="29"/>
  <c r="C244" i="29"/>
  <c r="B244" i="29"/>
  <c r="A244" i="29"/>
  <c r="A243" i="29"/>
  <c r="E241" i="29"/>
  <c r="D240" i="29"/>
  <c r="E237" i="29"/>
  <c r="D237" i="29"/>
  <c r="C237" i="29"/>
  <c r="B236" i="29"/>
  <c r="B235" i="29"/>
  <c r="E234" i="29"/>
  <c r="D234" i="29"/>
  <c r="C234" i="29"/>
  <c r="B234" i="29"/>
  <c r="E233" i="29"/>
  <c r="D233" i="29"/>
  <c r="C233" i="29"/>
  <c r="B233" i="29"/>
  <c r="C232" i="29"/>
  <c r="B232" i="29"/>
  <c r="B231" i="29"/>
  <c r="A231" i="29"/>
  <c r="E230" i="29"/>
  <c r="D230" i="29"/>
  <c r="B230" i="29"/>
  <c r="B229" i="29"/>
  <c r="A229" i="29"/>
  <c r="F228" i="29"/>
  <c r="E228" i="29"/>
  <c r="D228" i="29"/>
  <c r="C228" i="29"/>
  <c r="B228" i="29"/>
  <c r="F227" i="29"/>
  <c r="E227" i="29"/>
  <c r="D227" i="29"/>
  <c r="C227" i="29"/>
  <c r="B227" i="29"/>
  <c r="A227" i="29"/>
  <c r="A226" i="29"/>
  <c r="F225" i="29"/>
  <c r="E225" i="29"/>
  <c r="D225" i="29"/>
  <c r="C225" i="29"/>
  <c r="B225" i="29"/>
  <c r="A225" i="29"/>
  <c r="F224" i="29"/>
  <c r="E224" i="29"/>
  <c r="D224" i="29"/>
  <c r="C224" i="29"/>
  <c r="B224" i="29"/>
  <c r="A224" i="29"/>
  <c r="F223" i="29"/>
  <c r="E223" i="29"/>
  <c r="D223" i="29"/>
  <c r="C223" i="29"/>
  <c r="A223" i="29"/>
  <c r="F222" i="29"/>
  <c r="D222" i="29"/>
  <c r="C222" i="29"/>
  <c r="B222" i="29"/>
  <c r="A222" i="29"/>
  <c r="D221" i="29"/>
  <c r="C221" i="29"/>
  <c r="B221" i="29"/>
  <c r="A221" i="29"/>
  <c r="A220" i="29"/>
  <c r="F219" i="29"/>
  <c r="E219" i="29"/>
  <c r="D219" i="29"/>
  <c r="C219" i="29"/>
  <c r="B219" i="29"/>
  <c r="A219" i="29"/>
  <c r="E218" i="29"/>
  <c r="B218" i="29"/>
  <c r="A218" i="29"/>
  <c r="D217" i="29"/>
  <c r="B217" i="29"/>
  <c r="A217" i="29"/>
  <c r="D216" i="29"/>
  <c r="B216" i="29"/>
  <c r="A216" i="29"/>
  <c r="D215" i="29"/>
  <c r="B215" i="29"/>
  <c r="A215" i="29"/>
  <c r="B214" i="29"/>
  <c r="A214" i="29"/>
  <c r="F213" i="29"/>
  <c r="E213" i="29"/>
  <c r="D213" i="29"/>
  <c r="C213" i="29"/>
  <c r="B213" i="29"/>
  <c r="A213" i="29"/>
  <c r="A212" i="29"/>
  <c r="F211" i="29"/>
  <c r="E211" i="29"/>
  <c r="D211" i="29"/>
  <c r="C211" i="29"/>
  <c r="B211" i="29"/>
  <c r="A211" i="29"/>
  <c r="F210" i="29"/>
  <c r="E210" i="29"/>
  <c r="D210" i="29"/>
  <c r="C210" i="29"/>
  <c r="B210" i="29"/>
  <c r="A210" i="29"/>
  <c r="F209" i="29"/>
  <c r="E209" i="29"/>
  <c r="D209" i="29"/>
  <c r="C209" i="29"/>
  <c r="B209" i="29"/>
  <c r="A209" i="29"/>
  <c r="D208" i="29"/>
  <c r="B208" i="29"/>
  <c r="A208" i="29"/>
  <c r="D207" i="29"/>
  <c r="B207" i="29"/>
  <c r="A207" i="29"/>
  <c r="E206" i="29"/>
  <c r="D206" i="29"/>
  <c r="B206" i="29"/>
  <c r="A206" i="29"/>
  <c r="E205" i="29"/>
  <c r="D205" i="29"/>
  <c r="B205" i="29"/>
  <c r="A205" i="29"/>
  <c r="E204" i="29"/>
  <c r="D204" i="29"/>
  <c r="B204" i="29"/>
  <c r="A204" i="29"/>
  <c r="B203" i="29"/>
  <c r="A203" i="29"/>
  <c r="F198" i="29"/>
  <c r="E198" i="29"/>
  <c r="D198" i="29"/>
  <c r="C198" i="29"/>
  <c r="B198" i="29"/>
  <c r="A198" i="29"/>
  <c r="F197" i="29"/>
  <c r="E197" i="29"/>
  <c r="D197" i="29"/>
  <c r="C197" i="29"/>
  <c r="B197" i="29"/>
  <c r="A197" i="29"/>
  <c r="F196" i="29"/>
  <c r="E196" i="29"/>
  <c r="D196" i="29"/>
  <c r="C196" i="29"/>
  <c r="B196" i="29"/>
  <c r="A196" i="29"/>
  <c r="D195" i="29"/>
  <c r="B195" i="29"/>
  <c r="A195" i="29"/>
  <c r="F194" i="29"/>
  <c r="E194" i="29"/>
  <c r="D194" i="29"/>
  <c r="B194" i="29"/>
  <c r="A194" i="29"/>
  <c r="F193" i="29"/>
  <c r="E193" i="29"/>
  <c r="D193" i="29"/>
  <c r="B193" i="29"/>
  <c r="A193" i="29"/>
  <c r="F192" i="29"/>
  <c r="D192" i="29"/>
  <c r="C192" i="29"/>
  <c r="B192" i="29"/>
  <c r="A192" i="29"/>
  <c r="B191" i="29"/>
  <c r="A191" i="29"/>
  <c r="E190" i="29"/>
  <c r="D190" i="29"/>
  <c r="B190" i="29"/>
  <c r="A190" i="29"/>
  <c r="E189" i="29"/>
  <c r="D189" i="29"/>
  <c r="B189" i="29"/>
  <c r="A189" i="29"/>
  <c r="B188" i="29"/>
  <c r="A188" i="29"/>
  <c r="B187" i="29"/>
  <c r="A187" i="29"/>
  <c r="D186" i="29"/>
  <c r="B186" i="29"/>
  <c r="A186" i="29"/>
  <c r="B185" i="29"/>
  <c r="A185" i="29"/>
  <c r="F184" i="29"/>
  <c r="C184" i="29"/>
  <c r="B184" i="29"/>
  <c r="A184" i="29"/>
  <c r="B183" i="29"/>
  <c r="A183" i="29"/>
  <c r="E182" i="29"/>
  <c r="B182" i="29"/>
  <c r="A182" i="29"/>
  <c r="D181" i="29"/>
  <c r="B181" i="29"/>
  <c r="A181" i="29"/>
  <c r="D180" i="29"/>
  <c r="B180" i="29"/>
  <c r="A180" i="29"/>
  <c r="A179" i="29"/>
  <c r="F178" i="29"/>
  <c r="E178" i="29"/>
  <c r="D178" i="29"/>
  <c r="C178" i="29"/>
  <c r="B178" i="29"/>
  <c r="A178" i="29"/>
  <c r="D177" i="29"/>
  <c r="B177" i="29"/>
  <c r="A177" i="29"/>
  <c r="F176" i="29"/>
  <c r="D176" i="29"/>
  <c r="B176" i="29"/>
  <c r="A176" i="29"/>
  <c r="F175" i="29"/>
  <c r="D175" i="29"/>
  <c r="C175" i="29"/>
  <c r="B175" i="29"/>
  <c r="A175" i="29"/>
  <c r="E174" i="29"/>
  <c r="D174" i="29"/>
  <c r="B174" i="29"/>
  <c r="A174" i="29"/>
  <c r="F173" i="29"/>
  <c r="E173" i="29"/>
  <c r="D173" i="29"/>
  <c r="C173" i="29"/>
  <c r="B173" i="29"/>
  <c r="A173" i="29"/>
  <c r="F172" i="29"/>
  <c r="E172" i="29"/>
  <c r="D172" i="29"/>
  <c r="C172" i="29"/>
  <c r="B172" i="29"/>
  <c r="A172" i="29"/>
  <c r="A171" i="29"/>
  <c r="F170" i="29"/>
  <c r="E170" i="29"/>
  <c r="D170" i="29"/>
  <c r="C170" i="29"/>
  <c r="B170" i="29"/>
  <c r="A170" i="29"/>
  <c r="F168" i="29"/>
  <c r="E168" i="29"/>
  <c r="D168" i="29"/>
  <c r="B168" i="29"/>
  <c r="A168" i="29"/>
  <c r="D167" i="29"/>
  <c r="B167" i="29"/>
  <c r="A167" i="29"/>
  <c r="A165" i="29"/>
  <c r="B164" i="29"/>
  <c r="A164" i="29"/>
  <c r="E163" i="29"/>
  <c r="D163" i="29"/>
  <c r="C163" i="29"/>
  <c r="B163" i="29"/>
  <c r="A163" i="29"/>
  <c r="E162" i="29"/>
  <c r="D162" i="29"/>
  <c r="B162" i="29"/>
  <c r="A162" i="29"/>
  <c r="F161" i="29"/>
  <c r="E161" i="29"/>
  <c r="D161" i="29"/>
  <c r="B161" i="29"/>
  <c r="A161" i="29"/>
  <c r="F160" i="29"/>
  <c r="E160" i="29"/>
  <c r="D160" i="29"/>
  <c r="B160" i="29"/>
  <c r="A160" i="29"/>
  <c r="F159" i="29"/>
  <c r="E159" i="29"/>
  <c r="B159" i="29"/>
  <c r="A159" i="29"/>
  <c r="E158" i="29"/>
  <c r="D158" i="29"/>
  <c r="C158" i="29"/>
  <c r="B158" i="29"/>
  <c r="A158" i="29"/>
  <c r="D157" i="29"/>
  <c r="C157" i="29"/>
  <c r="B157" i="29"/>
  <c r="A157" i="29"/>
  <c r="F156" i="29"/>
  <c r="E156" i="29"/>
  <c r="D156" i="29"/>
  <c r="C156" i="29"/>
  <c r="B156" i="29"/>
  <c r="A156" i="29"/>
  <c r="A152" i="29"/>
  <c r="A200" i="29" s="1"/>
  <c r="D146" i="29"/>
  <c r="B146" i="29"/>
  <c r="A146" i="29"/>
  <c r="C143" i="29"/>
  <c r="B143" i="29"/>
  <c r="A143" i="29"/>
  <c r="C142" i="29"/>
  <c r="B142" i="29"/>
  <c r="A142" i="29"/>
  <c r="F141" i="29"/>
  <c r="C141" i="29"/>
  <c r="B141" i="29"/>
  <c r="A141" i="29"/>
  <c r="F140" i="29"/>
  <c r="C140" i="29"/>
  <c r="B140" i="29"/>
  <c r="A140" i="29"/>
  <c r="D139" i="29"/>
  <c r="B139" i="29"/>
  <c r="A139" i="29"/>
  <c r="D138" i="29"/>
  <c r="B138" i="29"/>
  <c r="A138" i="29"/>
  <c r="E137" i="29"/>
  <c r="D137" i="29"/>
  <c r="C137" i="29"/>
  <c r="B137" i="29"/>
  <c r="A137" i="29"/>
  <c r="E136" i="29"/>
  <c r="D136" i="29"/>
  <c r="C136" i="29"/>
  <c r="B136" i="29"/>
  <c r="A136" i="29"/>
  <c r="F134" i="29"/>
  <c r="E134" i="29"/>
  <c r="D134" i="29"/>
  <c r="C134" i="29"/>
  <c r="B134" i="29"/>
  <c r="A134" i="29"/>
  <c r="F132" i="29"/>
  <c r="D132" i="29"/>
  <c r="C132" i="29"/>
  <c r="B132" i="29"/>
  <c r="A132" i="29"/>
  <c r="F131" i="29"/>
  <c r="D131" i="29"/>
  <c r="C131" i="29"/>
  <c r="B131" i="29"/>
  <c r="A131" i="29"/>
  <c r="F130" i="29"/>
  <c r="D130" i="29"/>
  <c r="C130" i="29"/>
  <c r="B130" i="29"/>
  <c r="A130" i="29"/>
  <c r="D129" i="29"/>
  <c r="B129" i="29"/>
  <c r="A129" i="29"/>
  <c r="B125" i="29"/>
  <c r="A125" i="29"/>
  <c r="F122" i="29"/>
  <c r="E122" i="29"/>
  <c r="D122" i="29"/>
  <c r="C122" i="29"/>
  <c r="B122" i="29"/>
  <c r="A122" i="29"/>
  <c r="F121" i="29"/>
  <c r="E121" i="29"/>
  <c r="D121" i="29"/>
  <c r="C121" i="29"/>
  <c r="B121" i="29"/>
  <c r="A121" i="29"/>
  <c r="F120" i="29"/>
  <c r="D120" i="29"/>
  <c r="C120" i="29"/>
  <c r="B120" i="29"/>
  <c r="A120" i="29"/>
  <c r="F118" i="29"/>
  <c r="E118" i="29"/>
  <c r="D118" i="29"/>
  <c r="C118" i="29"/>
  <c r="B118" i="29"/>
  <c r="A118" i="29"/>
  <c r="F117" i="29"/>
  <c r="E117" i="29"/>
  <c r="D117" i="29"/>
  <c r="C117" i="29"/>
  <c r="B117" i="29"/>
  <c r="A117" i="29"/>
  <c r="F116" i="29"/>
  <c r="E116" i="29"/>
  <c r="D116" i="29"/>
  <c r="C116" i="29"/>
  <c r="B116" i="29"/>
  <c r="A116" i="29"/>
  <c r="D112" i="29"/>
  <c r="B112" i="29"/>
  <c r="A112" i="29"/>
  <c r="B111" i="29"/>
  <c r="A111" i="29"/>
  <c r="D107" i="29"/>
  <c r="B107" i="29"/>
  <c r="A107" i="29"/>
  <c r="A106" i="29"/>
  <c r="F105" i="29"/>
  <c r="D105" i="29"/>
  <c r="C105" i="29"/>
  <c r="B105" i="29"/>
  <c r="A105" i="29"/>
  <c r="D104" i="29"/>
  <c r="C104" i="29"/>
  <c r="B104" i="29"/>
  <c r="A104" i="29"/>
  <c r="A103" i="29"/>
  <c r="F102" i="29"/>
  <c r="E102" i="29"/>
  <c r="D102" i="29"/>
  <c r="C102" i="29"/>
  <c r="B102" i="29"/>
  <c r="A102" i="29"/>
  <c r="F100" i="29"/>
  <c r="E100" i="29"/>
  <c r="D100" i="29"/>
  <c r="C100" i="29"/>
  <c r="B100" i="29"/>
  <c r="A100" i="29"/>
  <c r="F99" i="29"/>
  <c r="E99" i="29"/>
  <c r="D99" i="29"/>
  <c r="C99" i="29"/>
  <c r="B99" i="29"/>
  <c r="A99" i="29"/>
  <c r="F98" i="29"/>
  <c r="E98" i="29"/>
  <c r="D98" i="29"/>
  <c r="C98" i="29"/>
  <c r="B98" i="29"/>
  <c r="A98" i="29"/>
  <c r="F96" i="29"/>
  <c r="E96" i="29"/>
  <c r="D96" i="29"/>
  <c r="C96" i="29"/>
  <c r="B96" i="29"/>
  <c r="A96" i="29"/>
  <c r="F95" i="29"/>
  <c r="E95" i="29"/>
  <c r="D95" i="29"/>
  <c r="C95" i="29"/>
  <c r="B95" i="29"/>
  <c r="A95" i="29"/>
  <c r="F94" i="29"/>
  <c r="E94" i="29"/>
  <c r="D94" i="29"/>
  <c r="C94" i="29"/>
  <c r="B94" i="29"/>
  <c r="A94" i="29"/>
  <c r="F93" i="29"/>
  <c r="E93" i="29"/>
  <c r="D93" i="29"/>
  <c r="B93" i="29"/>
  <c r="A93" i="29"/>
  <c r="A90" i="29"/>
  <c r="E88" i="29"/>
  <c r="D88" i="29"/>
  <c r="C88" i="29"/>
  <c r="B88" i="29"/>
  <c r="A88" i="29"/>
  <c r="E87" i="29"/>
  <c r="D87" i="29"/>
  <c r="B87" i="29"/>
  <c r="A87" i="29"/>
  <c r="E85" i="29"/>
  <c r="B85" i="29"/>
  <c r="A85" i="29"/>
  <c r="D84" i="29"/>
  <c r="B84" i="29"/>
  <c r="A84" i="29"/>
  <c r="C83" i="29"/>
  <c r="B83" i="29"/>
  <c r="A83" i="29"/>
  <c r="E81" i="29"/>
  <c r="B81" i="29"/>
  <c r="A81" i="29"/>
  <c r="F80" i="29"/>
  <c r="E80" i="29"/>
  <c r="D80" i="29"/>
  <c r="B80" i="29"/>
  <c r="A80" i="29"/>
  <c r="B78" i="29"/>
  <c r="A78" i="29"/>
  <c r="B77" i="29"/>
  <c r="A77" i="29"/>
  <c r="D75" i="29"/>
  <c r="B75" i="29"/>
  <c r="A75" i="29"/>
  <c r="D74" i="29"/>
  <c r="B74" i="29"/>
  <c r="A74" i="29"/>
  <c r="F73" i="29"/>
  <c r="E73" i="29"/>
  <c r="D73" i="29"/>
  <c r="B73" i="29"/>
  <c r="A73" i="29"/>
  <c r="F72" i="29"/>
  <c r="D72" i="29"/>
  <c r="B72" i="29"/>
  <c r="A72" i="29"/>
  <c r="F71" i="29"/>
  <c r="E71" i="29"/>
  <c r="D71" i="29"/>
  <c r="C71" i="29"/>
  <c r="B71" i="29"/>
  <c r="A71" i="29"/>
  <c r="C70" i="29"/>
  <c r="B70" i="29"/>
  <c r="A70" i="29"/>
  <c r="F68" i="29"/>
  <c r="E68" i="29"/>
  <c r="D68" i="29"/>
  <c r="B68" i="29"/>
  <c r="A68" i="29"/>
  <c r="F67" i="29"/>
  <c r="B67" i="29"/>
  <c r="A67" i="29"/>
  <c r="E66" i="29"/>
  <c r="D66" i="29"/>
  <c r="B66" i="29"/>
  <c r="A66" i="29"/>
  <c r="F65" i="29"/>
  <c r="E65" i="29"/>
  <c r="D65" i="29"/>
  <c r="C65" i="29"/>
  <c r="B65" i="29"/>
  <c r="A65" i="29"/>
  <c r="E63" i="29"/>
  <c r="D63" i="29"/>
  <c r="C63" i="29"/>
  <c r="B63" i="29"/>
  <c r="A63" i="29"/>
  <c r="F62" i="29"/>
  <c r="E62" i="29"/>
  <c r="D62" i="29"/>
  <c r="C62" i="29"/>
  <c r="B62" i="29"/>
  <c r="A62" i="29"/>
  <c r="F61" i="29"/>
  <c r="E61" i="29"/>
  <c r="D61" i="29"/>
  <c r="C61" i="29"/>
  <c r="B61" i="29"/>
  <c r="A61" i="29"/>
  <c r="F60" i="29"/>
  <c r="E60" i="29"/>
  <c r="D60" i="29"/>
  <c r="C60" i="29"/>
  <c r="B60" i="29"/>
  <c r="A60" i="29"/>
  <c r="C57" i="29"/>
  <c r="B57" i="29"/>
  <c r="A57" i="29"/>
  <c r="F56" i="29"/>
  <c r="E56" i="29"/>
  <c r="D56" i="29"/>
  <c r="C56" i="29"/>
  <c r="B56" i="29"/>
  <c r="A56" i="29"/>
  <c r="A55" i="29"/>
  <c r="E54" i="29"/>
  <c r="D54" i="29"/>
  <c r="C54" i="29"/>
  <c r="B54" i="29"/>
  <c r="A54" i="29"/>
  <c r="A52" i="29"/>
  <c r="A49" i="29"/>
  <c r="D46" i="29"/>
  <c r="A46" i="29"/>
  <c r="D44" i="29"/>
  <c r="A44" i="29"/>
  <c r="F43" i="29"/>
  <c r="E43" i="29"/>
  <c r="D43" i="29"/>
  <c r="C43" i="29"/>
  <c r="A43" i="29"/>
  <c r="F42" i="29"/>
  <c r="E42" i="29"/>
  <c r="D42" i="29"/>
  <c r="C42" i="29"/>
  <c r="A42" i="29"/>
  <c r="E41" i="29"/>
  <c r="D41" i="29"/>
  <c r="A41" i="29"/>
  <c r="F40" i="29"/>
  <c r="E40" i="29"/>
  <c r="D40" i="29"/>
  <c r="A40" i="29"/>
  <c r="F39" i="29"/>
  <c r="E39" i="29"/>
  <c r="D39" i="29"/>
  <c r="A39" i="29"/>
  <c r="A38" i="29"/>
  <c r="E37" i="29"/>
  <c r="D37" i="29"/>
  <c r="C37" i="29"/>
  <c r="A37" i="29"/>
  <c r="F36" i="29"/>
  <c r="E36" i="29"/>
  <c r="D36" i="29"/>
  <c r="C36" i="29"/>
  <c r="A36" i="29"/>
  <c r="F34" i="29"/>
  <c r="E34" i="29"/>
  <c r="D34" i="29"/>
  <c r="C34" i="29"/>
  <c r="A34" i="29"/>
  <c r="F33" i="29"/>
  <c r="E33" i="29"/>
  <c r="D33" i="29"/>
  <c r="C33" i="29"/>
  <c r="A33" i="29"/>
  <c r="F32" i="29"/>
  <c r="E32" i="29"/>
  <c r="D32" i="29"/>
  <c r="C32" i="29"/>
  <c r="A32" i="29"/>
  <c r="A31" i="29"/>
  <c r="D30" i="29"/>
  <c r="C30" i="29"/>
  <c r="A30" i="29"/>
  <c r="C29" i="29"/>
  <c r="A29" i="29"/>
  <c r="F28" i="29"/>
  <c r="E28" i="29"/>
  <c r="C28" i="29"/>
  <c r="A28" i="29"/>
  <c r="F26" i="29"/>
  <c r="E26" i="29"/>
  <c r="D26" i="29"/>
  <c r="C26" i="29"/>
  <c r="A26" i="29"/>
  <c r="F25" i="29"/>
  <c r="E25" i="29"/>
  <c r="D25" i="29"/>
  <c r="C25" i="29"/>
  <c r="A25" i="29"/>
  <c r="A24" i="29"/>
  <c r="C23" i="29"/>
  <c r="A23" i="29"/>
  <c r="F22" i="29"/>
  <c r="A22" i="29"/>
  <c r="E21" i="29"/>
  <c r="D21" i="29"/>
  <c r="C21" i="29"/>
  <c r="A21" i="29"/>
  <c r="F20" i="29"/>
  <c r="A20" i="29"/>
  <c r="F19" i="29"/>
  <c r="E19" i="29"/>
  <c r="D19" i="29"/>
  <c r="C19" i="29"/>
  <c r="A19" i="29"/>
  <c r="A18" i="29"/>
  <c r="C16" i="29"/>
  <c r="A16" i="29"/>
  <c r="F15" i="29"/>
  <c r="E15" i="29"/>
  <c r="D15" i="29"/>
  <c r="C15" i="29"/>
  <c r="A15" i="29"/>
  <c r="F14" i="29"/>
  <c r="E14" i="29"/>
  <c r="D14" i="29"/>
  <c r="C14" i="29"/>
  <c r="A14" i="29"/>
  <c r="F13" i="29"/>
  <c r="C13" i="29"/>
  <c r="A13" i="29"/>
  <c r="F12" i="29"/>
  <c r="A12" i="29"/>
  <c r="F11" i="29"/>
  <c r="A11" i="29"/>
  <c r="F10" i="29"/>
  <c r="A10" i="29"/>
  <c r="F9" i="29"/>
  <c r="E9" i="29"/>
  <c r="D9" i="29"/>
  <c r="A9" i="29"/>
  <c r="F8" i="29"/>
  <c r="E8" i="29"/>
  <c r="D8" i="29"/>
  <c r="A8" i="29"/>
  <c r="A7" i="29"/>
  <c r="F6" i="29"/>
  <c r="F154" i="29" s="1"/>
  <c r="E6" i="29"/>
  <c r="E202" i="29" s="1"/>
  <c r="D6" i="29"/>
  <c r="D92" i="29" s="1"/>
  <c r="C6" i="29"/>
  <c r="C92" i="29" s="1"/>
  <c r="A4" i="29"/>
  <c r="A153" i="29" s="1"/>
  <c r="A201" i="29" s="1"/>
  <c r="E12" i="21"/>
  <c r="F7" i="21"/>
  <c r="G7" i="21"/>
  <c r="H7" i="21"/>
  <c r="D8" i="21"/>
  <c r="E8" i="21"/>
  <c r="F8" i="21"/>
  <c r="G8" i="21"/>
  <c r="H8" i="21"/>
  <c r="D9" i="21"/>
  <c r="E9" i="21"/>
  <c r="F9" i="21"/>
  <c r="G9" i="21"/>
  <c r="H9" i="21"/>
  <c r="D10" i="21"/>
  <c r="E10" i="21"/>
  <c r="F10" i="21"/>
  <c r="G10" i="21"/>
  <c r="H10" i="21"/>
  <c r="D11" i="21"/>
  <c r="E11" i="21"/>
  <c r="G11" i="21"/>
  <c r="H11" i="21"/>
  <c r="F12" i="21"/>
  <c r="G12" i="21"/>
  <c r="H12" i="21"/>
  <c r="D13" i="21"/>
  <c r="E13" i="21"/>
  <c r="F13" i="21"/>
  <c r="G13" i="21"/>
  <c r="H13" i="21"/>
  <c r="E14" i="21"/>
  <c r="F14" i="21"/>
  <c r="G14" i="21"/>
  <c r="H14" i="21"/>
  <c r="D15" i="21"/>
  <c r="E15" i="21"/>
  <c r="F15" i="21"/>
  <c r="G15" i="21"/>
  <c r="H15" i="21"/>
  <c r="D16" i="21"/>
  <c r="E16" i="21"/>
  <c r="F16" i="21"/>
  <c r="G16" i="21"/>
  <c r="H16" i="21"/>
  <c r="D17" i="21"/>
  <c r="E17" i="21"/>
  <c r="G17" i="21"/>
  <c r="H17" i="21"/>
  <c r="D18" i="21"/>
  <c r="E18" i="21"/>
  <c r="G18" i="21"/>
  <c r="H18" i="21"/>
  <c r="D19" i="21"/>
  <c r="E19" i="21"/>
  <c r="F19" i="21"/>
  <c r="G19" i="21"/>
  <c r="H19" i="21"/>
  <c r="G20" i="21"/>
  <c r="H20" i="21"/>
  <c r="D21" i="21"/>
  <c r="E21" i="21"/>
  <c r="F21" i="21"/>
  <c r="G21" i="21"/>
  <c r="H21" i="21"/>
  <c r="D22" i="21"/>
  <c r="E22" i="21"/>
  <c r="F22" i="21"/>
  <c r="G22" i="21"/>
  <c r="H22" i="21"/>
  <c r="D23" i="21"/>
  <c r="E23" i="21"/>
  <c r="F23" i="21"/>
  <c r="G23" i="21"/>
  <c r="H23" i="21"/>
  <c r="D24" i="21"/>
  <c r="E24" i="21"/>
  <c r="F24" i="21"/>
  <c r="G24" i="21"/>
  <c r="H24" i="21"/>
  <c r="D25" i="21"/>
  <c r="G25" i="21"/>
  <c r="H25" i="21"/>
  <c r="D26" i="21"/>
  <c r="E26" i="21"/>
  <c r="G26" i="21"/>
  <c r="H26" i="21"/>
  <c r="E27" i="21"/>
  <c r="F27" i="21"/>
  <c r="G27" i="21"/>
  <c r="H27" i="21"/>
  <c r="D28" i="21"/>
  <c r="E28" i="21"/>
  <c r="F28" i="21"/>
  <c r="G28" i="21"/>
  <c r="H28" i="21"/>
  <c r="D29" i="21"/>
  <c r="E29" i="21"/>
  <c r="G29" i="21"/>
  <c r="H29" i="21"/>
  <c r="D30" i="21"/>
  <c r="E30" i="21"/>
  <c r="F30" i="21"/>
  <c r="G30" i="21"/>
  <c r="H30" i="21"/>
  <c r="D31" i="21"/>
  <c r="E31" i="21"/>
  <c r="F31" i="21"/>
  <c r="G31" i="21"/>
  <c r="H31" i="21"/>
  <c r="C17" i="21"/>
  <c r="K155" i="3"/>
  <c r="G184" i="29" l="1"/>
  <c r="G17" i="29"/>
  <c r="G45" i="29"/>
  <c r="G27" i="29"/>
  <c r="G35" i="29"/>
  <c r="G53" i="29"/>
  <c r="G47" i="29"/>
  <c r="G64" i="29"/>
  <c r="G58" i="29"/>
  <c r="G59" i="29"/>
  <c r="G69" i="29"/>
  <c r="G79" i="29"/>
  <c r="G76" i="29"/>
  <c r="G82" i="29"/>
  <c r="G101" i="29"/>
  <c r="G86" i="29"/>
  <c r="G97" i="29"/>
  <c r="G115" i="29"/>
  <c r="G110" i="29"/>
  <c r="G108" i="29"/>
  <c r="G109" i="29"/>
  <c r="G113" i="29"/>
  <c r="G114" i="29"/>
  <c r="G119" i="29"/>
  <c r="G123" i="29"/>
  <c r="G124" i="29"/>
  <c r="G127" i="29"/>
  <c r="G126" i="29"/>
  <c r="G128" i="29"/>
  <c r="G135" i="29"/>
  <c r="G133" i="29"/>
  <c r="G144" i="29"/>
  <c r="G150" i="29"/>
  <c r="G145" i="29"/>
  <c r="G148" i="29"/>
  <c r="G166" i="29"/>
  <c r="G149" i="29"/>
  <c r="G147" i="29"/>
  <c r="G169" i="29"/>
  <c r="G253" i="29"/>
  <c r="G254" i="29"/>
  <c r="G256" i="29"/>
  <c r="G215" i="29"/>
  <c r="G12" i="29"/>
  <c r="G10" i="29"/>
  <c r="C154" i="29"/>
  <c r="G167" i="29"/>
  <c r="G170" i="29"/>
  <c r="G180" i="29"/>
  <c r="G182" i="29"/>
  <c r="G196" i="29"/>
  <c r="G11" i="29"/>
  <c r="G65" i="29"/>
  <c r="G61" i="29"/>
  <c r="G63" i="29"/>
  <c r="G93" i="29"/>
  <c r="G94" i="29"/>
  <c r="G98" i="29"/>
  <c r="G116" i="29"/>
  <c r="G117" i="29"/>
  <c r="G125" i="29"/>
  <c r="G188" i="29"/>
  <c r="G192" i="29"/>
  <c r="G194" i="29"/>
  <c r="G195" i="29"/>
  <c r="G224" i="29"/>
  <c r="G233" i="29"/>
  <c r="G22" i="29"/>
  <c r="G26" i="29"/>
  <c r="G30" i="29"/>
  <c r="G34" i="29"/>
  <c r="G40" i="29"/>
  <c r="G44" i="29"/>
  <c r="G105" i="29"/>
  <c r="G204" i="29"/>
  <c r="G216" i="29"/>
  <c r="G219" i="29"/>
  <c r="G221" i="29"/>
  <c r="G14" i="29"/>
  <c r="G16" i="29"/>
  <c r="G129" i="29"/>
  <c r="G130" i="29"/>
  <c r="G132" i="29"/>
  <c r="G185" i="29"/>
  <c r="G223" i="29"/>
  <c r="G245" i="29"/>
  <c r="G8" i="29"/>
  <c r="G176" i="29"/>
  <c r="G189" i="29"/>
  <c r="G198" i="29"/>
  <c r="F202" i="29"/>
  <c r="G205" i="29"/>
  <c r="G208" i="29"/>
  <c r="G209" i="29"/>
  <c r="G213" i="29"/>
  <c r="G214" i="29"/>
  <c r="G229" i="29"/>
  <c r="G234" i="29"/>
  <c r="G237" i="29"/>
  <c r="G238" i="29"/>
  <c r="G241" i="29"/>
  <c r="G242" i="29"/>
  <c r="G246" i="29"/>
  <c r="G249" i="29"/>
  <c r="G250" i="29"/>
  <c r="G41" i="29"/>
  <c r="G67" i="29"/>
  <c r="G71" i="29"/>
  <c r="G83" i="29"/>
  <c r="G87" i="29"/>
  <c r="G138" i="29"/>
  <c r="G140" i="29"/>
  <c r="G141" i="29"/>
  <c r="G157" i="29"/>
  <c r="G158" i="29"/>
  <c r="G159" i="29"/>
  <c r="G162" i="29"/>
  <c r="G163" i="29"/>
  <c r="G172" i="29"/>
  <c r="G20" i="29"/>
  <c r="G24" i="29"/>
  <c r="G28" i="29"/>
  <c r="G32" i="29"/>
  <c r="G36" i="29"/>
  <c r="G42" i="29"/>
  <c r="G46" i="29"/>
  <c r="G54" i="29"/>
  <c r="G62" i="29"/>
  <c r="G95" i="29"/>
  <c r="G96" i="29"/>
  <c r="G99" i="29"/>
  <c r="G100" i="29"/>
  <c r="G104" i="29"/>
  <c r="G107" i="29"/>
  <c r="G131" i="29"/>
  <c r="G146" i="29"/>
  <c r="G168" i="29"/>
  <c r="G181" i="29"/>
  <c r="G186" i="29"/>
  <c r="G187" i="29"/>
  <c r="G193" i="29"/>
  <c r="G203" i="29"/>
  <c r="G217" i="29"/>
  <c r="G218" i="29"/>
  <c r="G222" i="29"/>
  <c r="G225" i="29"/>
  <c r="G227" i="29"/>
  <c r="G230" i="29"/>
  <c r="G231" i="29"/>
  <c r="G235" i="29"/>
  <c r="G244" i="29"/>
  <c r="G255" i="29"/>
  <c r="G9" i="29"/>
  <c r="G15" i="29"/>
  <c r="G19" i="29"/>
  <c r="G23" i="29"/>
  <c r="G57" i="29"/>
  <c r="G68" i="29"/>
  <c r="G72" i="29"/>
  <c r="G75" i="29"/>
  <c r="G80" i="29"/>
  <c r="G84" i="29"/>
  <c r="G88" i="29"/>
  <c r="G102" i="29"/>
  <c r="G120" i="29"/>
  <c r="G134" i="29"/>
  <c r="G136" i="29"/>
  <c r="G137" i="29"/>
  <c r="G142" i="29"/>
  <c r="G13" i="29"/>
  <c r="G21" i="29"/>
  <c r="G25" i="29"/>
  <c r="G29" i="29"/>
  <c r="G33" i="29"/>
  <c r="G37" i="29"/>
  <c r="G39" i="29"/>
  <c r="G43" i="29"/>
  <c r="G56" i="29"/>
  <c r="G60" i="29"/>
  <c r="G66" i="29"/>
  <c r="G70" i="29"/>
  <c r="G73" i="29"/>
  <c r="G74" i="29"/>
  <c r="G77" i="29"/>
  <c r="G78" i="29"/>
  <c r="G81" i="29"/>
  <c r="G85" i="29"/>
  <c r="G111" i="29"/>
  <c r="G112" i="29"/>
  <c r="G118" i="29"/>
  <c r="G121" i="29"/>
  <c r="G122" i="29"/>
  <c r="G139" i="29"/>
  <c r="G143" i="29"/>
  <c r="G156" i="29"/>
  <c r="G160" i="29"/>
  <c r="G161" i="29"/>
  <c r="G164" i="29"/>
  <c r="G173" i="29"/>
  <c r="G174" i="29"/>
  <c r="G175" i="29"/>
  <c r="G177" i="29"/>
  <c r="G178" i="29"/>
  <c r="G190" i="29"/>
  <c r="G191" i="29"/>
  <c r="G197" i="29"/>
  <c r="G206" i="29"/>
  <c r="G207" i="29"/>
  <c r="G210" i="29"/>
  <c r="G211" i="29"/>
  <c r="G228" i="29"/>
  <c r="G232" i="29"/>
  <c r="G236" i="29"/>
  <c r="G239" i="29"/>
  <c r="G240" i="29"/>
  <c r="G247" i="29"/>
  <c r="G248" i="29"/>
  <c r="G251" i="29"/>
  <c r="E51" i="29"/>
  <c r="E92" i="29"/>
  <c r="A50" i="29"/>
  <c r="A91" i="29" s="1"/>
  <c r="F51" i="29"/>
  <c r="F92" i="29"/>
  <c r="D154" i="29"/>
  <c r="C202" i="29"/>
  <c r="C51" i="29"/>
  <c r="E154" i="29"/>
  <c r="D202" i="29"/>
  <c r="D51" i="29"/>
  <c r="C7" i="21"/>
  <c r="C10" i="21"/>
  <c r="C11" i="21"/>
  <c r="C20" i="21" l="1"/>
  <c r="C22" i="21"/>
  <c r="C23" i="21"/>
  <c r="C24" i="21"/>
  <c r="C25" i="21"/>
  <c r="C26" i="21"/>
  <c r="C18" i="21"/>
  <c r="K7" i="3" l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I11" i="21" l="1"/>
  <c r="I18" i="21"/>
  <c r="I24" i="21"/>
  <c r="I26" i="21"/>
  <c r="I17" i="21" l="1"/>
  <c r="I7" i="21" l="1"/>
  <c r="I25" i="21" l="1"/>
  <c r="I27" i="21"/>
  <c r="I28" i="21"/>
  <c r="I29" i="21"/>
  <c r="I30" i="21"/>
  <c r="C31" i="21"/>
  <c r="I31" i="21" s="1"/>
  <c r="I20" i="21" l="1"/>
  <c r="C12" i="21" l="1"/>
  <c r="I12" i="21" s="1"/>
  <c r="C13" i="21"/>
  <c r="I13" i="21" s="1"/>
  <c r="C14" i="21"/>
  <c r="I14" i="21" s="1"/>
  <c r="C256" i="20" l="1"/>
  <c r="D256" i="20"/>
  <c r="E256" i="20"/>
  <c r="F256" i="20"/>
  <c r="G256" i="20"/>
  <c r="H256" i="20"/>
  <c r="I21" i="21" l="1"/>
  <c r="I22" i="21"/>
  <c r="I23" i="21"/>
  <c r="C15" i="21" l="1"/>
  <c r="I15" i="21" s="1"/>
  <c r="C16" i="21"/>
  <c r="I16" i="21" s="1"/>
  <c r="C19" i="21"/>
  <c r="I19" i="21" s="1"/>
  <c r="C8" i="21" l="1"/>
  <c r="I8" i="21" s="1"/>
  <c r="C9" i="21"/>
  <c r="I9" i="21" s="1"/>
  <c r="I10" i="21"/>
  <c r="D104" i="20" l="1"/>
  <c r="E104" i="20"/>
  <c r="F104" i="20"/>
  <c r="G104" i="20"/>
  <c r="H104" i="20"/>
  <c r="D180" i="20"/>
  <c r="E180" i="20"/>
  <c r="F180" i="20"/>
  <c r="G180" i="20"/>
  <c r="H180" i="20"/>
  <c r="D181" i="20"/>
  <c r="E181" i="20"/>
  <c r="F181" i="20"/>
  <c r="G181" i="20"/>
  <c r="H181" i="20"/>
  <c r="D182" i="20"/>
  <c r="E182" i="20"/>
  <c r="F182" i="20"/>
  <c r="G182" i="20"/>
  <c r="H182" i="20"/>
  <c r="D184" i="20"/>
  <c r="E184" i="20"/>
  <c r="F184" i="20"/>
  <c r="G184" i="20"/>
  <c r="H184" i="20"/>
  <c r="D185" i="20"/>
  <c r="E185" i="20"/>
  <c r="F185" i="20"/>
  <c r="G185" i="20"/>
  <c r="H185" i="20"/>
  <c r="D186" i="20"/>
  <c r="E186" i="20"/>
  <c r="F186" i="20"/>
  <c r="G186" i="20"/>
  <c r="H186" i="20"/>
  <c r="D187" i="20"/>
  <c r="E187" i="20"/>
  <c r="F187" i="20"/>
  <c r="G187" i="20"/>
  <c r="H187" i="20"/>
  <c r="D188" i="20"/>
  <c r="E188" i="20"/>
  <c r="F188" i="20"/>
  <c r="G188" i="20"/>
  <c r="H188" i="20"/>
  <c r="D189" i="20"/>
  <c r="E189" i="20"/>
  <c r="F189" i="20"/>
  <c r="G189" i="20"/>
  <c r="H189" i="20"/>
  <c r="D190" i="20"/>
  <c r="E190" i="20"/>
  <c r="F190" i="20"/>
  <c r="G190" i="20"/>
  <c r="H190" i="20"/>
  <c r="D191" i="20"/>
  <c r="E191" i="20"/>
  <c r="F191" i="20"/>
  <c r="G191" i="20"/>
  <c r="H191" i="20"/>
  <c r="D192" i="20"/>
  <c r="E192" i="20"/>
  <c r="F192" i="20"/>
  <c r="G192" i="20"/>
  <c r="H192" i="20"/>
  <c r="C185" i="20"/>
  <c r="C186" i="20"/>
  <c r="C182" i="20"/>
  <c r="D253" i="20"/>
  <c r="E253" i="20"/>
  <c r="F253" i="20"/>
  <c r="G253" i="20"/>
  <c r="H253" i="20"/>
  <c r="D254" i="20"/>
  <c r="E254" i="20"/>
  <c r="F254" i="20"/>
  <c r="G254" i="20"/>
  <c r="H254" i="20"/>
  <c r="D255" i="20"/>
  <c r="E255" i="20"/>
  <c r="F255" i="20"/>
  <c r="G255" i="20"/>
  <c r="H255" i="20"/>
  <c r="D244" i="20"/>
  <c r="E244" i="20"/>
  <c r="F244" i="20"/>
  <c r="G244" i="20"/>
  <c r="H244" i="20"/>
  <c r="D245" i="20"/>
  <c r="E245" i="20"/>
  <c r="F245" i="20"/>
  <c r="G245" i="20"/>
  <c r="H245" i="20"/>
  <c r="D246" i="20"/>
  <c r="E246" i="20"/>
  <c r="F246" i="20"/>
  <c r="G246" i="20"/>
  <c r="H246" i="20"/>
  <c r="D247" i="20"/>
  <c r="E247" i="20"/>
  <c r="F247" i="20"/>
  <c r="G247" i="20"/>
  <c r="H247" i="20"/>
  <c r="D248" i="20"/>
  <c r="E248" i="20"/>
  <c r="F248" i="20"/>
  <c r="G248" i="20"/>
  <c r="H248" i="20"/>
  <c r="D249" i="20"/>
  <c r="E249" i="20"/>
  <c r="F249" i="20"/>
  <c r="G249" i="20"/>
  <c r="H249" i="20"/>
  <c r="D250" i="20"/>
  <c r="E250" i="20"/>
  <c r="F250" i="20"/>
  <c r="G250" i="20"/>
  <c r="H250" i="20"/>
  <c r="D251" i="20"/>
  <c r="E251" i="20"/>
  <c r="F251" i="20"/>
  <c r="G251" i="20"/>
  <c r="H251" i="20"/>
  <c r="D227" i="20"/>
  <c r="E227" i="20"/>
  <c r="F227" i="20"/>
  <c r="G227" i="20"/>
  <c r="H227" i="20"/>
  <c r="D228" i="20"/>
  <c r="E228" i="20"/>
  <c r="F228" i="20"/>
  <c r="G228" i="20"/>
  <c r="H228" i="20"/>
  <c r="D229" i="20"/>
  <c r="E229" i="20"/>
  <c r="F229" i="20"/>
  <c r="G229" i="20"/>
  <c r="H229" i="20"/>
  <c r="D230" i="20"/>
  <c r="E230" i="20"/>
  <c r="F230" i="20"/>
  <c r="G230" i="20"/>
  <c r="H230" i="20"/>
  <c r="D231" i="20"/>
  <c r="E231" i="20"/>
  <c r="F231" i="20"/>
  <c r="G231" i="20"/>
  <c r="H231" i="20"/>
  <c r="D232" i="20"/>
  <c r="E232" i="20"/>
  <c r="F232" i="20"/>
  <c r="G232" i="20"/>
  <c r="H232" i="20"/>
  <c r="D233" i="20"/>
  <c r="E233" i="20"/>
  <c r="F233" i="20"/>
  <c r="G233" i="20"/>
  <c r="H233" i="20"/>
  <c r="D234" i="20"/>
  <c r="E234" i="20"/>
  <c r="F234" i="20"/>
  <c r="G234" i="20"/>
  <c r="H234" i="20"/>
  <c r="D235" i="20"/>
  <c r="E235" i="20"/>
  <c r="F235" i="20"/>
  <c r="G235" i="20"/>
  <c r="H235" i="20"/>
  <c r="D236" i="20"/>
  <c r="E236" i="20"/>
  <c r="F236" i="20"/>
  <c r="G236" i="20"/>
  <c r="H236" i="20"/>
  <c r="D237" i="20"/>
  <c r="E237" i="20"/>
  <c r="F237" i="20"/>
  <c r="G237" i="20"/>
  <c r="H237" i="20"/>
  <c r="D238" i="20"/>
  <c r="E238" i="20"/>
  <c r="F238" i="20"/>
  <c r="G238" i="20"/>
  <c r="H238" i="20"/>
  <c r="D239" i="20"/>
  <c r="E239" i="20"/>
  <c r="F239" i="20"/>
  <c r="G239" i="20"/>
  <c r="H239" i="20"/>
  <c r="D240" i="20"/>
  <c r="E240" i="20"/>
  <c r="F240" i="20"/>
  <c r="G240" i="20"/>
  <c r="H240" i="20"/>
  <c r="D241" i="20"/>
  <c r="E241" i="20"/>
  <c r="F241" i="20"/>
  <c r="G241" i="20"/>
  <c r="H241" i="20"/>
  <c r="D242" i="20"/>
  <c r="E242" i="20"/>
  <c r="F242" i="20"/>
  <c r="G242" i="20"/>
  <c r="H242" i="20"/>
  <c r="D221" i="20"/>
  <c r="E221" i="20"/>
  <c r="F221" i="20"/>
  <c r="G221" i="20"/>
  <c r="H221" i="20"/>
  <c r="D222" i="20"/>
  <c r="E222" i="20"/>
  <c r="F222" i="20"/>
  <c r="G222" i="20"/>
  <c r="H222" i="20"/>
  <c r="D223" i="20"/>
  <c r="E223" i="20"/>
  <c r="F223" i="20"/>
  <c r="G223" i="20"/>
  <c r="H223" i="20"/>
  <c r="D224" i="20"/>
  <c r="E224" i="20"/>
  <c r="F224" i="20"/>
  <c r="G224" i="20"/>
  <c r="H224" i="20"/>
  <c r="D225" i="20"/>
  <c r="E225" i="20"/>
  <c r="F225" i="20"/>
  <c r="G225" i="20"/>
  <c r="H225" i="20"/>
  <c r="C225" i="20"/>
  <c r="D213" i="20"/>
  <c r="E213" i="20"/>
  <c r="F213" i="20"/>
  <c r="G213" i="20"/>
  <c r="H213" i="20"/>
  <c r="D214" i="20"/>
  <c r="E214" i="20"/>
  <c r="F214" i="20"/>
  <c r="G214" i="20"/>
  <c r="H214" i="20"/>
  <c r="D215" i="20"/>
  <c r="E215" i="20"/>
  <c r="F215" i="20"/>
  <c r="G215" i="20"/>
  <c r="H215" i="20"/>
  <c r="D216" i="20"/>
  <c r="E216" i="20"/>
  <c r="F216" i="20"/>
  <c r="G216" i="20"/>
  <c r="H216" i="20"/>
  <c r="D217" i="20"/>
  <c r="E217" i="20"/>
  <c r="F217" i="20"/>
  <c r="G217" i="20"/>
  <c r="H217" i="20"/>
  <c r="D218" i="20"/>
  <c r="E218" i="20"/>
  <c r="F218" i="20"/>
  <c r="G218" i="20"/>
  <c r="H218" i="20"/>
  <c r="D219" i="20"/>
  <c r="E219" i="20"/>
  <c r="F219" i="20"/>
  <c r="G219" i="20"/>
  <c r="H219" i="20"/>
  <c r="D203" i="20"/>
  <c r="E203" i="20"/>
  <c r="F203" i="20"/>
  <c r="G203" i="20"/>
  <c r="H203" i="20"/>
  <c r="D204" i="20"/>
  <c r="E204" i="20"/>
  <c r="F204" i="20"/>
  <c r="G204" i="20"/>
  <c r="H204" i="20"/>
  <c r="D205" i="20"/>
  <c r="E205" i="20"/>
  <c r="F205" i="20"/>
  <c r="G205" i="20"/>
  <c r="H205" i="20"/>
  <c r="D206" i="20"/>
  <c r="E206" i="20"/>
  <c r="F206" i="20"/>
  <c r="G206" i="20"/>
  <c r="H206" i="20"/>
  <c r="D207" i="20"/>
  <c r="E207" i="20"/>
  <c r="F207" i="20"/>
  <c r="G207" i="20"/>
  <c r="H207" i="20"/>
  <c r="D208" i="20"/>
  <c r="E208" i="20"/>
  <c r="F208" i="20"/>
  <c r="G208" i="20"/>
  <c r="H208" i="20"/>
  <c r="D209" i="20"/>
  <c r="E209" i="20"/>
  <c r="F209" i="20"/>
  <c r="G209" i="20"/>
  <c r="H209" i="20"/>
  <c r="D210" i="20"/>
  <c r="E210" i="20"/>
  <c r="F210" i="20"/>
  <c r="G210" i="20"/>
  <c r="H210" i="20"/>
  <c r="D211" i="20"/>
  <c r="E211" i="20"/>
  <c r="F211" i="20"/>
  <c r="G211" i="20"/>
  <c r="H211" i="20"/>
  <c r="C207" i="20"/>
  <c r="C208" i="20"/>
  <c r="E117" i="20" l="1"/>
  <c r="E118" i="20"/>
  <c r="E116" i="20"/>
  <c r="F129" i="20"/>
  <c r="C250" i="20"/>
  <c r="C251" i="20"/>
  <c r="C240" i="20"/>
  <c r="C241" i="20"/>
  <c r="C242" i="20"/>
  <c r="C231" i="20"/>
  <c r="C232" i="20"/>
  <c r="C229" i="20"/>
  <c r="C230" i="20"/>
  <c r="C218" i="20"/>
  <c r="C215" i="20"/>
  <c r="C214" i="20"/>
  <c r="D193" i="20"/>
  <c r="E193" i="20"/>
  <c r="F193" i="20"/>
  <c r="G193" i="20"/>
  <c r="H193" i="20"/>
  <c r="D194" i="20"/>
  <c r="E194" i="20"/>
  <c r="F194" i="20"/>
  <c r="G194" i="20"/>
  <c r="H194" i="20"/>
  <c r="D195" i="20"/>
  <c r="E195" i="20"/>
  <c r="F195" i="20"/>
  <c r="G195" i="20"/>
  <c r="H195" i="20"/>
  <c r="D196" i="20"/>
  <c r="E196" i="20"/>
  <c r="F196" i="20"/>
  <c r="G196" i="20"/>
  <c r="H196" i="20"/>
  <c r="D197" i="20"/>
  <c r="E197" i="20"/>
  <c r="F197" i="20"/>
  <c r="G197" i="20"/>
  <c r="H197" i="20"/>
  <c r="D198" i="20"/>
  <c r="E198" i="20"/>
  <c r="F198" i="20"/>
  <c r="G198" i="20"/>
  <c r="H198" i="20"/>
  <c r="C192" i="20"/>
  <c r="C193" i="20"/>
  <c r="C194" i="20"/>
  <c r="C195" i="20"/>
  <c r="C196" i="20"/>
  <c r="C191" i="20"/>
  <c r="C181" i="20"/>
  <c r="C184" i="20"/>
  <c r="C187" i="20"/>
  <c r="C188" i="20"/>
  <c r="C189" i="20"/>
  <c r="C190" i="20"/>
  <c r="C197" i="20"/>
  <c r="C198" i="20"/>
  <c r="C173" i="20"/>
  <c r="D173" i="20"/>
  <c r="E173" i="20"/>
  <c r="F173" i="20"/>
  <c r="G173" i="20"/>
  <c r="H173" i="20"/>
  <c r="C174" i="20"/>
  <c r="D174" i="20"/>
  <c r="E174" i="20"/>
  <c r="F174" i="20"/>
  <c r="G174" i="20"/>
  <c r="H174" i="20"/>
  <c r="C175" i="20"/>
  <c r="D175" i="20"/>
  <c r="E175" i="20"/>
  <c r="F175" i="20"/>
  <c r="G175" i="20"/>
  <c r="H175" i="20"/>
  <c r="C176" i="20"/>
  <c r="D176" i="20"/>
  <c r="E176" i="20"/>
  <c r="F176" i="20"/>
  <c r="G176" i="20"/>
  <c r="H176" i="20"/>
  <c r="C177" i="20"/>
  <c r="D177" i="20"/>
  <c r="E177" i="20"/>
  <c r="F177" i="20"/>
  <c r="G177" i="20"/>
  <c r="H177" i="20"/>
  <c r="C178" i="20"/>
  <c r="D178" i="20"/>
  <c r="E178" i="20"/>
  <c r="F178" i="20"/>
  <c r="G178" i="20"/>
  <c r="H178" i="20"/>
  <c r="D166" i="20"/>
  <c r="E166" i="20"/>
  <c r="F166" i="20"/>
  <c r="G166" i="20"/>
  <c r="H166" i="20"/>
  <c r="D167" i="20"/>
  <c r="E167" i="20"/>
  <c r="F167" i="20"/>
  <c r="G167" i="20"/>
  <c r="H167" i="20"/>
  <c r="D168" i="20"/>
  <c r="E168" i="20"/>
  <c r="F168" i="20"/>
  <c r="G168" i="20"/>
  <c r="H168" i="20"/>
  <c r="D169" i="20"/>
  <c r="E169" i="20"/>
  <c r="F169" i="20"/>
  <c r="G169" i="20"/>
  <c r="H169" i="20"/>
  <c r="C167" i="20"/>
  <c r="C168" i="20"/>
  <c r="C169" i="20"/>
  <c r="C170" i="20"/>
  <c r="D170" i="20"/>
  <c r="E170" i="20"/>
  <c r="F170" i="20"/>
  <c r="G170" i="20"/>
  <c r="H170" i="20"/>
  <c r="C166" i="20"/>
  <c r="C157" i="20"/>
  <c r="D157" i="20"/>
  <c r="E157" i="20"/>
  <c r="F157" i="20"/>
  <c r="G157" i="20"/>
  <c r="H157" i="20"/>
  <c r="C158" i="20"/>
  <c r="D158" i="20"/>
  <c r="E158" i="20"/>
  <c r="F158" i="20"/>
  <c r="G158" i="20"/>
  <c r="H158" i="20"/>
  <c r="C159" i="20"/>
  <c r="D159" i="20"/>
  <c r="E159" i="20"/>
  <c r="F159" i="20"/>
  <c r="G159" i="20"/>
  <c r="H159" i="20"/>
  <c r="C160" i="20"/>
  <c r="D160" i="20"/>
  <c r="E160" i="20"/>
  <c r="F160" i="20"/>
  <c r="G160" i="20"/>
  <c r="H160" i="20"/>
  <c r="C161" i="20"/>
  <c r="D161" i="20"/>
  <c r="E161" i="20"/>
  <c r="F161" i="20"/>
  <c r="G161" i="20"/>
  <c r="H161" i="20"/>
  <c r="C162" i="20"/>
  <c r="D162" i="20"/>
  <c r="E162" i="20"/>
  <c r="F162" i="20"/>
  <c r="G162" i="20"/>
  <c r="H162" i="20"/>
  <c r="C163" i="20"/>
  <c r="D163" i="20"/>
  <c r="E163" i="20"/>
  <c r="F163" i="20"/>
  <c r="G163" i="20"/>
  <c r="H163" i="20"/>
  <c r="C164" i="20"/>
  <c r="D164" i="20"/>
  <c r="E164" i="20"/>
  <c r="F164" i="20"/>
  <c r="G164" i="20"/>
  <c r="H164" i="20"/>
  <c r="G156" i="20"/>
  <c r="C108" i="20"/>
  <c r="D108" i="20"/>
  <c r="E108" i="20"/>
  <c r="F108" i="20"/>
  <c r="G108" i="20"/>
  <c r="H108" i="20"/>
  <c r="C109" i="20"/>
  <c r="D109" i="20"/>
  <c r="E109" i="20"/>
  <c r="F109" i="20"/>
  <c r="G109" i="20"/>
  <c r="H109" i="20"/>
  <c r="C110" i="20"/>
  <c r="D110" i="20"/>
  <c r="E110" i="20"/>
  <c r="F110" i="20"/>
  <c r="G110" i="20"/>
  <c r="H110" i="20"/>
  <c r="C111" i="20"/>
  <c r="D111" i="20"/>
  <c r="E111" i="20"/>
  <c r="F111" i="20"/>
  <c r="G111" i="20"/>
  <c r="H111" i="20"/>
  <c r="C112" i="20"/>
  <c r="D112" i="20"/>
  <c r="E112" i="20"/>
  <c r="F112" i="20"/>
  <c r="G112" i="20"/>
  <c r="H112" i="20"/>
  <c r="C113" i="20"/>
  <c r="D113" i="20"/>
  <c r="E113" i="20"/>
  <c r="F113" i="20"/>
  <c r="G113" i="20"/>
  <c r="H113" i="20"/>
  <c r="C114" i="20"/>
  <c r="D114" i="20"/>
  <c r="E114" i="20"/>
  <c r="F114" i="20"/>
  <c r="G114" i="20"/>
  <c r="H114" i="20"/>
  <c r="C115" i="20"/>
  <c r="D115" i="20"/>
  <c r="E115" i="20"/>
  <c r="F115" i="20"/>
  <c r="G115" i="20"/>
  <c r="H115" i="20"/>
  <c r="C116" i="20"/>
  <c r="D116" i="20"/>
  <c r="G116" i="20"/>
  <c r="C117" i="20"/>
  <c r="D117" i="20"/>
  <c r="G117" i="20"/>
  <c r="C118" i="20"/>
  <c r="D118" i="20"/>
  <c r="G118" i="20"/>
  <c r="C119" i="20"/>
  <c r="D119" i="20"/>
  <c r="E119" i="20"/>
  <c r="F119" i="20"/>
  <c r="G119" i="20"/>
  <c r="H119" i="20"/>
  <c r="C120" i="20"/>
  <c r="D120" i="20"/>
  <c r="E120" i="20"/>
  <c r="F120" i="20"/>
  <c r="G120" i="20"/>
  <c r="H120" i="20"/>
  <c r="C121" i="20"/>
  <c r="D121" i="20"/>
  <c r="E121" i="20"/>
  <c r="F121" i="20"/>
  <c r="G121" i="20"/>
  <c r="H121" i="20"/>
  <c r="C122" i="20"/>
  <c r="D122" i="20"/>
  <c r="E122" i="20"/>
  <c r="F122" i="20"/>
  <c r="G122" i="20"/>
  <c r="H122" i="20"/>
  <c r="C123" i="20"/>
  <c r="D123" i="20"/>
  <c r="E123" i="20"/>
  <c r="F123" i="20"/>
  <c r="G123" i="20"/>
  <c r="H123" i="20"/>
  <c r="C124" i="20"/>
  <c r="D124" i="20"/>
  <c r="E124" i="20"/>
  <c r="F124" i="20"/>
  <c r="G124" i="20"/>
  <c r="H124" i="20"/>
  <c r="C125" i="20"/>
  <c r="D125" i="20"/>
  <c r="E125" i="20"/>
  <c r="F125" i="20"/>
  <c r="G125" i="20"/>
  <c r="H125" i="20"/>
  <c r="C126" i="20"/>
  <c r="D126" i="20"/>
  <c r="E126" i="20"/>
  <c r="F126" i="20"/>
  <c r="G126" i="20"/>
  <c r="H126" i="20"/>
  <c r="C127" i="20"/>
  <c r="D127" i="20"/>
  <c r="E127" i="20"/>
  <c r="F127" i="20"/>
  <c r="G127" i="20"/>
  <c r="H127" i="20"/>
  <c r="C128" i="20"/>
  <c r="D128" i="20"/>
  <c r="E128" i="20"/>
  <c r="F128" i="20"/>
  <c r="G128" i="20"/>
  <c r="H128" i="20"/>
  <c r="C129" i="20"/>
  <c r="D129" i="20"/>
  <c r="E129" i="20"/>
  <c r="G129" i="20"/>
  <c r="H129" i="20"/>
  <c r="C130" i="20"/>
  <c r="D130" i="20"/>
  <c r="E130" i="20"/>
  <c r="F130" i="20"/>
  <c r="G130" i="20"/>
  <c r="H130" i="20"/>
  <c r="C131" i="20"/>
  <c r="D131" i="20"/>
  <c r="E131" i="20"/>
  <c r="F131" i="20"/>
  <c r="G131" i="20"/>
  <c r="H131" i="20"/>
  <c r="C132" i="20"/>
  <c r="D132" i="20"/>
  <c r="E132" i="20"/>
  <c r="F132" i="20"/>
  <c r="G132" i="20"/>
  <c r="H132" i="20"/>
  <c r="C133" i="20"/>
  <c r="D133" i="20"/>
  <c r="E133" i="20"/>
  <c r="F133" i="20"/>
  <c r="G133" i="20"/>
  <c r="H133" i="20"/>
  <c r="C134" i="20"/>
  <c r="D134" i="20"/>
  <c r="E134" i="20"/>
  <c r="F134" i="20"/>
  <c r="G134" i="20"/>
  <c r="H134" i="20"/>
  <c r="C135" i="20"/>
  <c r="D135" i="20"/>
  <c r="E135" i="20"/>
  <c r="F135" i="20"/>
  <c r="G135" i="20"/>
  <c r="H135" i="20"/>
  <c r="C136" i="20"/>
  <c r="D136" i="20"/>
  <c r="E136" i="20"/>
  <c r="F136" i="20"/>
  <c r="G136" i="20"/>
  <c r="H136" i="20"/>
  <c r="C137" i="20"/>
  <c r="D137" i="20"/>
  <c r="E137" i="20"/>
  <c r="F137" i="20"/>
  <c r="G137" i="20"/>
  <c r="H137" i="20"/>
  <c r="C138" i="20"/>
  <c r="D138" i="20"/>
  <c r="E138" i="20"/>
  <c r="F138" i="20"/>
  <c r="G138" i="20"/>
  <c r="H138" i="20"/>
  <c r="C139" i="20"/>
  <c r="D139" i="20"/>
  <c r="E139" i="20"/>
  <c r="F139" i="20"/>
  <c r="G139" i="20"/>
  <c r="H139" i="20"/>
  <c r="C140" i="20"/>
  <c r="D140" i="20"/>
  <c r="E140" i="20"/>
  <c r="F140" i="20"/>
  <c r="G140" i="20"/>
  <c r="H140" i="20"/>
  <c r="C141" i="20"/>
  <c r="D141" i="20"/>
  <c r="E141" i="20"/>
  <c r="F141" i="20"/>
  <c r="G141" i="20"/>
  <c r="H141" i="20"/>
  <c r="C142" i="20"/>
  <c r="D142" i="20"/>
  <c r="E142" i="20"/>
  <c r="F142" i="20"/>
  <c r="G142" i="20"/>
  <c r="H142" i="20"/>
  <c r="C143" i="20"/>
  <c r="D143" i="20"/>
  <c r="E143" i="20"/>
  <c r="F143" i="20"/>
  <c r="G143" i="20"/>
  <c r="H143" i="20"/>
  <c r="C144" i="20"/>
  <c r="D144" i="20"/>
  <c r="E144" i="20"/>
  <c r="F144" i="20"/>
  <c r="G144" i="20"/>
  <c r="H144" i="20"/>
  <c r="C145" i="20"/>
  <c r="D145" i="20"/>
  <c r="E145" i="20"/>
  <c r="F145" i="20"/>
  <c r="G145" i="20"/>
  <c r="H145" i="20"/>
  <c r="C146" i="20"/>
  <c r="D146" i="20"/>
  <c r="E146" i="20"/>
  <c r="F146" i="20"/>
  <c r="G146" i="20"/>
  <c r="H146" i="20"/>
  <c r="C147" i="20"/>
  <c r="D147" i="20"/>
  <c r="E147" i="20"/>
  <c r="F147" i="20"/>
  <c r="G147" i="20"/>
  <c r="H147" i="20"/>
  <c r="C148" i="20"/>
  <c r="D148" i="20"/>
  <c r="E148" i="20"/>
  <c r="F148" i="20"/>
  <c r="G148" i="20"/>
  <c r="H148" i="20"/>
  <c r="C149" i="20"/>
  <c r="D149" i="20"/>
  <c r="E149" i="20"/>
  <c r="F149" i="20"/>
  <c r="G149" i="20"/>
  <c r="H149" i="20"/>
  <c r="E107" i="20"/>
  <c r="F107" i="20"/>
  <c r="G107" i="20"/>
  <c r="H107" i="20"/>
  <c r="C107" i="20"/>
  <c r="C94" i="20"/>
  <c r="D94" i="20"/>
  <c r="E94" i="20"/>
  <c r="F94" i="20"/>
  <c r="G94" i="20"/>
  <c r="H94" i="20"/>
  <c r="C95" i="20"/>
  <c r="D95" i="20"/>
  <c r="E95" i="20"/>
  <c r="F95" i="20"/>
  <c r="G95" i="20"/>
  <c r="H95" i="20"/>
  <c r="C96" i="20"/>
  <c r="D96" i="20"/>
  <c r="E96" i="20"/>
  <c r="F96" i="20"/>
  <c r="G96" i="20"/>
  <c r="H96" i="20"/>
  <c r="C97" i="20"/>
  <c r="D97" i="20"/>
  <c r="E97" i="20"/>
  <c r="F97" i="20"/>
  <c r="G97" i="20"/>
  <c r="H97" i="20"/>
  <c r="C98" i="20"/>
  <c r="D98" i="20"/>
  <c r="E98" i="20"/>
  <c r="F98" i="20"/>
  <c r="G98" i="20"/>
  <c r="H98" i="20"/>
  <c r="C99" i="20"/>
  <c r="D99" i="20"/>
  <c r="E99" i="20"/>
  <c r="F99" i="20"/>
  <c r="G99" i="20"/>
  <c r="H99" i="20"/>
  <c r="C100" i="20"/>
  <c r="D100" i="20"/>
  <c r="E100" i="20"/>
  <c r="F100" i="20"/>
  <c r="G100" i="20"/>
  <c r="H100" i="20"/>
  <c r="C101" i="20"/>
  <c r="D101" i="20"/>
  <c r="E101" i="20"/>
  <c r="F101" i="20"/>
  <c r="G101" i="20"/>
  <c r="C102" i="20"/>
  <c r="D102" i="20"/>
  <c r="E102" i="20"/>
  <c r="F102" i="20"/>
  <c r="G102" i="20"/>
  <c r="H102" i="20"/>
  <c r="C57" i="20"/>
  <c r="D57" i="20"/>
  <c r="E57" i="20"/>
  <c r="F57" i="20"/>
  <c r="G57" i="20"/>
  <c r="H57" i="20"/>
  <c r="C58" i="20"/>
  <c r="D58" i="20"/>
  <c r="E58" i="20"/>
  <c r="F58" i="20"/>
  <c r="G58" i="20"/>
  <c r="H58" i="20"/>
  <c r="C59" i="20"/>
  <c r="D59" i="20"/>
  <c r="E59" i="20"/>
  <c r="F59" i="20"/>
  <c r="G59" i="20"/>
  <c r="H59" i="20"/>
  <c r="C60" i="20"/>
  <c r="D60" i="20"/>
  <c r="E60" i="20"/>
  <c r="F60" i="20"/>
  <c r="G60" i="20"/>
  <c r="H60" i="20"/>
  <c r="C61" i="20"/>
  <c r="D61" i="20"/>
  <c r="E61" i="20"/>
  <c r="F61" i="20"/>
  <c r="G61" i="20"/>
  <c r="H61" i="20"/>
  <c r="C62" i="20"/>
  <c r="D62" i="20"/>
  <c r="E62" i="20"/>
  <c r="F62" i="20"/>
  <c r="G62" i="20"/>
  <c r="H62" i="20"/>
  <c r="C63" i="20"/>
  <c r="D63" i="20"/>
  <c r="E63" i="20"/>
  <c r="F63" i="20"/>
  <c r="G63" i="20"/>
  <c r="H63" i="20"/>
  <c r="C64" i="20"/>
  <c r="D64" i="20"/>
  <c r="E64" i="20"/>
  <c r="F64" i="20"/>
  <c r="G64" i="20"/>
  <c r="H64" i="20"/>
  <c r="C65" i="20"/>
  <c r="D65" i="20"/>
  <c r="E65" i="20"/>
  <c r="F65" i="20"/>
  <c r="G65" i="20"/>
  <c r="H65" i="20"/>
  <c r="C66" i="20"/>
  <c r="D66" i="20"/>
  <c r="E66" i="20"/>
  <c r="F66" i="20"/>
  <c r="G66" i="20"/>
  <c r="H66" i="20"/>
  <c r="C67" i="20"/>
  <c r="D67" i="20"/>
  <c r="E67" i="20"/>
  <c r="F67" i="20"/>
  <c r="G67" i="20"/>
  <c r="H67" i="20"/>
  <c r="C68" i="20"/>
  <c r="D68" i="20"/>
  <c r="E68" i="20"/>
  <c r="F68" i="20"/>
  <c r="G68" i="20"/>
  <c r="H68" i="20"/>
  <c r="C69" i="20"/>
  <c r="D69" i="20"/>
  <c r="E69" i="20"/>
  <c r="F69" i="20"/>
  <c r="G69" i="20"/>
  <c r="H69" i="20"/>
  <c r="C70" i="20"/>
  <c r="D70" i="20"/>
  <c r="E70" i="20"/>
  <c r="F70" i="20"/>
  <c r="G70" i="20"/>
  <c r="H70" i="20"/>
  <c r="C71" i="20"/>
  <c r="D71" i="20"/>
  <c r="E71" i="20"/>
  <c r="F71" i="20"/>
  <c r="G71" i="20"/>
  <c r="H71" i="20"/>
  <c r="C72" i="20"/>
  <c r="D72" i="20"/>
  <c r="E72" i="20"/>
  <c r="F72" i="20"/>
  <c r="G72" i="20"/>
  <c r="H72" i="20"/>
  <c r="C73" i="20"/>
  <c r="D73" i="20"/>
  <c r="E73" i="20"/>
  <c r="F73" i="20"/>
  <c r="G73" i="20"/>
  <c r="H73" i="20"/>
  <c r="C74" i="20"/>
  <c r="D74" i="20"/>
  <c r="E74" i="20"/>
  <c r="G74" i="20"/>
  <c r="C75" i="20"/>
  <c r="D75" i="20"/>
  <c r="E75" i="20"/>
  <c r="F75" i="20"/>
  <c r="G75" i="20"/>
  <c r="H75" i="20"/>
  <c r="C76" i="20"/>
  <c r="D76" i="20"/>
  <c r="E76" i="20"/>
  <c r="G76" i="20"/>
  <c r="H76" i="20"/>
  <c r="C77" i="20"/>
  <c r="D77" i="20"/>
  <c r="E77" i="20"/>
  <c r="F77" i="20"/>
  <c r="G77" i="20"/>
  <c r="H77" i="20"/>
  <c r="C78" i="20"/>
  <c r="D78" i="20"/>
  <c r="E78" i="20"/>
  <c r="F78" i="20"/>
  <c r="G78" i="20"/>
  <c r="H78" i="20"/>
  <c r="C79" i="20"/>
  <c r="D79" i="20"/>
  <c r="E79" i="20"/>
  <c r="F79" i="20"/>
  <c r="G79" i="20"/>
  <c r="H79" i="20"/>
  <c r="C80" i="20"/>
  <c r="D80" i="20"/>
  <c r="E80" i="20"/>
  <c r="F80" i="20"/>
  <c r="G80" i="20"/>
  <c r="H80" i="20"/>
  <c r="C81" i="20"/>
  <c r="D81" i="20"/>
  <c r="E81" i="20"/>
  <c r="F81" i="20"/>
  <c r="G81" i="20"/>
  <c r="H81" i="20"/>
  <c r="C82" i="20"/>
  <c r="D82" i="20"/>
  <c r="E82" i="20"/>
  <c r="F82" i="20"/>
  <c r="G82" i="20"/>
  <c r="H82" i="20"/>
  <c r="C83" i="20"/>
  <c r="D83" i="20"/>
  <c r="E83" i="20"/>
  <c r="F83" i="20"/>
  <c r="G83" i="20"/>
  <c r="H83" i="20"/>
  <c r="C84" i="20"/>
  <c r="D84" i="20"/>
  <c r="E84" i="20"/>
  <c r="F84" i="20"/>
  <c r="G84" i="20"/>
  <c r="H84" i="20"/>
  <c r="C85" i="20"/>
  <c r="D85" i="20"/>
  <c r="E85" i="20"/>
  <c r="F85" i="20"/>
  <c r="G85" i="20"/>
  <c r="H85" i="20"/>
  <c r="C86" i="20"/>
  <c r="D86" i="20"/>
  <c r="E86" i="20"/>
  <c r="F86" i="20"/>
  <c r="G86" i="20"/>
  <c r="H86" i="20"/>
  <c r="C87" i="20"/>
  <c r="D87" i="20"/>
  <c r="E87" i="20"/>
  <c r="F87" i="20"/>
  <c r="G87" i="20"/>
  <c r="H87" i="20"/>
  <c r="C88" i="20"/>
  <c r="D88" i="20"/>
  <c r="E88" i="20"/>
  <c r="F88" i="20"/>
  <c r="G88" i="20"/>
  <c r="H88" i="20"/>
  <c r="C40" i="20"/>
  <c r="D40" i="20"/>
  <c r="E40" i="20"/>
  <c r="F40" i="20"/>
  <c r="G40" i="20"/>
  <c r="H40" i="20"/>
  <c r="C41" i="20"/>
  <c r="D41" i="20"/>
  <c r="E41" i="20"/>
  <c r="F41" i="20"/>
  <c r="G41" i="20"/>
  <c r="H41" i="20"/>
  <c r="C42" i="20"/>
  <c r="D42" i="20"/>
  <c r="E42" i="20"/>
  <c r="F42" i="20"/>
  <c r="G42" i="20"/>
  <c r="H42" i="20"/>
  <c r="C43" i="20"/>
  <c r="D43" i="20"/>
  <c r="E43" i="20"/>
  <c r="F43" i="20"/>
  <c r="G43" i="20"/>
  <c r="H43" i="20"/>
  <c r="C44" i="20"/>
  <c r="D44" i="20"/>
  <c r="E44" i="20"/>
  <c r="F44" i="20"/>
  <c r="G44" i="20"/>
  <c r="H44" i="20"/>
  <c r="C45" i="20"/>
  <c r="D45" i="20"/>
  <c r="E45" i="20"/>
  <c r="F45" i="20"/>
  <c r="G45" i="20"/>
  <c r="H45" i="20"/>
  <c r="C46" i="20"/>
  <c r="D46" i="20"/>
  <c r="E46" i="20"/>
  <c r="F46" i="20"/>
  <c r="G46" i="20"/>
  <c r="H46" i="20"/>
  <c r="C47" i="20"/>
  <c r="D47" i="20"/>
  <c r="E47" i="20"/>
  <c r="F47" i="20"/>
  <c r="G47" i="20"/>
  <c r="H47" i="20"/>
  <c r="C33" i="20"/>
  <c r="D33" i="20"/>
  <c r="E33" i="20"/>
  <c r="F33" i="20"/>
  <c r="G33" i="20"/>
  <c r="H33" i="20"/>
  <c r="C34" i="20"/>
  <c r="D34" i="20"/>
  <c r="E34" i="20"/>
  <c r="F34" i="20"/>
  <c r="G34" i="20"/>
  <c r="H34" i="20"/>
  <c r="C35" i="20"/>
  <c r="D35" i="20"/>
  <c r="E35" i="20"/>
  <c r="F35" i="20"/>
  <c r="G35" i="20"/>
  <c r="H35" i="20"/>
  <c r="C36" i="20"/>
  <c r="D36" i="20"/>
  <c r="E36" i="20"/>
  <c r="F36" i="20"/>
  <c r="G36" i="20"/>
  <c r="H36" i="20"/>
  <c r="C37" i="20"/>
  <c r="D37" i="20"/>
  <c r="E37" i="20"/>
  <c r="F37" i="20"/>
  <c r="G37" i="20"/>
  <c r="H37" i="20"/>
  <c r="C20" i="20"/>
  <c r="D20" i="20"/>
  <c r="E20" i="20"/>
  <c r="F20" i="20"/>
  <c r="G20" i="20"/>
  <c r="H20" i="20"/>
  <c r="C21" i="20"/>
  <c r="D21" i="20"/>
  <c r="E21" i="20"/>
  <c r="F21" i="20"/>
  <c r="G21" i="20"/>
  <c r="H21" i="20"/>
  <c r="C22" i="20"/>
  <c r="D22" i="20"/>
  <c r="E22" i="20"/>
  <c r="F22" i="20"/>
  <c r="G22" i="20"/>
  <c r="H22" i="20"/>
  <c r="C23" i="20"/>
  <c r="D23" i="20"/>
  <c r="E23" i="20"/>
  <c r="F23" i="20"/>
  <c r="G23" i="20"/>
  <c r="H23" i="20"/>
  <c r="C24" i="20"/>
  <c r="D24" i="20"/>
  <c r="E24" i="20"/>
  <c r="F24" i="20"/>
  <c r="G24" i="20"/>
  <c r="H24" i="20"/>
  <c r="C25" i="20"/>
  <c r="D25" i="20"/>
  <c r="E25" i="20"/>
  <c r="F25" i="20"/>
  <c r="G25" i="20"/>
  <c r="H25" i="20"/>
  <c r="C26" i="20"/>
  <c r="D26" i="20"/>
  <c r="E26" i="20"/>
  <c r="F26" i="20"/>
  <c r="G26" i="20"/>
  <c r="H26" i="20"/>
  <c r="C27" i="20"/>
  <c r="D27" i="20"/>
  <c r="E27" i="20"/>
  <c r="F27" i="20"/>
  <c r="G27" i="20"/>
  <c r="H27" i="20"/>
  <c r="C28" i="20"/>
  <c r="D28" i="20"/>
  <c r="E28" i="20"/>
  <c r="F28" i="20"/>
  <c r="G28" i="20"/>
  <c r="H28" i="20"/>
  <c r="C29" i="20"/>
  <c r="D29" i="20"/>
  <c r="E29" i="20"/>
  <c r="F29" i="20"/>
  <c r="G29" i="20"/>
  <c r="H29" i="20"/>
  <c r="C30" i="20"/>
  <c r="D30" i="20"/>
  <c r="E30" i="20"/>
  <c r="F30" i="20"/>
  <c r="G30" i="20"/>
  <c r="H30" i="20"/>
  <c r="C9" i="20"/>
  <c r="D9" i="20"/>
  <c r="E9" i="20"/>
  <c r="F9" i="20"/>
  <c r="G9" i="20"/>
  <c r="H9" i="20"/>
  <c r="C10" i="20"/>
  <c r="D10" i="20"/>
  <c r="E10" i="20"/>
  <c r="F10" i="20"/>
  <c r="G10" i="20"/>
  <c r="H10" i="20"/>
  <c r="C11" i="20"/>
  <c r="D11" i="20"/>
  <c r="E11" i="20"/>
  <c r="F11" i="20"/>
  <c r="G11" i="20"/>
  <c r="H11" i="20"/>
  <c r="C12" i="20"/>
  <c r="D12" i="20"/>
  <c r="E12" i="20"/>
  <c r="F12" i="20"/>
  <c r="G12" i="20"/>
  <c r="H12" i="20"/>
  <c r="C13" i="20"/>
  <c r="D13" i="20"/>
  <c r="E13" i="20"/>
  <c r="F13" i="20"/>
  <c r="G13" i="20"/>
  <c r="H13" i="20"/>
  <c r="C14" i="20"/>
  <c r="D14" i="20"/>
  <c r="E14" i="20"/>
  <c r="F14" i="20"/>
  <c r="G14" i="20"/>
  <c r="H14" i="20"/>
  <c r="C15" i="20"/>
  <c r="D15" i="20"/>
  <c r="E15" i="20"/>
  <c r="F15" i="20"/>
  <c r="G15" i="20"/>
  <c r="H15" i="20"/>
  <c r="C16" i="20"/>
  <c r="D16" i="20"/>
  <c r="E16" i="20"/>
  <c r="F16" i="20"/>
  <c r="G16" i="20"/>
  <c r="H16" i="20"/>
  <c r="C17" i="20"/>
  <c r="D17" i="20"/>
  <c r="E17" i="20"/>
  <c r="F17" i="20"/>
  <c r="G17" i="20"/>
  <c r="H17" i="20"/>
  <c r="H117" i="20"/>
  <c r="H116" i="20"/>
  <c r="F118" i="20"/>
  <c r="F117" i="20"/>
  <c r="F116" i="20"/>
  <c r="H101" i="20"/>
  <c r="H74" i="20" l="1"/>
  <c r="H118" i="20"/>
  <c r="F76" i="20"/>
  <c r="F74" i="20"/>
  <c r="B235" i="20" l="1"/>
  <c r="B236" i="20"/>
  <c r="D6" i="20" l="1"/>
  <c r="E6" i="20"/>
  <c r="F6" i="20"/>
  <c r="G6" i="20"/>
  <c r="H6" i="20"/>
  <c r="F156" i="20" l="1"/>
  <c r="H156" i="20"/>
  <c r="F172" i="20"/>
  <c r="G172" i="20"/>
  <c r="H172" i="20"/>
  <c r="F93" i="20"/>
  <c r="G93" i="20"/>
  <c r="H93" i="20"/>
  <c r="F105" i="20"/>
  <c r="G105" i="20"/>
  <c r="H105" i="20"/>
  <c r="F150" i="20"/>
  <c r="G150" i="20"/>
  <c r="H150" i="20"/>
  <c r="F53" i="20"/>
  <c r="G53" i="20"/>
  <c r="H53" i="20"/>
  <c r="F54" i="20"/>
  <c r="G54" i="20"/>
  <c r="H54" i="20"/>
  <c r="F56" i="20"/>
  <c r="G56" i="20"/>
  <c r="H56" i="20"/>
  <c r="F8" i="20"/>
  <c r="G8" i="20"/>
  <c r="H8" i="20"/>
  <c r="F19" i="20"/>
  <c r="G19" i="20"/>
  <c r="H19" i="20"/>
  <c r="F32" i="20"/>
  <c r="G32" i="20"/>
  <c r="H32" i="20"/>
  <c r="F39" i="20"/>
  <c r="G39" i="20"/>
  <c r="H39" i="20"/>
  <c r="K6" i="3"/>
  <c r="G202" i="20" l="1"/>
  <c r="H202" i="20"/>
  <c r="H51" i="20" l="1"/>
  <c r="G51" i="20"/>
  <c r="H92" i="20"/>
  <c r="G92" i="20"/>
  <c r="A173" i="20" l="1"/>
  <c r="B173" i="20"/>
  <c r="I173" i="20" l="1"/>
  <c r="I226" i="20"/>
  <c r="I220" i="20"/>
  <c r="I212" i="20"/>
  <c r="H154" i="20" l="1"/>
  <c r="G154" i="20"/>
  <c r="C233" i="20" l="1"/>
  <c r="C234" i="20"/>
  <c r="C235" i="20"/>
  <c r="C236" i="20"/>
  <c r="C237" i="20"/>
  <c r="C238" i="20"/>
  <c r="B233" i="20"/>
  <c r="B234" i="20"/>
  <c r="A227" i="20"/>
  <c r="B227" i="20"/>
  <c r="C227" i="20"/>
  <c r="B228" i="20"/>
  <c r="C228" i="20"/>
  <c r="B229" i="20"/>
  <c r="B230" i="20"/>
  <c r="B231" i="20"/>
  <c r="B232" i="20"/>
  <c r="C239" i="20"/>
  <c r="I238" i="20" l="1"/>
  <c r="I237" i="20"/>
  <c r="I235" i="20"/>
  <c r="I233" i="20"/>
  <c r="I227" i="20"/>
  <c r="I234" i="20"/>
  <c r="I232" i="20"/>
  <c r="I236" i="20"/>
  <c r="I231" i="20"/>
  <c r="I230" i="20"/>
  <c r="I229" i="20"/>
  <c r="I228" i="20"/>
  <c r="A106" i="20"/>
  <c r="A107" i="20"/>
  <c r="B107" i="20"/>
  <c r="D107" i="20"/>
  <c r="I107" i="20" l="1"/>
  <c r="I7" i="7" l="1"/>
  <c r="I6" i="7"/>
  <c r="I5" i="7"/>
  <c r="I39" i="8"/>
  <c r="H39" i="8"/>
  <c r="G39" i="8"/>
  <c r="F39" i="8"/>
  <c r="E39" i="8"/>
  <c r="D39" i="8"/>
  <c r="C39" i="8"/>
  <c r="J39" i="8" s="1"/>
  <c r="I38" i="8"/>
  <c r="H38" i="8"/>
  <c r="G38" i="8"/>
  <c r="F38" i="8"/>
  <c r="E38" i="8"/>
  <c r="D38" i="8"/>
  <c r="C38" i="8"/>
  <c r="J38" i="8" s="1"/>
  <c r="I37" i="8"/>
  <c r="H37" i="8"/>
  <c r="G37" i="8"/>
  <c r="F37" i="8"/>
  <c r="E37" i="8"/>
  <c r="D37" i="8"/>
  <c r="C37" i="8"/>
  <c r="J37" i="8" s="1"/>
  <c r="I36" i="8"/>
  <c r="H36" i="8"/>
  <c r="G36" i="8"/>
  <c r="F36" i="8"/>
  <c r="E36" i="8"/>
  <c r="D36" i="8"/>
  <c r="C36" i="8"/>
  <c r="J36" i="8" s="1"/>
  <c r="I35" i="8"/>
  <c r="H35" i="8"/>
  <c r="G35" i="8"/>
  <c r="F35" i="8"/>
  <c r="E35" i="8"/>
  <c r="D35" i="8"/>
  <c r="C35" i="8"/>
  <c r="J35" i="8" s="1"/>
  <c r="I34" i="8"/>
  <c r="H34" i="8"/>
  <c r="G34" i="8"/>
  <c r="F34" i="8"/>
  <c r="E34" i="8"/>
  <c r="D34" i="8"/>
  <c r="C34" i="8"/>
  <c r="J34" i="8" s="1"/>
  <c r="I33" i="8"/>
  <c r="H33" i="8"/>
  <c r="G33" i="8"/>
  <c r="F33" i="8"/>
  <c r="E33" i="8"/>
  <c r="D33" i="8"/>
  <c r="C33" i="8"/>
  <c r="J33" i="8" s="1"/>
  <c r="J32" i="8"/>
  <c r="I31" i="8"/>
  <c r="H31" i="8"/>
  <c r="G31" i="8"/>
  <c r="F31" i="8"/>
  <c r="E31" i="8"/>
  <c r="D31" i="8"/>
  <c r="C31" i="8"/>
  <c r="J31" i="8" s="1"/>
  <c r="I30" i="8"/>
  <c r="H30" i="8"/>
  <c r="G30" i="8"/>
  <c r="F30" i="8"/>
  <c r="E30" i="8"/>
  <c r="D30" i="8"/>
  <c r="C30" i="8"/>
  <c r="J30" i="8" s="1"/>
  <c r="I29" i="8"/>
  <c r="H29" i="8"/>
  <c r="G29" i="8"/>
  <c r="F29" i="8"/>
  <c r="E29" i="8"/>
  <c r="D29" i="8"/>
  <c r="C29" i="8"/>
  <c r="J29" i="8" s="1"/>
  <c r="I28" i="8"/>
  <c r="H28" i="8"/>
  <c r="G28" i="8"/>
  <c r="F28" i="8"/>
  <c r="E28" i="8"/>
  <c r="D28" i="8"/>
  <c r="C28" i="8"/>
  <c r="J28" i="8" s="1"/>
  <c r="J27" i="8"/>
  <c r="I26" i="8"/>
  <c r="H26" i="8"/>
  <c r="G26" i="8"/>
  <c r="F26" i="8"/>
  <c r="E26" i="8"/>
  <c r="D26" i="8"/>
  <c r="C26" i="8"/>
  <c r="J26" i="8" s="1"/>
  <c r="J25" i="8"/>
  <c r="C24" i="8"/>
  <c r="J24" i="8" s="1"/>
  <c r="C23" i="8"/>
  <c r="J23" i="8" s="1"/>
  <c r="J22" i="8"/>
  <c r="I21" i="8"/>
  <c r="H21" i="8"/>
  <c r="G21" i="8"/>
  <c r="F21" i="8"/>
  <c r="E21" i="8"/>
  <c r="D21" i="8"/>
  <c r="C21" i="8"/>
  <c r="J21" i="8" s="1"/>
  <c r="I20" i="8"/>
  <c r="H20" i="8"/>
  <c r="G20" i="8"/>
  <c r="F20" i="8"/>
  <c r="E20" i="8"/>
  <c r="D20" i="8"/>
  <c r="C20" i="8"/>
  <c r="J20" i="8" s="1"/>
  <c r="I19" i="8"/>
  <c r="H19" i="8"/>
  <c r="G19" i="8"/>
  <c r="F19" i="8"/>
  <c r="E19" i="8"/>
  <c r="D19" i="8"/>
  <c r="C19" i="8"/>
  <c r="J19" i="8" s="1"/>
  <c r="I18" i="8"/>
  <c r="H18" i="8"/>
  <c r="G18" i="8"/>
  <c r="F18" i="8"/>
  <c r="E18" i="8"/>
  <c r="D18" i="8"/>
  <c r="C18" i="8"/>
  <c r="J18" i="8" s="1"/>
  <c r="I17" i="8"/>
  <c r="H17" i="8"/>
  <c r="G17" i="8"/>
  <c r="F17" i="8"/>
  <c r="E17" i="8"/>
  <c r="D17" i="8"/>
  <c r="C17" i="8"/>
  <c r="J17" i="8" s="1"/>
  <c r="J16" i="8"/>
  <c r="I15" i="8"/>
  <c r="H15" i="8"/>
  <c r="G15" i="8"/>
  <c r="F15" i="8"/>
  <c r="E15" i="8"/>
  <c r="D15" i="8"/>
  <c r="C15" i="8"/>
  <c r="J15" i="8" s="1"/>
  <c r="I14" i="8"/>
  <c r="H14" i="8"/>
  <c r="G14" i="8"/>
  <c r="F14" i="8"/>
  <c r="E14" i="8"/>
  <c r="D14" i="8"/>
  <c r="C14" i="8"/>
  <c r="J14" i="8" s="1"/>
  <c r="I13" i="8"/>
  <c r="H13" i="8"/>
  <c r="G13" i="8"/>
  <c r="F13" i="8"/>
  <c r="E13" i="8"/>
  <c r="D13" i="8"/>
  <c r="C13" i="8"/>
  <c r="J13" i="8" s="1"/>
  <c r="J12" i="8"/>
  <c r="I11" i="8"/>
  <c r="H11" i="8"/>
  <c r="G11" i="8"/>
  <c r="F11" i="8"/>
  <c r="E11" i="8"/>
  <c r="D11" i="8"/>
  <c r="C11" i="8"/>
  <c r="J11" i="8" s="1"/>
  <c r="I10" i="8"/>
  <c r="H10" i="8"/>
  <c r="G10" i="8"/>
  <c r="F10" i="8"/>
  <c r="E10" i="8"/>
  <c r="D10" i="8"/>
  <c r="C10" i="8"/>
  <c r="J10" i="8" s="1"/>
  <c r="I8" i="8"/>
  <c r="H8" i="8"/>
  <c r="G8" i="8"/>
  <c r="F8" i="8"/>
  <c r="E8" i="8"/>
  <c r="D8" i="8"/>
  <c r="C8" i="8"/>
  <c r="B256" i="20"/>
  <c r="A256" i="20"/>
  <c r="C255" i="20"/>
  <c r="B255" i="20"/>
  <c r="A255" i="20"/>
  <c r="C254" i="20"/>
  <c r="B254" i="20"/>
  <c r="A254" i="20"/>
  <c r="C253" i="20"/>
  <c r="B253" i="20"/>
  <c r="A253" i="20"/>
  <c r="A252" i="20"/>
  <c r="B251" i="20"/>
  <c r="A251" i="20"/>
  <c r="B250" i="20"/>
  <c r="A250" i="20"/>
  <c r="C249" i="20"/>
  <c r="B249" i="20"/>
  <c r="A249" i="20"/>
  <c r="C248" i="20"/>
  <c r="B248" i="20"/>
  <c r="A248" i="20"/>
  <c r="C247" i="20"/>
  <c r="B247" i="20"/>
  <c r="A247" i="20"/>
  <c r="C246" i="20"/>
  <c r="B246" i="20"/>
  <c r="A246" i="20"/>
  <c r="C245" i="20"/>
  <c r="B245" i="20"/>
  <c r="A245" i="20"/>
  <c r="C244" i="20"/>
  <c r="B244" i="20"/>
  <c r="A244" i="20"/>
  <c r="A243" i="20"/>
  <c r="A231" i="20"/>
  <c r="A229" i="20"/>
  <c r="A226" i="20"/>
  <c r="B225" i="20"/>
  <c r="A225" i="20"/>
  <c r="C224" i="20"/>
  <c r="B224" i="20"/>
  <c r="A224" i="20"/>
  <c r="C223" i="20"/>
  <c r="A223" i="20"/>
  <c r="C222" i="20"/>
  <c r="B222" i="20"/>
  <c r="A222" i="20"/>
  <c r="C221" i="20"/>
  <c r="B221" i="20"/>
  <c r="A221" i="20"/>
  <c r="A220" i="20"/>
  <c r="C219" i="20"/>
  <c r="B219" i="20"/>
  <c r="A219" i="20"/>
  <c r="B218" i="20"/>
  <c r="A218" i="20"/>
  <c r="C217" i="20"/>
  <c r="B217" i="20"/>
  <c r="A217" i="20"/>
  <c r="C216" i="20"/>
  <c r="B216" i="20"/>
  <c r="A216" i="20"/>
  <c r="B215" i="20"/>
  <c r="A215" i="20"/>
  <c r="B214" i="20"/>
  <c r="A214" i="20"/>
  <c r="C213" i="20"/>
  <c r="B213" i="20"/>
  <c r="A213" i="20"/>
  <c r="A212" i="20"/>
  <c r="C211" i="20"/>
  <c r="B211" i="20"/>
  <c r="A211" i="20"/>
  <c r="C210" i="20"/>
  <c r="B210" i="20"/>
  <c r="A210" i="20"/>
  <c r="C209" i="20"/>
  <c r="B209" i="20"/>
  <c r="A209" i="20"/>
  <c r="B208" i="20"/>
  <c r="A208" i="20"/>
  <c r="B207" i="20"/>
  <c r="A207" i="20"/>
  <c r="C206" i="20"/>
  <c r="B206" i="20"/>
  <c r="A206" i="20"/>
  <c r="C205" i="20"/>
  <c r="B205" i="20"/>
  <c r="A205" i="20"/>
  <c r="C204" i="20"/>
  <c r="B204" i="20"/>
  <c r="A204" i="20"/>
  <c r="C203" i="20"/>
  <c r="B203" i="20"/>
  <c r="A203" i="20"/>
  <c r="B198" i="20"/>
  <c r="A198" i="20"/>
  <c r="B197" i="20"/>
  <c r="A197" i="20"/>
  <c r="B196" i="20"/>
  <c r="A196" i="20"/>
  <c r="B195" i="20"/>
  <c r="A195" i="20"/>
  <c r="B194" i="20"/>
  <c r="A194" i="20"/>
  <c r="B193" i="20"/>
  <c r="A193" i="20"/>
  <c r="B192" i="20"/>
  <c r="A192" i="20"/>
  <c r="B191" i="20"/>
  <c r="A191" i="20"/>
  <c r="B190" i="20"/>
  <c r="A190" i="20"/>
  <c r="B189" i="20"/>
  <c r="A189" i="20"/>
  <c r="B188" i="20"/>
  <c r="A188" i="20"/>
  <c r="B187" i="20"/>
  <c r="A187" i="20"/>
  <c r="B186" i="20"/>
  <c r="A186" i="20"/>
  <c r="B185" i="20"/>
  <c r="A185" i="20"/>
  <c r="B184" i="20"/>
  <c r="A184" i="20"/>
  <c r="B183" i="20"/>
  <c r="A183" i="20"/>
  <c r="B182" i="20"/>
  <c r="A182" i="20"/>
  <c r="B181" i="20"/>
  <c r="A181" i="20"/>
  <c r="C180" i="20"/>
  <c r="B180" i="20"/>
  <c r="A180" i="20"/>
  <c r="A179" i="20"/>
  <c r="B178" i="20"/>
  <c r="A178" i="20"/>
  <c r="B177" i="20"/>
  <c r="A177" i="20"/>
  <c r="B176" i="20"/>
  <c r="A176" i="20"/>
  <c r="B175" i="20"/>
  <c r="A175" i="20"/>
  <c r="B174" i="20"/>
  <c r="A174" i="20"/>
  <c r="E172" i="20"/>
  <c r="D172" i="20"/>
  <c r="C172" i="20"/>
  <c r="B172" i="20"/>
  <c r="A172" i="20"/>
  <c r="A171" i="20"/>
  <c r="B170" i="20"/>
  <c r="A170" i="20"/>
  <c r="B169" i="20"/>
  <c r="A169" i="20"/>
  <c r="B168" i="20"/>
  <c r="A168" i="20"/>
  <c r="B167" i="20"/>
  <c r="A167" i="20"/>
  <c r="I166" i="20"/>
  <c r="B166" i="20"/>
  <c r="A166" i="20"/>
  <c r="A165" i="20"/>
  <c r="B164" i="20"/>
  <c r="A164" i="20"/>
  <c r="B163" i="20"/>
  <c r="A163" i="20"/>
  <c r="B162" i="20"/>
  <c r="A162" i="20"/>
  <c r="B161" i="20"/>
  <c r="A161" i="20"/>
  <c r="B160" i="20"/>
  <c r="A160" i="20"/>
  <c r="B159" i="20"/>
  <c r="A159" i="20"/>
  <c r="B158" i="20"/>
  <c r="A158" i="20"/>
  <c r="B157" i="20"/>
  <c r="A157" i="20"/>
  <c r="E156" i="20"/>
  <c r="D156" i="20"/>
  <c r="C156" i="20"/>
  <c r="B156" i="20"/>
  <c r="A156" i="20"/>
  <c r="A152" i="20"/>
  <c r="A200" i="20" s="1"/>
  <c r="E150" i="20"/>
  <c r="D150" i="20"/>
  <c r="C150" i="20"/>
  <c r="B150" i="20"/>
  <c r="A150" i="20"/>
  <c r="B149" i="20"/>
  <c r="A149" i="20"/>
  <c r="B148" i="20"/>
  <c r="A148" i="20"/>
  <c r="B147" i="20"/>
  <c r="A147" i="20"/>
  <c r="B146" i="20"/>
  <c r="A146" i="20"/>
  <c r="B145" i="20"/>
  <c r="A145" i="20"/>
  <c r="B144" i="20"/>
  <c r="A144" i="20"/>
  <c r="B143" i="20"/>
  <c r="A143" i="20"/>
  <c r="B142" i="20"/>
  <c r="A142" i="20"/>
  <c r="B141" i="20"/>
  <c r="A141" i="20"/>
  <c r="B140" i="20"/>
  <c r="A140" i="20"/>
  <c r="B139" i="20"/>
  <c r="A139" i="20"/>
  <c r="B138" i="20"/>
  <c r="A138" i="20"/>
  <c r="B137" i="20"/>
  <c r="A137" i="20"/>
  <c r="B136" i="20"/>
  <c r="A136" i="20"/>
  <c r="B135" i="20"/>
  <c r="A135" i="20"/>
  <c r="B134" i="20"/>
  <c r="A134" i="20"/>
  <c r="B133" i="20"/>
  <c r="A133" i="20"/>
  <c r="B132" i="20"/>
  <c r="A132" i="20"/>
  <c r="B131" i="20"/>
  <c r="A131" i="20"/>
  <c r="B130" i="20"/>
  <c r="A130" i="20"/>
  <c r="B129" i="20"/>
  <c r="A129" i="20"/>
  <c r="B128" i="20"/>
  <c r="A128" i="20"/>
  <c r="B127" i="20"/>
  <c r="A127" i="20"/>
  <c r="B126" i="20"/>
  <c r="A126" i="20"/>
  <c r="B125" i="20"/>
  <c r="A125" i="20"/>
  <c r="B124" i="20"/>
  <c r="A124" i="20"/>
  <c r="B123" i="20"/>
  <c r="A123" i="20"/>
  <c r="B122" i="20"/>
  <c r="A122" i="20"/>
  <c r="B121" i="20"/>
  <c r="A121" i="20"/>
  <c r="B120" i="20"/>
  <c r="A120" i="20"/>
  <c r="B119" i="20"/>
  <c r="A119" i="20"/>
  <c r="B118" i="20"/>
  <c r="A118" i="20"/>
  <c r="B117" i="20"/>
  <c r="A117" i="20"/>
  <c r="B116" i="20"/>
  <c r="A116" i="20"/>
  <c r="B115" i="20"/>
  <c r="A115" i="20"/>
  <c r="B114" i="20"/>
  <c r="A114" i="20"/>
  <c r="B113" i="20"/>
  <c r="A113" i="20"/>
  <c r="B112" i="20"/>
  <c r="A112" i="20"/>
  <c r="B111" i="20"/>
  <c r="A111" i="20"/>
  <c r="B110" i="20"/>
  <c r="A110" i="20"/>
  <c r="B109" i="20"/>
  <c r="A109" i="20"/>
  <c r="B108" i="20"/>
  <c r="A108" i="20"/>
  <c r="E105" i="20"/>
  <c r="D105" i="20"/>
  <c r="C105" i="20"/>
  <c r="B105" i="20"/>
  <c r="A105" i="20"/>
  <c r="C104" i="20"/>
  <c r="B104" i="20"/>
  <c r="A104" i="20"/>
  <c r="A103" i="20"/>
  <c r="B102" i="20"/>
  <c r="A102" i="20"/>
  <c r="B101" i="20"/>
  <c r="A101" i="20"/>
  <c r="B100" i="20"/>
  <c r="A100" i="20"/>
  <c r="B99" i="20"/>
  <c r="A99" i="20"/>
  <c r="B98" i="20"/>
  <c r="A98" i="20"/>
  <c r="B97" i="20"/>
  <c r="A97" i="20"/>
  <c r="B96" i="20"/>
  <c r="A96" i="20"/>
  <c r="B95" i="20"/>
  <c r="A95" i="20"/>
  <c r="B94" i="20"/>
  <c r="A94" i="20"/>
  <c r="E93" i="20"/>
  <c r="D93" i="20"/>
  <c r="C93" i="20"/>
  <c r="B93" i="20"/>
  <c r="A93" i="20"/>
  <c r="A90" i="20"/>
  <c r="B88" i="20"/>
  <c r="A88" i="20"/>
  <c r="B87" i="20"/>
  <c r="A87" i="20"/>
  <c r="B86" i="20"/>
  <c r="A86" i="20"/>
  <c r="B85" i="20"/>
  <c r="A85" i="20"/>
  <c r="B84" i="20"/>
  <c r="A84" i="20"/>
  <c r="B83" i="20"/>
  <c r="A83" i="20"/>
  <c r="B82" i="20"/>
  <c r="A82" i="20"/>
  <c r="B81" i="20"/>
  <c r="A81" i="20"/>
  <c r="B80" i="20"/>
  <c r="A80" i="20"/>
  <c r="B79" i="20"/>
  <c r="A79" i="20"/>
  <c r="B78" i="20"/>
  <c r="A78" i="20"/>
  <c r="B77" i="20"/>
  <c r="A77" i="20"/>
  <c r="B76" i="20"/>
  <c r="A76" i="20"/>
  <c r="B75" i="20"/>
  <c r="A75" i="20"/>
  <c r="B74" i="20"/>
  <c r="A74" i="20"/>
  <c r="B73" i="20"/>
  <c r="A73" i="20"/>
  <c r="B72" i="20"/>
  <c r="A72" i="20"/>
  <c r="B71" i="20"/>
  <c r="A71" i="20"/>
  <c r="B70" i="20"/>
  <c r="A70" i="20"/>
  <c r="B69" i="20"/>
  <c r="A69" i="20"/>
  <c r="B68" i="20"/>
  <c r="A68" i="20"/>
  <c r="B67" i="20"/>
  <c r="A67" i="20"/>
  <c r="B66" i="20"/>
  <c r="A66" i="20"/>
  <c r="B65" i="20"/>
  <c r="A65" i="20"/>
  <c r="B64" i="20"/>
  <c r="A64" i="20"/>
  <c r="B63" i="20"/>
  <c r="A63" i="20"/>
  <c r="B62" i="20"/>
  <c r="A62" i="20"/>
  <c r="B61" i="20"/>
  <c r="A61" i="20"/>
  <c r="B60" i="20"/>
  <c r="A60" i="20"/>
  <c r="B59" i="20"/>
  <c r="A59" i="20"/>
  <c r="B58" i="20"/>
  <c r="A58" i="20"/>
  <c r="B57" i="20"/>
  <c r="A57" i="20"/>
  <c r="E56" i="20"/>
  <c r="D56" i="20"/>
  <c r="C56" i="20"/>
  <c r="B56" i="20"/>
  <c r="A56" i="20"/>
  <c r="A55" i="20"/>
  <c r="E54" i="20"/>
  <c r="D54" i="20"/>
  <c r="C54" i="20"/>
  <c r="B54" i="20"/>
  <c r="A54" i="20"/>
  <c r="E53" i="20"/>
  <c r="D53" i="20"/>
  <c r="C53" i="20"/>
  <c r="A53" i="20"/>
  <c r="A52" i="20"/>
  <c r="A49" i="20"/>
  <c r="A47" i="20"/>
  <c r="A46" i="20"/>
  <c r="A45" i="20"/>
  <c r="A44" i="20"/>
  <c r="A43" i="20"/>
  <c r="A42" i="20"/>
  <c r="A41" i="20"/>
  <c r="A40" i="20"/>
  <c r="E39" i="20"/>
  <c r="D39" i="20"/>
  <c r="C39" i="20"/>
  <c r="A39" i="20"/>
  <c r="A38" i="20"/>
  <c r="A37" i="20"/>
  <c r="A36" i="20"/>
  <c r="A35" i="20"/>
  <c r="A34" i="20"/>
  <c r="A33" i="20"/>
  <c r="E32" i="20"/>
  <c r="D32" i="20"/>
  <c r="C32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E19" i="20"/>
  <c r="D19" i="20"/>
  <c r="C19" i="20"/>
  <c r="A19" i="20"/>
  <c r="A18" i="20"/>
  <c r="A17" i="20"/>
  <c r="A16" i="20"/>
  <c r="A15" i="20"/>
  <c r="A14" i="20"/>
  <c r="A13" i="20"/>
  <c r="A12" i="20"/>
  <c r="A11" i="20"/>
  <c r="A10" i="20"/>
  <c r="A9" i="20"/>
  <c r="E8" i="20"/>
  <c r="D8" i="20"/>
  <c r="C8" i="20"/>
  <c r="A8" i="20"/>
  <c r="A7" i="20"/>
  <c r="F154" i="20"/>
  <c r="E154" i="20"/>
  <c r="D202" i="20"/>
  <c r="C6" i="20"/>
  <c r="A4" i="20"/>
  <c r="A50" i="20" s="1"/>
  <c r="A91" i="20" s="1"/>
  <c r="B31" i="21"/>
  <c r="A31" i="21"/>
  <c r="A4" i="21"/>
  <c r="I36" i="12"/>
  <c r="H36" i="12"/>
  <c r="G36" i="12"/>
  <c r="F36" i="12"/>
  <c r="E36" i="12"/>
  <c r="D36" i="12"/>
  <c r="C36" i="12"/>
  <c r="J36" i="12" s="1"/>
  <c r="I35" i="12"/>
  <c r="H35" i="12"/>
  <c r="G35" i="12"/>
  <c r="F35" i="12"/>
  <c r="E35" i="12"/>
  <c r="D35" i="12"/>
  <c r="C35" i="12"/>
  <c r="I34" i="12"/>
  <c r="H34" i="12"/>
  <c r="G34" i="12"/>
  <c r="F34" i="12"/>
  <c r="E34" i="12"/>
  <c r="D34" i="12"/>
  <c r="C34" i="12"/>
  <c r="I33" i="12"/>
  <c r="H33" i="12"/>
  <c r="G33" i="12"/>
  <c r="F33" i="12"/>
  <c r="E33" i="12"/>
  <c r="D33" i="12"/>
  <c r="C33" i="12"/>
  <c r="I32" i="12"/>
  <c r="H32" i="12"/>
  <c r="G32" i="12"/>
  <c r="F32" i="12"/>
  <c r="E32" i="12"/>
  <c r="D32" i="12"/>
  <c r="C32" i="12"/>
  <c r="I31" i="12"/>
  <c r="H31" i="12"/>
  <c r="G31" i="12"/>
  <c r="F31" i="12"/>
  <c r="E31" i="12"/>
  <c r="D31" i="12"/>
  <c r="C31" i="12"/>
  <c r="I30" i="12"/>
  <c r="H30" i="12"/>
  <c r="G30" i="12"/>
  <c r="F30" i="12"/>
  <c r="E30" i="12"/>
  <c r="D30" i="12"/>
  <c r="C30" i="12"/>
  <c r="I29" i="12"/>
  <c r="H29" i="12"/>
  <c r="G29" i="12"/>
  <c r="F29" i="12"/>
  <c r="E29" i="12"/>
  <c r="D29" i="12"/>
  <c r="C29" i="12"/>
  <c r="I28" i="12"/>
  <c r="H28" i="12"/>
  <c r="G28" i="12"/>
  <c r="F28" i="12"/>
  <c r="E28" i="12"/>
  <c r="D28" i="12"/>
  <c r="C28" i="12"/>
  <c r="I27" i="12"/>
  <c r="H27" i="12"/>
  <c r="G27" i="12"/>
  <c r="F27" i="12"/>
  <c r="E27" i="12"/>
  <c r="D27" i="12"/>
  <c r="C27" i="12"/>
  <c r="I26" i="12"/>
  <c r="H26" i="12"/>
  <c r="G26" i="12"/>
  <c r="F26" i="12"/>
  <c r="E26" i="12"/>
  <c r="D26" i="12"/>
  <c r="C26" i="12"/>
  <c r="I25" i="12"/>
  <c r="H25" i="12"/>
  <c r="G25" i="12"/>
  <c r="F25" i="12"/>
  <c r="E25" i="12"/>
  <c r="D25" i="12"/>
  <c r="C25" i="12"/>
  <c r="I24" i="12"/>
  <c r="H24" i="12"/>
  <c r="G24" i="12"/>
  <c r="F24" i="12"/>
  <c r="E24" i="12"/>
  <c r="D24" i="12"/>
  <c r="C24" i="12"/>
  <c r="I23" i="12"/>
  <c r="H23" i="12"/>
  <c r="G23" i="12"/>
  <c r="F23" i="12"/>
  <c r="E23" i="12"/>
  <c r="D23" i="12"/>
  <c r="C23" i="12"/>
  <c r="I22" i="12"/>
  <c r="H22" i="12"/>
  <c r="G22" i="12"/>
  <c r="F22" i="12"/>
  <c r="E22" i="12"/>
  <c r="D22" i="12"/>
  <c r="C22" i="12"/>
  <c r="I21" i="12"/>
  <c r="H21" i="12"/>
  <c r="G21" i="12"/>
  <c r="F21" i="12"/>
  <c r="E21" i="12"/>
  <c r="D21" i="12"/>
  <c r="C21" i="12"/>
  <c r="I20" i="12"/>
  <c r="H20" i="12"/>
  <c r="G20" i="12"/>
  <c r="F20" i="12"/>
  <c r="E20" i="12"/>
  <c r="D20" i="12"/>
  <c r="C20" i="12"/>
  <c r="I19" i="12"/>
  <c r="H19" i="12"/>
  <c r="G19" i="12"/>
  <c r="F19" i="12"/>
  <c r="E19" i="12"/>
  <c r="D19" i="12"/>
  <c r="C19" i="12"/>
  <c r="I18" i="12"/>
  <c r="H18" i="12"/>
  <c r="G18" i="12"/>
  <c r="F18" i="12"/>
  <c r="E18" i="12"/>
  <c r="D18" i="12"/>
  <c r="C18" i="12"/>
  <c r="I17" i="12"/>
  <c r="H17" i="12"/>
  <c r="G17" i="12"/>
  <c r="F17" i="12"/>
  <c r="E17" i="12"/>
  <c r="D17" i="12"/>
  <c r="C17" i="12"/>
  <c r="I16" i="12"/>
  <c r="H16" i="12"/>
  <c r="G16" i="12"/>
  <c r="F16" i="12"/>
  <c r="E16" i="12"/>
  <c r="D16" i="12"/>
  <c r="C16" i="12"/>
  <c r="I15" i="12"/>
  <c r="H15" i="12"/>
  <c r="G15" i="12"/>
  <c r="F15" i="12"/>
  <c r="E15" i="12"/>
  <c r="D15" i="12"/>
  <c r="C15" i="12"/>
  <c r="I14" i="12"/>
  <c r="H14" i="12"/>
  <c r="G14" i="12"/>
  <c r="F14" i="12"/>
  <c r="E14" i="12"/>
  <c r="D14" i="12"/>
  <c r="C14" i="12"/>
  <c r="I13" i="12"/>
  <c r="H13" i="12"/>
  <c r="G13" i="12"/>
  <c r="F13" i="12"/>
  <c r="E13" i="12"/>
  <c r="D13" i="12"/>
  <c r="C13" i="12"/>
  <c r="I12" i="12"/>
  <c r="H12" i="12"/>
  <c r="G12" i="12"/>
  <c r="F12" i="12"/>
  <c r="E12" i="12"/>
  <c r="D12" i="12"/>
  <c r="C12" i="12"/>
  <c r="I11" i="12"/>
  <c r="H11" i="12"/>
  <c r="G11" i="12"/>
  <c r="F11" i="12"/>
  <c r="E11" i="12"/>
  <c r="D11" i="12"/>
  <c r="C11" i="12"/>
  <c r="I10" i="12"/>
  <c r="H10" i="12"/>
  <c r="G10" i="12"/>
  <c r="F10" i="12"/>
  <c r="E10" i="12"/>
  <c r="D10" i="12"/>
  <c r="C10" i="12"/>
  <c r="I9" i="12"/>
  <c r="H9" i="12"/>
  <c r="G9" i="12"/>
  <c r="F9" i="12"/>
  <c r="E9" i="12"/>
  <c r="D9" i="12"/>
  <c r="C9" i="12"/>
  <c r="I8" i="12"/>
  <c r="H8" i="12"/>
  <c r="G8" i="12"/>
  <c r="F8" i="12"/>
  <c r="E8" i="12"/>
  <c r="D8" i="12"/>
  <c r="C8" i="12"/>
  <c r="I7" i="12"/>
  <c r="H7" i="12"/>
  <c r="G7" i="12"/>
  <c r="F7" i="12"/>
  <c r="E7" i="12"/>
  <c r="D7" i="12"/>
  <c r="C7" i="12"/>
  <c r="I6" i="12"/>
  <c r="H6" i="12"/>
  <c r="G6" i="12"/>
  <c r="F6" i="12"/>
  <c r="E6" i="12"/>
  <c r="D6" i="12"/>
  <c r="C6" i="12"/>
  <c r="I5" i="12"/>
  <c r="H5" i="12"/>
  <c r="G5" i="12"/>
  <c r="F5" i="12"/>
  <c r="E5" i="12"/>
  <c r="D5" i="12"/>
  <c r="C5" i="12"/>
  <c r="A3" i="12"/>
  <c r="AH250" i="3"/>
  <c r="AF249" i="3"/>
  <c r="C216" i="4"/>
  <c r="C215" i="4"/>
  <c r="C214" i="4"/>
  <c r="C213" i="4"/>
  <c r="C212" i="4"/>
  <c r="C211" i="4"/>
  <c r="C210" i="4"/>
  <c r="C209" i="4"/>
  <c r="C208" i="4"/>
  <c r="C207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86" i="4"/>
  <c r="C184" i="4"/>
  <c r="C183" i="4"/>
  <c r="C182" i="4"/>
  <c r="C181" i="4"/>
  <c r="C180" i="4"/>
  <c r="C179" i="4"/>
  <c r="C178" i="4"/>
  <c r="C177" i="4"/>
  <c r="C176" i="4"/>
  <c r="C175" i="4"/>
  <c r="C174" i="4"/>
  <c r="B135" i="6"/>
  <c r="C171" i="4"/>
  <c r="C170" i="4"/>
  <c r="C169" i="4"/>
  <c r="AC153" i="3"/>
  <c r="AC155" i="3" s="1"/>
  <c r="AB153" i="3"/>
  <c r="C168" i="4"/>
  <c r="AD152" i="3"/>
  <c r="AD155" i="3" s="1"/>
  <c r="AB152" i="3"/>
  <c r="B139" i="6"/>
  <c r="C166" i="4"/>
  <c r="C164" i="4"/>
  <c r="B138" i="6"/>
  <c r="C162" i="4"/>
  <c r="C161" i="4"/>
  <c r="C159" i="4"/>
  <c r="B132" i="6"/>
  <c r="B128" i="6"/>
  <c r="B127" i="6"/>
  <c r="C155" i="4"/>
  <c r="B125" i="6"/>
  <c r="B124" i="6"/>
  <c r="B123" i="6"/>
  <c r="B122" i="6"/>
  <c r="C149" i="4"/>
  <c r="B114" i="6"/>
  <c r="B113" i="6"/>
  <c r="B112" i="6"/>
  <c r="C146" i="4"/>
  <c r="C145" i="4"/>
  <c r="C144" i="4"/>
  <c r="C143" i="4"/>
  <c r="B108" i="6"/>
  <c r="B107" i="6"/>
  <c r="C130" i="4"/>
  <c r="C129" i="4"/>
  <c r="B116" i="6"/>
  <c r="C127" i="4"/>
  <c r="C126" i="4"/>
  <c r="C125" i="4"/>
  <c r="B93" i="6"/>
  <c r="B104" i="6"/>
  <c r="B103" i="6"/>
  <c r="C122" i="4"/>
  <c r="B101" i="6"/>
  <c r="C120" i="4"/>
  <c r="B99" i="6"/>
  <c r="C119" i="4"/>
  <c r="C118" i="4"/>
  <c r="B97" i="6"/>
  <c r="B96" i="6"/>
  <c r="B95" i="6"/>
  <c r="B94" i="6"/>
  <c r="C114" i="4"/>
  <c r="C113" i="4"/>
  <c r="C112" i="4"/>
  <c r="C111" i="4"/>
  <c r="C110" i="4"/>
  <c r="C109" i="4"/>
  <c r="B86" i="6"/>
  <c r="B85" i="6"/>
  <c r="B84" i="6"/>
  <c r="B83" i="6"/>
  <c r="C104" i="4"/>
  <c r="C102" i="4"/>
  <c r="C101" i="4"/>
  <c r="B62" i="6"/>
  <c r="C98" i="4"/>
  <c r="B78" i="6"/>
  <c r="B72" i="6"/>
  <c r="B71" i="6"/>
  <c r="B69" i="6"/>
  <c r="B67" i="6"/>
  <c r="B66" i="6"/>
  <c r="B65" i="6"/>
  <c r="C84" i="4"/>
  <c r="B63" i="6"/>
  <c r="C83" i="4"/>
  <c r="C82" i="4"/>
  <c r="C81" i="4"/>
  <c r="C80" i="4"/>
  <c r="B75" i="6"/>
  <c r="B74" i="6"/>
  <c r="C77" i="4"/>
  <c r="C76" i="4"/>
  <c r="C75" i="4"/>
  <c r="B60" i="6"/>
  <c r="C73" i="4"/>
  <c r="C72" i="4"/>
  <c r="B76" i="6"/>
  <c r="C70" i="4"/>
  <c r="B59" i="6"/>
  <c r="B58" i="6"/>
  <c r="B57" i="6"/>
  <c r="C66" i="4"/>
  <c r="C65" i="4"/>
  <c r="B55" i="6"/>
  <c r="B54" i="6"/>
  <c r="B53" i="6"/>
  <c r="B52" i="6"/>
  <c r="B51" i="6"/>
  <c r="C60" i="4"/>
  <c r="C59" i="4"/>
  <c r="C58" i="4"/>
  <c r="B49" i="6"/>
  <c r="C57" i="4"/>
  <c r="B48" i="6"/>
  <c r="B47" i="6"/>
  <c r="C53" i="4"/>
  <c r="C52" i="4"/>
  <c r="C44" i="4"/>
  <c r="C43" i="4"/>
  <c r="C42" i="4"/>
  <c r="B16" i="6"/>
  <c r="B15" i="6"/>
  <c r="C39" i="4"/>
  <c r="C38" i="4"/>
  <c r="B11" i="6"/>
  <c r="B10" i="6"/>
  <c r="C34" i="4"/>
  <c r="AD34" i="3"/>
  <c r="AC34" i="3"/>
  <c r="AB34" i="3"/>
  <c r="AA34" i="3"/>
  <c r="Z34" i="3"/>
  <c r="Y34" i="3"/>
  <c r="B39" i="6"/>
  <c r="AD33" i="3"/>
  <c r="AC33" i="3"/>
  <c r="AB33" i="3"/>
  <c r="AA33" i="3"/>
  <c r="Z33" i="3"/>
  <c r="Y33" i="3"/>
  <c r="AD32" i="3"/>
  <c r="AC32" i="3"/>
  <c r="AB32" i="3"/>
  <c r="AA32" i="3"/>
  <c r="Z32" i="3"/>
  <c r="Y32" i="3"/>
  <c r="C32" i="4"/>
  <c r="AD31" i="3"/>
  <c r="AC31" i="3"/>
  <c r="AB31" i="3"/>
  <c r="AA31" i="3"/>
  <c r="Z31" i="3"/>
  <c r="Y31" i="3"/>
  <c r="B32" i="6"/>
  <c r="AD30" i="3"/>
  <c r="AC30" i="3"/>
  <c r="AB30" i="3"/>
  <c r="AA30" i="3"/>
  <c r="Z30" i="3"/>
  <c r="Y30" i="3"/>
  <c r="C30" i="4"/>
  <c r="AD29" i="3"/>
  <c r="AC29" i="3"/>
  <c r="AB29" i="3"/>
  <c r="AA29" i="3"/>
  <c r="Z29" i="3"/>
  <c r="Y29" i="3"/>
  <c r="AD28" i="3"/>
  <c r="AC28" i="3"/>
  <c r="AB28" i="3"/>
  <c r="AA28" i="3"/>
  <c r="Z28" i="3"/>
  <c r="Y28" i="3"/>
  <c r="C28" i="4"/>
  <c r="C27" i="4"/>
  <c r="AD26" i="3"/>
  <c r="AC26" i="3"/>
  <c r="AB26" i="3"/>
  <c r="AA26" i="3"/>
  <c r="Z26" i="3"/>
  <c r="Y26" i="3"/>
  <c r="B28" i="6"/>
  <c r="AD25" i="3"/>
  <c r="AC25" i="3"/>
  <c r="AB25" i="3"/>
  <c r="AA25" i="3"/>
  <c r="Z25" i="3"/>
  <c r="Y25" i="3"/>
  <c r="B27" i="6"/>
  <c r="AD24" i="3"/>
  <c r="AC24" i="3"/>
  <c r="AB24" i="3"/>
  <c r="AA24" i="3"/>
  <c r="Z24" i="3"/>
  <c r="Y24" i="3"/>
  <c r="B26" i="6"/>
  <c r="AD23" i="3"/>
  <c r="AC23" i="3"/>
  <c r="AB23" i="3"/>
  <c r="AA23" i="3"/>
  <c r="Z23" i="3"/>
  <c r="Y23" i="3"/>
  <c r="B25" i="6"/>
  <c r="C22" i="4"/>
  <c r="C21" i="4"/>
  <c r="AD20" i="3"/>
  <c r="AC20" i="3"/>
  <c r="AB20" i="3"/>
  <c r="AA20" i="3"/>
  <c r="Z20" i="3"/>
  <c r="Y20" i="3"/>
  <c r="C20" i="4"/>
  <c r="AD19" i="3"/>
  <c r="AC19" i="3"/>
  <c r="AB19" i="3"/>
  <c r="AA19" i="3"/>
  <c r="Z19" i="3"/>
  <c r="Y19" i="3"/>
  <c r="B22" i="6"/>
  <c r="B21" i="6"/>
  <c r="AD17" i="3"/>
  <c r="AC17" i="3"/>
  <c r="AB17" i="3"/>
  <c r="AA17" i="3"/>
  <c r="Z17" i="3"/>
  <c r="Y17" i="3"/>
  <c r="C17" i="4"/>
  <c r="AD16" i="3"/>
  <c r="AC16" i="3"/>
  <c r="AB16" i="3"/>
  <c r="AA16" i="3"/>
  <c r="Z16" i="3"/>
  <c r="Y16" i="3"/>
  <c r="AD15" i="3"/>
  <c r="AC15" i="3"/>
  <c r="AB15" i="3"/>
  <c r="AA15" i="3"/>
  <c r="Z15" i="3"/>
  <c r="Y15" i="3"/>
  <c r="C15" i="4"/>
  <c r="AD14" i="3"/>
  <c r="AC14" i="3"/>
  <c r="AB14" i="3"/>
  <c r="AA14" i="3"/>
  <c r="Z14" i="3"/>
  <c r="Y14" i="3"/>
  <c r="C14" i="4"/>
  <c r="AD13" i="3"/>
  <c r="AC13" i="3"/>
  <c r="AB13" i="3"/>
  <c r="AA13" i="3"/>
  <c r="Z13" i="3"/>
  <c r="Y13" i="3"/>
  <c r="C13" i="4"/>
  <c r="C12" i="4"/>
  <c r="AD11" i="3"/>
  <c r="AC11" i="3"/>
  <c r="AB11" i="3"/>
  <c r="AA11" i="3"/>
  <c r="Z11" i="3"/>
  <c r="Y11" i="3"/>
  <c r="AD10" i="3"/>
  <c r="AC10" i="3"/>
  <c r="AB10" i="3"/>
  <c r="AA10" i="3"/>
  <c r="Z10" i="3"/>
  <c r="Y10" i="3"/>
  <c r="C10" i="4"/>
  <c r="AD9" i="3"/>
  <c r="AC9" i="3"/>
  <c r="AB9" i="3"/>
  <c r="AA9" i="3"/>
  <c r="Z9" i="3"/>
  <c r="Y9" i="3"/>
  <c r="C9" i="4"/>
  <c r="C8" i="4"/>
  <c r="AD7" i="3"/>
  <c r="AC7" i="3"/>
  <c r="AB7" i="3"/>
  <c r="AA7" i="3"/>
  <c r="Z7" i="3"/>
  <c r="Y7" i="3"/>
  <c r="AD6" i="3"/>
  <c r="AC6" i="3"/>
  <c r="AB6" i="3"/>
  <c r="AA6" i="3"/>
  <c r="Z6" i="3"/>
  <c r="Y6" i="3"/>
  <c r="B6" i="6"/>
  <c r="AD4" i="3"/>
  <c r="AC4" i="3"/>
  <c r="AB4" i="3"/>
  <c r="AA4" i="3"/>
  <c r="Z4" i="3"/>
  <c r="Y4" i="3"/>
  <c r="B3" i="6"/>
  <c r="C185" i="4"/>
  <c r="A140" i="4"/>
  <c r="A188" i="4" s="1"/>
  <c r="A108" i="4"/>
  <c r="A87" i="4"/>
  <c r="I68" i="4"/>
  <c r="A47" i="4"/>
  <c r="A3" i="4"/>
  <c r="A49" i="4" s="1"/>
  <c r="A89" i="4" s="1"/>
  <c r="J15" i="12" l="1"/>
  <c r="I15" i="20"/>
  <c r="I19" i="20"/>
  <c r="I23" i="20"/>
  <c r="I27" i="20"/>
  <c r="I35" i="20"/>
  <c r="I39" i="20"/>
  <c r="I43" i="20"/>
  <c r="I47" i="20"/>
  <c r="I56" i="20"/>
  <c r="I58" i="20"/>
  <c r="I60" i="20"/>
  <c r="I62" i="20"/>
  <c r="I64" i="20"/>
  <c r="I70" i="20"/>
  <c r="I72" i="20"/>
  <c r="I74" i="20"/>
  <c r="I76" i="20"/>
  <c r="I78" i="20"/>
  <c r="I80" i="20"/>
  <c r="I82" i="20"/>
  <c r="I84" i="20"/>
  <c r="I86" i="20"/>
  <c r="I88" i="20"/>
  <c r="I104" i="20"/>
  <c r="I108" i="20"/>
  <c r="I110" i="20"/>
  <c r="I114" i="20"/>
  <c r="I116" i="20"/>
  <c r="I118" i="20"/>
  <c r="I120" i="20"/>
  <c r="I122" i="20"/>
  <c r="I124" i="20"/>
  <c r="I126" i="20"/>
  <c r="I128" i="20"/>
  <c r="I130" i="20"/>
  <c r="I132" i="20"/>
  <c r="I134" i="20"/>
  <c r="I136" i="20"/>
  <c r="I138" i="20"/>
  <c r="I140" i="20"/>
  <c r="I146" i="20"/>
  <c r="I148" i="20"/>
  <c r="I183" i="20"/>
  <c r="I185" i="20"/>
  <c r="I142" i="20"/>
  <c r="I181" i="20"/>
  <c r="I144" i="20"/>
  <c r="I189" i="20"/>
  <c r="I193" i="20"/>
  <c r="I11" i="20"/>
  <c r="I150" i="20"/>
  <c r="I112" i="20"/>
  <c r="I66" i="20"/>
  <c r="I68" i="20"/>
  <c r="I191" i="20"/>
  <c r="I187" i="20"/>
  <c r="I195" i="20"/>
  <c r="I204" i="20"/>
  <c r="I206" i="20"/>
  <c r="I208" i="20"/>
  <c r="I210" i="20"/>
  <c r="I221" i="20"/>
  <c r="I241" i="20"/>
  <c r="I254" i="20"/>
  <c r="I256" i="20"/>
  <c r="I8" i="20"/>
  <c r="I12" i="20"/>
  <c r="I16" i="20"/>
  <c r="I20" i="20"/>
  <c r="I24" i="20"/>
  <c r="I28" i="20"/>
  <c r="I32" i="20"/>
  <c r="I36" i="20"/>
  <c r="I40" i="20"/>
  <c r="I44" i="20"/>
  <c r="I54" i="20"/>
  <c r="I94" i="20"/>
  <c r="I96" i="20"/>
  <c r="I98" i="20"/>
  <c r="I100" i="20"/>
  <c r="I102" i="20"/>
  <c r="I157" i="20"/>
  <c r="I159" i="20"/>
  <c r="I161" i="20"/>
  <c r="I163" i="20"/>
  <c r="I167" i="20"/>
  <c r="I169" i="20"/>
  <c r="I172" i="20"/>
  <c r="I174" i="20"/>
  <c r="I175" i="20"/>
  <c r="I177" i="20"/>
  <c r="I213" i="20"/>
  <c r="I215" i="20"/>
  <c r="I217" i="20"/>
  <c r="I219" i="20"/>
  <c r="I224" i="20"/>
  <c r="I240" i="20"/>
  <c r="I244" i="20"/>
  <c r="I246" i="20"/>
  <c r="I248" i="20"/>
  <c r="I250" i="20"/>
  <c r="I9" i="20"/>
  <c r="I13" i="20"/>
  <c r="I17" i="20"/>
  <c r="I21" i="20"/>
  <c r="I25" i="20"/>
  <c r="I29" i="20"/>
  <c r="I33" i="20"/>
  <c r="I37" i="20"/>
  <c r="I41" i="20"/>
  <c r="I45" i="20"/>
  <c r="I57" i="20"/>
  <c r="I59" i="20"/>
  <c r="I61" i="20"/>
  <c r="I63" i="20"/>
  <c r="I65" i="20"/>
  <c r="I67" i="20"/>
  <c r="I69" i="20"/>
  <c r="I71" i="20"/>
  <c r="I73" i="20"/>
  <c r="I75" i="20"/>
  <c r="I77" i="20"/>
  <c r="I79" i="20"/>
  <c r="I81" i="20"/>
  <c r="I83" i="20"/>
  <c r="I85" i="20"/>
  <c r="I87" i="20"/>
  <c r="I105" i="20"/>
  <c r="I109" i="20"/>
  <c r="I111" i="20"/>
  <c r="I113" i="20"/>
  <c r="I115" i="20"/>
  <c r="I117" i="20"/>
  <c r="I119" i="20"/>
  <c r="I121" i="20"/>
  <c r="I123" i="20"/>
  <c r="I125" i="20"/>
  <c r="I127" i="20"/>
  <c r="I129" i="20"/>
  <c r="I131" i="20"/>
  <c r="I133" i="20"/>
  <c r="I135" i="20"/>
  <c r="I137" i="20"/>
  <c r="I139" i="20"/>
  <c r="I141" i="20"/>
  <c r="I143" i="20"/>
  <c r="I145" i="20"/>
  <c r="I147" i="20"/>
  <c r="I149" i="20"/>
  <c r="I180" i="20"/>
  <c r="I182" i="20"/>
  <c r="I184" i="20"/>
  <c r="I186" i="20"/>
  <c r="I188" i="20"/>
  <c r="I190" i="20"/>
  <c r="I192" i="20"/>
  <c r="I194" i="20"/>
  <c r="I196" i="20"/>
  <c r="I197" i="20"/>
  <c r="I203" i="20"/>
  <c r="I205" i="20"/>
  <c r="I207" i="20"/>
  <c r="I209" i="20"/>
  <c r="I211" i="20"/>
  <c r="I222" i="20"/>
  <c r="I239" i="20"/>
  <c r="I253" i="20"/>
  <c r="I255" i="20"/>
  <c r="I10" i="20"/>
  <c r="I14" i="20"/>
  <c r="I22" i="20"/>
  <c r="I26" i="20"/>
  <c r="I30" i="20"/>
  <c r="I34" i="20"/>
  <c r="I42" i="20"/>
  <c r="I46" i="20"/>
  <c r="I53" i="20"/>
  <c r="I93" i="20"/>
  <c r="I95" i="20"/>
  <c r="I97" i="20"/>
  <c r="I99" i="20"/>
  <c r="I101" i="20"/>
  <c r="I156" i="20"/>
  <c r="I158" i="20"/>
  <c r="I160" i="20"/>
  <c r="I162" i="20"/>
  <c r="I164" i="20"/>
  <c r="I168" i="20"/>
  <c r="I170" i="20"/>
  <c r="I176" i="20"/>
  <c r="I178" i="20"/>
  <c r="I214" i="20"/>
  <c r="I216" i="20"/>
  <c r="I218" i="20"/>
  <c r="I223" i="20"/>
  <c r="I225" i="20"/>
  <c r="I242" i="20"/>
  <c r="I245" i="20"/>
  <c r="I247" i="20"/>
  <c r="I249" i="20"/>
  <c r="I251" i="20"/>
  <c r="B106" i="6"/>
  <c r="J14" i="12"/>
  <c r="AB155" i="3"/>
  <c r="J22" i="12"/>
  <c r="B12" i="6"/>
  <c r="C105" i="4"/>
  <c r="C163" i="4"/>
  <c r="J7" i="12"/>
  <c r="J11" i="12"/>
  <c r="J19" i="12"/>
  <c r="C74" i="4"/>
  <c r="B70" i="6"/>
  <c r="C131" i="4"/>
  <c r="B64" i="6"/>
  <c r="C93" i="4"/>
  <c r="C121" i="4"/>
  <c r="C147" i="4"/>
  <c r="B89" i="6"/>
  <c r="C55" i="4"/>
  <c r="C96" i="4"/>
  <c r="C108" i="4"/>
  <c r="C135" i="4"/>
  <c r="C154" i="4"/>
  <c r="B105" i="6"/>
  <c r="B131" i="6"/>
  <c r="C69" i="4"/>
  <c r="C158" i="4"/>
  <c r="B50" i="6"/>
  <c r="B98" i="6"/>
  <c r="C37" i="4"/>
  <c r="C62" i="4"/>
  <c r="AE10" i="3"/>
  <c r="AE16" i="3"/>
  <c r="AE24" i="3"/>
  <c r="AE30" i="3"/>
  <c r="AE34" i="3"/>
  <c r="J24" i="12"/>
  <c r="J28" i="12"/>
  <c r="J32" i="12"/>
  <c r="B87" i="6"/>
  <c r="C92" i="4"/>
  <c r="AE14" i="3"/>
  <c r="AE20" i="3"/>
  <c r="AE26" i="3"/>
  <c r="AE28" i="3"/>
  <c r="AE32" i="3"/>
  <c r="J9" i="12"/>
  <c r="J13" i="12"/>
  <c r="J17" i="12"/>
  <c r="J21" i="12"/>
  <c r="J26" i="12"/>
  <c r="J30" i="12"/>
  <c r="J34" i="12"/>
  <c r="C124" i="4"/>
  <c r="AE7" i="3"/>
  <c r="AE9" i="3"/>
  <c r="AE15" i="3"/>
  <c r="AE23" i="3"/>
  <c r="AE29" i="3"/>
  <c r="AE33" i="3"/>
  <c r="J6" i="12"/>
  <c r="J10" i="12"/>
  <c r="J18" i="12"/>
  <c r="J23" i="12"/>
  <c r="J27" i="12"/>
  <c r="J31" i="12"/>
  <c r="J35" i="12"/>
  <c r="B7" i="6"/>
  <c r="C157" i="4"/>
  <c r="C99" i="4"/>
  <c r="AE6" i="3"/>
  <c r="AE11" i="3"/>
  <c r="AE13" i="3"/>
  <c r="AE17" i="3"/>
  <c r="AE19" i="3"/>
  <c r="AE25" i="3"/>
  <c r="AE31" i="3"/>
  <c r="J8" i="12"/>
  <c r="J12" i="12"/>
  <c r="J16" i="12"/>
  <c r="J20" i="12"/>
  <c r="J25" i="12"/>
  <c r="J29" i="12"/>
  <c r="J33" i="12"/>
  <c r="C41" i="4"/>
  <c r="C7" i="4"/>
  <c r="C31" i="4"/>
  <c r="C18" i="4"/>
  <c r="C19" i="4"/>
  <c r="C25" i="4"/>
  <c r="B20" i="6"/>
  <c r="B56" i="6"/>
  <c r="C63" i="4"/>
  <c r="C132" i="4"/>
  <c r="C117" i="4"/>
  <c r="B90" i="6"/>
  <c r="C148" i="4"/>
  <c r="C136" i="4"/>
  <c r="B40" i="6"/>
  <c r="C79" i="4"/>
  <c r="C152" i="4"/>
  <c r="B31" i="6"/>
  <c r="B73" i="6"/>
  <c r="B88" i="6"/>
  <c r="C23" i="4"/>
  <c r="C40" i="4"/>
  <c r="C153" i="4"/>
  <c r="B13" i="6"/>
  <c r="B77" i="6"/>
  <c r="B117" i="6"/>
  <c r="C115" i="4"/>
  <c r="C64" i="4"/>
  <c r="C133" i="4"/>
  <c r="C24" i="4"/>
  <c r="C67" i="4"/>
  <c r="C71" i="4"/>
  <c r="C172" i="4"/>
  <c r="I198" i="20"/>
  <c r="C26" i="4"/>
  <c r="C106" i="4"/>
  <c r="B82" i="6"/>
  <c r="B4" i="6"/>
  <c r="B5" i="6"/>
  <c r="B61" i="6"/>
  <c r="C11" i="4"/>
  <c r="B100" i="6"/>
  <c r="C116" i="4"/>
  <c r="B91" i="6"/>
  <c r="B92" i="6"/>
  <c r="B118" i="6"/>
  <c r="C128" i="4"/>
  <c r="C137" i="4"/>
  <c r="C33" i="4"/>
  <c r="B23" i="6"/>
  <c r="B24" i="6"/>
  <c r="C36" i="4"/>
  <c r="C68" i="4"/>
  <c r="C56" i="4"/>
  <c r="C97" i="4"/>
  <c r="C91" i="4"/>
  <c r="C78" i="4"/>
  <c r="C95" i="4"/>
  <c r="C94" i="4"/>
  <c r="C156" i="4"/>
  <c r="C151" i="4"/>
  <c r="C167" i="4"/>
  <c r="E202" i="20"/>
  <c r="E51" i="20"/>
  <c r="F202" i="20"/>
  <c r="B109" i="6"/>
  <c r="C202" i="20"/>
  <c r="C51" i="20"/>
  <c r="F51" i="20"/>
  <c r="B110" i="6"/>
  <c r="C92" i="20"/>
  <c r="C154" i="20"/>
  <c r="C61" i="4"/>
  <c r="C107" i="4"/>
  <c r="C134" i="4"/>
  <c r="C138" i="4"/>
  <c r="B14" i="6"/>
  <c r="B44" i="6"/>
  <c r="B79" i="6"/>
  <c r="C123" i="4"/>
  <c r="F92" i="20"/>
  <c r="D92" i="20"/>
  <c r="D154" i="20"/>
  <c r="D51" i="20"/>
  <c r="E92" i="20"/>
  <c r="A153" i="20"/>
  <c r="A201" i="20" s="1"/>
  <c r="A141" i="4"/>
  <c r="A189" i="4" s="1"/>
</calcChain>
</file>

<file path=xl/sharedStrings.xml><?xml version="1.0" encoding="utf-8"?>
<sst xmlns="http://schemas.openxmlformats.org/spreadsheetml/2006/main" count="1590" uniqueCount="669">
  <si>
    <t>Productos</t>
  </si>
  <si>
    <t>Unidad</t>
  </si>
  <si>
    <t xml:space="preserve">Total                                  Promedio </t>
  </si>
  <si>
    <t>Cereales</t>
  </si>
  <si>
    <t>Arroz (Superior)</t>
  </si>
  <si>
    <t>lb</t>
  </si>
  <si>
    <t>Arroz Selecto (Bisonó)</t>
  </si>
  <si>
    <t>Arroz Selecto (Pimco)</t>
  </si>
  <si>
    <t>Arroz Selecto (Molino)</t>
  </si>
  <si>
    <t>Arroz Super Selecto (Bisonó)</t>
  </si>
  <si>
    <t>Arroz Super Selecto (Campos)</t>
  </si>
  <si>
    <t>Arroz Super Selecto (La Garza)</t>
  </si>
  <si>
    <t>Arroz Super Selecto (Pimco)</t>
  </si>
  <si>
    <t>Maíz en grano</t>
  </si>
  <si>
    <t>Raíces y Tubérculos</t>
  </si>
  <si>
    <t>Batata</t>
  </si>
  <si>
    <t>Ñame (Liso)</t>
  </si>
  <si>
    <t>Ñame (Mina)</t>
  </si>
  <si>
    <t>Papa (Blanca)</t>
  </si>
  <si>
    <t>Papa (Amarilla)</t>
  </si>
  <si>
    <t>Yautía (Amarilla)</t>
  </si>
  <si>
    <t>Yautía (Blanca)</t>
  </si>
  <si>
    <t>Yautía (Coco)</t>
  </si>
  <si>
    <t xml:space="preserve">Yuca </t>
  </si>
  <si>
    <t>Yuca (Encerada)</t>
  </si>
  <si>
    <t xml:space="preserve">Mapuey </t>
  </si>
  <si>
    <t>Cepa de apio</t>
  </si>
  <si>
    <t>Musáceas</t>
  </si>
  <si>
    <t>Plátano (Barahona), grande</t>
  </si>
  <si>
    <t>Und</t>
  </si>
  <si>
    <t>Plátano (Barahona), mediano</t>
  </si>
  <si>
    <t>Plátano (Barahona), pequeño</t>
  </si>
  <si>
    <t>Plátano (Maduro)</t>
  </si>
  <si>
    <t>Guineo (Verde)</t>
  </si>
  <si>
    <t>Leguminosas</t>
  </si>
  <si>
    <t>Habichuela roja (Yacomelo)</t>
  </si>
  <si>
    <t>Habichuela roja (José Beta)</t>
  </si>
  <si>
    <t>Habichuela (Negra)</t>
  </si>
  <si>
    <t>Habichuela (Blanca)</t>
  </si>
  <si>
    <t>Habichuela (Pinta)</t>
  </si>
  <si>
    <t>Guandul verde (Grano)</t>
  </si>
  <si>
    <t>Haba</t>
  </si>
  <si>
    <t>Oleaginosas</t>
  </si>
  <si>
    <t>Maní</t>
  </si>
  <si>
    <t>Coco (Seco)</t>
  </si>
  <si>
    <t xml:space="preserve">Total                                       Promedio </t>
  </si>
  <si>
    <t>Hortalizas</t>
  </si>
  <si>
    <t>Ají (Cubanela)</t>
  </si>
  <si>
    <t>Ají (Gustoso)</t>
  </si>
  <si>
    <t>Ají (Picante)</t>
  </si>
  <si>
    <t>Ají morrón (Rojo)</t>
  </si>
  <si>
    <t>Ají morrón (Amarillo)</t>
  </si>
  <si>
    <t>Ají morrón (Verde)</t>
  </si>
  <si>
    <t>Ajo (Importado)</t>
  </si>
  <si>
    <t>Ajo (Criollo)</t>
  </si>
  <si>
    <t>Auyama</t>
  </si>
  <si>
    <t>Berenjena (Criolla)</t>
  </si>
  <si>
    <t>Berenjena (China)</t>
  </si>
  <si>
    <t>Cebolla amarilla (Criolla)</t>
  </si>
  <si>
    <t>Cebolla roja (Criolla)</t>
  </si>
  <si>
    <t>Cebolla amarilla (Importada)</t>
  </si>
  <si>
    <t xml:space="preserve">Cebolla roja (Importada) </t>
  </si>
  <si>
    <t>Zanahoria</t>
  </si>
  <si>
    <t>Cilantro (Ancho)</t>
  </si>
  <si>
    <t>Cilantríco (Verdura)</t>
  </si>
  <si>
    <t>Perejil</t>
  </si>
  <si>
    <t>Molondrón</t>
  </si>
  <si>
    <t>Orégano (Entero)</t>
  </si>
  <si>
    <t>Orégano (Molido)</t>
  </si>
  <si>
    <t>Pepino</t>
  </si>
  <si>
    <t>Rábano</t>
  </si>
  <si>
    <t>Espinaca</t>
  </si>
  <si>
    <t>Paq/lb</t>
  </si>
  <si>
    <t>Vainitas (Larga)</t>
  </si>
  <si>
    <t>Vainitas (China)</t>
  </si>
  <si>
    <t>Vainitas (Española)</t>
  </si>
  <si>
    <t>Vainitas (Italiana)</t>
  </si>
  <si>
    <t>Lechuga (Repollada)</t>
  </si>
  <si>
    <t>Remolacha</t>
  </si>
  <si>
    <t>Repollo</t>
  </si>
  <si>
    <t>Tomate (Ensalada)</t>
  </si>
  <si>
    <t>Tomate (Bugalú)</t>
  </si>
  <si>
    <t>Coliflor</t>
  </si>
  <si>
    <t>Brócolis</t>
  </si>
  <si>
    <t>Apio</t>
  </si>
  <si>
    <t>Puerro</t>
  </si>
  <si>
    <t>Tayota</t>
  </si>
  <si>
    <t>Productos Tradicionales</t>
  </si>
  <si>
    <t>Azúcar (Blanca)</t>
  </si>
  <si>
    <t>Azúcar (Crema)</t>
  </si>
  <si>
    <t>Frutales</t>
  </si>
  <si>
    <t>Aguacate (Criollo)</t>
  </si>
  <si>
    <t>Aguacate (Semil 34)</t>
  </si>
  <si>
    <t>Aguacate (Popenoe)</t>
  </si>
  <si>
    <t>Lechosa (Maradol), grande</t>
  </si>
  <si>
    <t>Lechosa (Maradol), mediana</t>
  </si>
  <si>
    <t>Lechosa (Maradol), pequeña</t>
  </si>
  <si>
    <t>Lechosa (Red Lady), grande</t>
  </si>
  <si>
    <t>Lechosa (Red Lady), mediana</t>
  </si>
  <si>
    <t>Lechosa (Red Lady), pequeña</t>
  </si>
  <si>
    <t xml:space="preserve">Limón agrio (Persa) </t>
  </si>
  <si>
    <t>Melón (Cantaloupe), grande</t>
  </si>
  <si>
    <t>Melón (Cantaloupe), mediano</t>
  </si>
  <si>
    <t>Melón (Tropical), grande</t>
  </si>
  <si>
    <t>Melón (Tropical), mediano</t>
  </si>
  <si>
    <t>Melón (Otra variedad)</t>
  </si>
  <si>
    <t>Naranja (Agria)</t>
  </si>
  <si>
    <t>Doc</t>
  </si>
  <si>
    <t>Naranja (Dulce)</t>
  </si>
  <si>
    <t>Piña (MD2), grande</t>
  </si>
  <si>
    <t>Guineo (Maduro)</t>
  </si>
  <si>
    <t>Toronja</t>
  </si>
  <si>
    <t>Zapote, grande</t>
  </si>
  <si>
    <t>Zapote, mediano</t>
  </si>
  <si>
    <t>Chinola</t>
  </si>
  <si>
    <t>Fresa</t>
  </si>
  <si>
    <t>Paq</t>
  </si>
  <si>
    <t>Sandía, grande</t>
  </si>
  <si>
    <t>Granadillo</t>
  </si>
  <si>
    <t>Guanábana</t>
  </si>
  <si>
    <t>Mango (Tommy Atkins)</t>
  </si>
  <si>
    <t>Mango (Gota de Oro)</t>
  </si>
  <si>
    <t>Mango (Banilejo)</t>
  </si>
  <si>
    <t>Mango (Keitt)</t>
  </si>
  <si>
    <t>Mandarina</t>
  </si>
  <si>
    <t xml:space="preserve">Pecuarios </t>
  </si>
  <si>
    <t>Res (Bola)</t>
  </si>
  <si>
    <t>Res (Cadera)</t>
  </si>
  <si>
    <t>Res (Pecho)</t>
  </si>
  <si>
    <t>Res (Roti)</t>
  </si>
  <si>
    <t>Cerdo (Pierna)</t>
  </si>
  <si>
    <t>Lacteos</t>
  </si>
  <si>
    <t>Queso blanco freir (Rica)</t>
  </si>
  <si>
    <t>Litro</t>
  </si>
  <si>
    <t>Avícolas</t>
  </si>
  <si>
    <t>Pollo procesado (Fresco)</t>
  </si>
  <si>
    <t>Pollo procesado (Congelado)</t>
  </si>
  <si>
    <t>Muslo pollo (Ancho)</t>
  </si>
  <si>
    <t>Muslo pollo (Largo)</t>
  </si>
  <si>
    <t>Und.</t>
  </si>
  <si>
    <t>Arroz Selecto (La Garza)</t>
  </si>
  <si>
    <t>Plátano (Importado)</t>
  </si>
  <si>
    <t>Ají (Cachucha)</t>
  </si>
  <si>
    <t>Ají morrón (verde)</t>
  </si>
  <si>
    <t>Lechuga (Criolla)</t>
  </si>
  <si>
    <t>Tomate (Industrial)</t>
  </si>
  <si>
    <t>Aguacate (Carla)</t>
  </si>
  <si>
    <t>Limón agrio (Criollo)</t>
  </si>
  <si>
    <t>Limón agrio (Persa)</t>
  </si>
  <si>
    <t>Naranja (Valenciana)</t>
  </si>
  <si>
    <t>Piña (Cayena Lisa)</t>
  </si>
  <si>
    <t>Sandía (Grande)</t>
  </si>
  <si>
    <t>Sandía (Mediana)</t>
  </si>
  <si>
    <t>Sandía (Pequeña)</t>
  </si>
  <si>
    <t>Mango (Puntica)</t>
  </si>
  <si>
    <t>Cerdo chuleta (Fresca)</t>
  </si>
  <si>
    <t>Chuleta (Ahumada)</t>
  </si>
  <si>
    <t>Supermercado</t>
  </si>
  <si>
    <t>CEREALES</t>
  </si>
  <si>
    <t>Arroz (Súper Selecto), primera</t>
  </si>
  <si>
    <t>Arroz Selecto, primera</t>
  </si>
  <si>
    <t>Arroz Superior</t>
  </si>
  <si>
    <t>Maíz en grano, (Francés largo), Amarillo, UNPHU</t>
  </si>
  <si>
    <t>LEGUMINOSAS SECAS</t>
  </si>
  <si>
    <t>Habichuela roja, José Beta (corta), segunda</t>
  </si>
  <si>
    <t xml:space="preserve">Habichuela negra, (Arroyo Loro Negro), primera </t>
  </si>
  <si>
    <t>Habichuela blanca, (Importada), primera</t>
  </si>
  <si>
    <t>Habichuela blanca,(Anacaona),primera</t>
  </si>
  <si>
    <t>Habichuela pinta  (Gira), primera</t>
  </si>
  <si>
    <t>Guandul verde en grano</t>
  </si>
  <si>
    <t>Guandul verde en vaina, ( Kaki), primera</t>
  </si>
  <si>
    <t>RAICES-TUBERCULOS</t>
  </si>
  <si>
    <t xml:space="preserve">Batata, (Roja Copelo), grande, primera </t>
  </si>
  <si>
    <t>Ñame, (Liso), grande, primera</t>
  </si>
  <si>
    <t>Ñame, (Mina), grande, primera</t>
  </si>
  <si>
    <t>Papa, (Granola), grande, primera</t>
  </si>
  <si>
    <t>Yautía amarilla, grande</t>
  </si>
  <si>
    <t>Yautía  blanca, grande</t>
  </si>
  <si>
    <t>Yautía coco, grande, primera</t>
  </si>
  <si>
    <t>Yuca, (Bilin negra), grande</t>
  </si>
  <si>
    <t xml:space="preserve">Yuca,  (Encerada), </t>
  </si>
  <si>
    <t>MUSACEAS</t>
  </si>
  <si>
    <t>Plátano, (Macho x Hembra), primera</t>
  </si>
  <si>
    <t>Plátano, (Macho x Hembra), mediano,primera</t>
  </si>
  <si>
    <t>Plátano, Macho x Hembra, grande</t>
  </si>
  <si>
    <t>Plátano, (Macho x Hembra), mediano</t>
  </si>
  <si>
    <t>Plátano, (Enano), grande</t>
  </si>
  <si>
    <t>Plátano, (Enano), mediano</t>
  </si>
  <si>
    <t xml:space="preserve">Plátano, (FHIA - 20), grande </t>
  </si>
  <si>
    <t xml:space="preserve">Plátano  (FHIA - 21) </t>
  </si>
  <si>
    <t>Guineo, (Johnson), verde, grande</t>
  </si>
  <si>
    <t>Guineo, (Michel Gros)</t>
  </si>
  <si>
    <t>OLEAGINOSAS</t>
  </si>
  <si>
    <t>Coco seco, (Hibrido), grande</t>
  </si>
  <si>
    <t>LEGUMBRES-HORTALIZAS</t>
  </si>
  <si>
    <t>Ají, Cubanela, verde, primera</t>
  </si>
  <si>
    <t>Ají, Gustoso, verde, primera</t>
  </si>
  <si>
    <t>Ají, Cachucha, verde</t>
  </si>
  <si>
    <t>Ají, Morrón, colores, primera</t>
  </si>
  <si>
    <t>Ajo, grande, primera</t>
  </si>
  <si>
    <t>Ajo criollo, (Pequeño)</t>
  </si>
  <si>
    <t>Auyama, (Cabello de ángel), grande, primera</t>
  </si>
  <si>
    <t>Berenjena, (Pompadur), grande, primera</t>
  </si>
  <si>
    <t>Berenjena, (Pompadur), morada oscura, mediana</t>
  </si>
  <si>
    <t>Cebolla amarilla, (Israel H-202), primera</t>
  </si>
  <si>
    <t>Cebolla, (Ciban), grande, primera</t>
  </si>
  <si>
    <t>Cebolla (Importada), amarilla, grande</t>
  </si>
  <si>
    <t>Molondrón, (Liso criollo), primera</t>
  </si>
  <si>
    <t>Tayota, grande, primera</t>
  </si>
  <si>
    <t xml:space="preserve">Lechuga criolla </t>
  </si>
  <si>
    <t>Lechuga repollada, (Bronce Minotte), grande, primera</t>
  </si>
  <si>
    <t>Remolacha, (Bonanza), grande, primera</t>
  </si>
  <si>
    <t>Repollo, (Emblem), mediano, primera</t>
  </si>
  <si>
    <t>Tomate ensalada, (Wolter), grande, primera</t>
  </si>
  <si>
    <t>Tomate industrial, (Nies), Rojo, grande</t>
  </si>
  <si>
    <t>Tomate (Bugalú), grande, primera</t>
  </si>
  <si>
    <t>Zanahoria, (Chantenay), grande, primera</t>
  </si>
  <si>
    <t>Coliflor, (Magestic), grande, segunda</t>
  </si>
  <si>
    <t>Brocolis, (Zacata), grande, primera</t>
  </si>
  <si>
    <t>Vainita, verde larga, primera</t>
  </si>
  <si>
    <t>Rábano, (Crison), mediano</t>
  </si>
  <si>
    <t>Espinaca, (Pack Choi), grande</t>
  </si>
  <si>
    <t>Cilantro, (Long Standing), grande, primera</t>
  </si>
  <si>
    <t>Verdurita, (Crispum), grande, primera</t>
  </si>
  <si>
    <t>Apio, (Utah 52-70), grande, primera</t>
  </si>
  <si>
    <t>Puerro (Carentan), Verde Grande</t>
  </si>
  <si>
    <t>FRUTAS</t>
  </si>
  <si>
    <t>Aguacate (Criollo),grande</t>
  </si>
  <si>
    <t>Aguacate (Semil-34), grande</t>
  </si>
  <si>
    <t>Aguacate, (Popenoe), grande, primera</t>
  </si>
  <si>
    <t>Aguacate, (Carla), grande, primera</t>
  </si>
  <si>
    <t>Lechosa, (Maradol), grande</t>
  </si>
  <si>
    <t>Lechosa, (Maradol), mediana</t>
  </si>
  <si>
    <t>Lechosa, (Maradol), pequeña, primera</t>
  </si>
  <si>
    <t>Lechosa, (Red Lady), grande, primera</t>
  </si>
  <si>
    <t>Lechosa, (Red Lady), mediana, primera</t>
  </si>
  <si>
    <t>Lechosa, (Red Lady), pequeña, primera</t>
  </si>
  <si>
    <t>Guineo maduro, (Cavendish), primera, grande</t>
  </si>
  <si>
    <t>Limón criollo, primera</t>
  </si>
  <si>
    <t>Limón Persa, grande, primera</t>
  </si>
  <si>
    <t>Melón, (Cantaloupe), grande, primera</t>
  </si>
  <si>
    <t>Melón, (Cantaloupe), mediano, primera</t>
  </si>
  <si>
    <t>Melón (Tropical), grande, primera</t>
  </si>
  <si>
    <t>Melón (Tropical), mediano, primera</t>
  </si>
  <si>
    <t xml:space="preserve">Naranja, Agria, grande, primera </t>
  </si>
  <si>
    <t>Naranja, (Valencia), pequeña, segunda</t>
  </si>
  <si>
    <t>Piña, (Cayena Lisa)</t>
  </si>
  <si>
    <t>Piña, (MD2), grande, primera</t>
  </si>
  <si>
    <t>Toronja, grande</t>
  </si>
  <si>
    <t>Sandía, (Fonda), grande, primera</t>
  </si>
  <si>
    <t>Sandía, (Fonda), mediana, primera</t>
  </si>
  <si>
    <t>Sandía, (Jubbile), pequeña, primera</t>
  </si>
  <si>
    <t>Mango, (Tommy Atkins), grande</t>
  </si>
  <si>
    <t>Mango, (Gota de Oro), grande</t>
  </si>
  <si>
    <t>Mango, (Grano de Oro), grande</t>
  </si>
  <si>
    <t>Mango, Banilejo, grande, primera</t>
  </si>
  <si>
    <t>Mango, Puntica, grande</t>
  </si>
  <si>
    <t>Mango Keitt, grande, primera</t>
  </si>
  <si>
    <t>Mango Yamaguí, grande, primera</t>
  </si>
  <si>
    <t>Chinola, amarilla, grande, primera</t>
  </si>
  <si>
    <t>Zapote, grande, primera, mediano</t>
  </si>
  <si>
    <t>Cereza, primera</t>
  </si>
  <si>
    <t>CARNES</t>
  </si>
  <si>
    <t xml:space="preserve">Res bola  </t>
  </si>
  <si>
    <t>Res cadera</t>
  </si>
  <si>
    <t>Res pecho</t>
  </si>
  <si>
    <t>Res rotí</t>
  </si>
  <si>
    <t xml:space="preserve">Res banda </t>
  </si>
  <si>
    <t>Cerdo chuleta fresca</t>
  </si>
  <si>
    <t>Cerdo pierna</t>
  </si>
  <si>
    <t>Cerdo banda</t>
  </si>
  <si>
    <t>Pollo vivo</t>
  </si>
  <si>
    <t>Pollo matado</t>
  </si>
  <si>
    <t>Chuleta ahumada</t>
  </si>
  <si>
    <t>HUEVOS</t>
  </si>
  <si>
    <t>Huevos de consumo, grande</t>
  </si>
  <si>
    <t>FECHA DEL DIA</t>
  </si>
  <si>
    <t>Semana del 30 de Enero al 02 de Feb., 2018</t>
  </si>
  <si>
    <t>Habichuela roja, (Yacomelo)</t>
  </si>
  <si>
    <t>Cebolla (Importada), roja, grande</t>
  </si>
  <si>
    <t>Pepino (Poisent), grande, primera</t>
  </si>
  <si>
    <t>Piña, (MD2), mediana, primera</t>
  </si>
  <si>
    <t>Zapote, mediano, primera, mediano</t>
  </si>
  <si>
    <t>Huevos de (Consumo)</t>
  </si>
  <si>
    <t>und</t>
  </si>
  <si>
    <t>Aguacate, (Benny), grande, primera</t>
  </si>
  <si>
    <t xml:space="preserve"> Precios Promedios de los Principales Productos Agropecuarios en los principales Supermercados de Santo Domingo, del día              </t>
  </si>
  <si>
    <t>Aguacate (Benny)</t>
  </si>
  <si>
    <t xml:space="preserve">Supermercados </t>
  </si>
  <si>
    <t>Plaza Lama 27 de Feb.</t>
  </si>
  <si>
    <t>Cadena (Núñez de Cáceres)</t>
  </si>
  <si>
    <t>Bravol (Núñez de Cáceres)</t>
  </si>
  <si>
    <t>Sirena (Galería 360)</t>
  </si>
  <si>
    <t>Jumbo (Agora Mall</t>
  </si>
  <si>
    <t>SuperPola  (Sarasota)</t>
  </si>
  <si>
    <t>Promedios</t>
  </si>
  <si>
    <t xml:space="preserve"> Precios Promedios de la Cebollas y Limór Persa  en Cadenas de Supermercados de Santo Domingo, del día 30 de Mayo, 2109  (En RD$)         </t>
  </si>
  <si>
    <t xml:space="preserve"> </t>
  </si>
  <si>
    <t>Prom Total</t>
  </si>
  <si>
    <t>Piscicolas y Acuicolas</t>
  </si>
  <si>
    <t>Filete dorado</t>
  </si>
  <si>
    <t>Filete Tilapia</t>
  </si>
  <si>
    <t>Filete de Basa</t>
  </si>
  <si>
    <t>Merlusa</t>
  </si>
  <si>
    <t>Carite</t>
  </si>
  <si>
    <t>Dorado</t>
  </si>
  <si>
    <t>Camarones (Jumbo)</t>
  </si>
  <si>
    <t>Perca atruchada</t>
  </si>
  <si>
    <t xml:space="preserve">Anguila </t>
  </si>
  <si>
    <t xml:space="preserve">Róbalos </t>
  </si>
  <si>
    <t>Mero americano</t>
  </si>
  <si>
    <t>Meros nep</t>
  </si>
  <si>
    <t>Salmon</t>
  </si>
  <si>
    <t>Sardinas</t>
  </si>
  <si>
    <t xml:space="preserve">Atún rojo del Atlántico </t>
  </si>
  <si>
    <t>Atún aleta negra</t>
  </si>
  <si>
    <t xml:space="preserve">Atún </t>
  </si>
  <si>
    <t>Crustáceos</t>
  </si>
  <si>
    <t xml:space="preserve">Cangrejos </t>
  </si>
  <si>
    <t xml:space="preserve">Langosta </t>
  </si>
  <si>
    <t xml:space="preserve">Langostinos </t>
  </si>
  <si>
    <t>Pulpo</t>
  </si>
  <si>
    <t>Jaiba</t>
  </si>
  <si>
    <t>Tilapias roja</t>
  </si>
  <si>
    <t>Tilapias negra</t>
  </si>
  <si>
    <t>Filete de chillo</t>
  </si>
  <si>
    <t>Filete de mero</t>
  </si>
  <si>
    <t>Chillo persa</t>
  </si>
  <si>
    <t>Calamar</t>
  </si>
  <si>
    <t>Filete de merlusa</t>
  </si>
  <si>
    <t>Lambi</t>
  </si>
  <si>
    <t>bacalao noruego</t>
  </si>
  <si>
    <t>Reinita del pacifico</t>
  </si>
  <si>
    <t>filete de calamar</t>
  </si>
  <si>
    <t>Lambi molido</t>
  </si>
  <si>
    <t>Mantequilla (Rica)</t>
  </si>
  <si>
    <t>VII.  Precios Promedios de Productos Agropecuarios en Cadenas de Supermercados en Santo Domingo, (En RD$)</t>
  </si>
  <si>
    <t>Fuente:  Cadenas de Supermercados de Santo Domingo.</t>
  </si>
  <si>
    <t>Elaborado:  Ministerio de Agricultura, Departamento de Economía Agropecuaria y Estadísticas, División de</t>
  </si>
  <si>
    <t>Ministerio de Agricultura</t>
  </si>
  <si>
    <t xml:space="preserve"> Levantamiento de las Informaciones de Precios a nivel Minorista en Supermercados de Santo Domingo</t>
  </si>
  <si>
    <t xml:space="preserve"> Nombre del Supermercado:</t>
  </si>
  <si>
    <t xml:space="preserve">Nombre del Reportero: </t>
  </si>
  <si>
    <t>PROMEDIO</t>
  </si>
  <si>
    <t>Arroz (Selecto)</t>
  </si>
  <si>
    <t>libra</t>
  </si>
  <si>
    <t xml:space="preserve">Habichuela roja </t>
  </si>
  <si>
    <t xml:space="preserve">Habichuela (Pinta) </t>
  </si>
  <si>
    <t>Raices y Tubérculos</t>
  </si>
  <si>
    <t xml:space="preserve">Papa </t>
  </si>
  <si>
    <t>Plátano FHIA-20</t>
  </si>
  <si>
    <t xml:space="preserve">Guineo verde </t>
  </si>
  <si>
    <t>Cebolla roja  (Criolla)</t>
  </si>
  <si>
    <t>Pollo (Fresco)</t>
  </si>
  <si>
    <t>Pollo (Congelado)</t>
  </si>
  <si>
    <t>Huevos</t>
  </si>
  <si>
    <t>Cerdo Chuleta fresca</t>
  </si>
  <si>
    <t>Cerdo Pierna</t>
  </si>
  <si>
    <t>Res para Guisar</t>
  </si>
  <si>
    <t xml:space="preserve">Leche (Liquida), entera </t>
  </si>
  <si>
    <t>FUENTE: Supermercados de la ciudad de Santo Domingo</t>
  </si>
  <si>
    <t xml:space="preserve"> Elaborado en el Ministerio de Agricultura, Departamento de Economía Agropecuaria y Estadísticas, División de Captura y Análisis de Precios Agrop.</t>
  </si>
  <si>
    <t>M  U  E  S  T  R  A  S   SUPERMERCADOS</t>
  </si>
  <si>
    <t>Plátano Maduro</t>
  </si>
  <si>
    <t>FUENTE: Principales Cadenas de Supermercados de la ciudad de Santo Domingo</t>
  </si>
  <si>
    <t xml:space="preserve"> Elaborado en el Ministerio de Agricultura, Departamento de Economía Agropecuaria y Estadísticas,</t>
  </si>
  <si>
    <t>División de Captura y Análisis de Precios Agropecuarios, 2021</t>
  </si>
  <si>
    <t xml:space="preserve">Leche liquida </t>
  </si>
  <si>
    <t>LACTEOS</t>
  </si>
  <si>
    <t xml:space="preserve"> Pollo congelado</t>
  </si>
  <si>
    <t>Filete de bacalao</t>
  </si>
  <si>
    <t>Bacalao noruego</t>
  </si>
  <si>
    <t xml:space="preserve"> Captura  y Análisis de Precios Agropecuarios, 2022</t>
  </si>
  <si>
    <t>Colibirrubia</t>
  </si>
  <si>
    <t xml:space="preserve"> Precios Promedios de los Principales Productos Agropecuarios en los principales Supermercados de Santo Domingo, (En RD$) </t>
  </si>
  <si>
    <t>PROM</t>
  </si>
  <si>
    <t>Tentaculo de calamar</t>
  </si>
  <si>
    <t xml:space="preserve">Ñame </t>
  </si>
  <si>
    <t xml:space="preserve">Lentejas </t>
  </si>
  <si>
    <t xml:space="preserve">Arvejas </t>
  </si>
  <si>
    <t>Yuca (Fresca)</t>
  </si>
  <si>
    <t>Plátano (Verde), grande</t>
  </si>
  <si>
    <t>Plátano (Verde), mediano</t>
  </si>
  <si>
    <t>Plátano (Verde), pequeño</t>
  </si>
  <si>
    <t>Guineo verde</t>
  </si>
  <si>
    <t>Berenjena (Negra)</t>
  </si>
  <si>
    <t>Cebolla roja  (Importada)</t>
  </si>
  <si>
    <t xml:space="preserve">Aguacate (Otra variedad) </t>
  </si>
  <si>
    <t>Naranja (Barceló)</t>
  </si>
  <si>
    <t>Piña (MD2), mediana</t>
  </si>
  <si>
    <t>Piña (MD2), Pequeña</t>
  </si>
  <si>
    <t xml:space="preserve">Zapote, mediano </t>
  </si>
  <si>
    <t>Carnes</t>
  </si>
  <si>
    <t>Res molida, de primera</t>
  </si>
  <si>
    <t>Paleta de Cerdo</t>
  </si>
  <si>
    <t>Lácteos</t>
  </si>
  <si>
    <t>Leche (líquida)</t>
  </si>
  <si>
    <t>Lt</t>
  </si>
  <si>
    <t>Leche (polvo)</t>
  </si>
  <si>
    <t>Alas (Frescas)</t>
  </si>
  <si>
    <t>Pechuga de pollo (Fresca)</t>
  </si>
  <si>
    <t>Filete de calamar</t>
  </si>
  <si>
    <t>ib</t>
  </si>
  <si>
    <t xml:space="preserve">Leche (Polvo), entera </t>
  </si>
  <si>
    <t>Libra</t>
  </si>
  <si>
    <t>Prom                     Total</t>
  </si>
  <si>
    <t>División de Captura y Análisis de Precios Agropecuarios, 2022</t>
  </si>
  <si>
    <t>Precios de los Principales Productos Agropecuarios en Supermercados de Santo Domingo, En (RD$)</t>
  </si>
  <si>
    <t>Yuca (Enserada)</t>
  </si>
  <si>
    <t>Café molido Santo Domingo</t>
  </si>
  <si>
    <t>Aceites Vegetales y Refinados</t>
  </si>
  <si>
    <t>Aceite Crisol</t>
  </si>
  <si>
    <t>Aceite de Soya Crisol</t>
  </si>
  <si>
    <t>Aceite Manicero</t>
  </si>
  <si>
    <t>Aceite Mazola Canola</t>
  </si>
  <si>
    <t>Aceite Wesson Canola</t>
  </si>
  <si>
    <t>Enlatados</t>
  </si>
  <si>
    <t>Habichuelas Blancas Enlatadas</t>
  </si>
  <si>
    <t>Habichuelas Negras Enlatadas</t>
  </si>
  <si>
    <t>Habichuelas Pintas Enlatadas</t>
  </si>
  <si>
    <t>Habichuelas Rojas Enlatadas</t>
  </si>
  <si>
    <t>Harina de Maíz (Mazorca)</t>
  </si>
  <si>
    <t>Harina de Trigo Milano</t>
  </si>
  <si>
    <t>Harina trigo (Blanquita)</t>
  </si>
  <si>
    <t>Vegetales Mixtos Enlatados</t>
  </si>
  <si>
    <t>Pecuarios</t>
  </si>
  <si>
    <t>Tipos de Harina</t>
  </si>
  <si>
    <t xml:space="preserve">Aceite de soya La Joya </t>
  </si>
  <si>
    <t>Aceite Diamante</t>
  </si>
  <si>
    <t>Aceite El Gallo</t>
  </si>
  <si>
    <t>AGROINDUSTRIALES</t>
  </si>
  <si>
    <t xml:space="preserve">Chocolate Embajador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</si>
  <si>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</si>
  <si>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</si>
  <si>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</si>
  <si>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</si>
  <si>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</si>
  <si>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</si>
  <si>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</si>
  <si>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</si>
  <si>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</si>
  <si>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</si>
  <si>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</si>
  <si>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</si>
  <si>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</si>
  <si>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</si>
  <si>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</si>
  <si>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</si>
  <si>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</si>
  <si>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</si>
  <si>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</si>
  <si>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</si>
  <si>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</si>
  <si>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</si>
  <si>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</si>
  <si>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</si>
  <si>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</si>
  <si>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</si>
  <si>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</si>
  <si>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</si>
  <si>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</si>
  <si>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</si>
  <si>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</si>
  <si>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</si>
  <si>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</si>
  <si>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</si>
  <si>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</si>
  <si>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</si>
  <si>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</si>
  <si>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</si>
  <si>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</si>
  <si>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</si>
  <si>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</si>
  <si>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</si>
  <si>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</si>
  <si>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</si>
  <si>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</si>
  <si>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</si>
  <si>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</si>
  <si>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</si>
  <si>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</si>
  <si>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</si>
  <si>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</si>
  <si>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</si>
  <si>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</si>
  <si>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</si>
  <si>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</si>
  <si>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</si>
  <si>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</si>
  <si>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</si>
  <si>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</si>
  <si>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</si>
  <si>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</si>
  <si>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</si>
  <si>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</si>
  <si>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</si>
  <si>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</si>
  <si>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</si>
  <si>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</si>
  <si>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</si>
  <si>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</si>
  <si>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</si>
  <si>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</si>
  <si>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</si>
  <si>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</si>
  <si>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</si>
  <si>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</si>
  <si>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</si>
  <si>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</si>
  <si>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</si>
  <si>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</si>
  <si>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</si>
  <si>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</si>
  <si>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</si>
  <si>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</si>
  <si>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</si>
  <si>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</si>
  <si>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</si>
  <si>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</si>
  <si>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</si>
  <si>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</si>
  <si>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</si>
  <si>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</si>
  <si>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</si>
  <si>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</si>
  <si>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</si>
  <si>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</si>
  <si>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</si>
  <si>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</si>
  <si>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</si>
  <si>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</si>
  <si>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</si>
  <si>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</si>
  <si>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</si>
  <si>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</si>
  <si>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</si>
  <si>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112</t>
  </si>
  <si>
    <t>113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</si>
  <si>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</si>
  <si>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</si>
  <si>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</si>
  <si>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</si>
  <si>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</si>
  <si>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</si>
  <si>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</si>
  <si>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</si>
  <si>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</si>
  <si>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</si>
  <si>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</si>
  <si>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</si>
  <si>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</si>
  <si>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</si>
  <si>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</si>
  <si>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</si>
  <si>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</si>
  <si>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</si>
  <si>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</si>
  <si>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</si>
  <si>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</si>
  <si>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</si>
  <si>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</si>
  <si>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</si>
  <si>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</si>
  <si>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</si>
  <si>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144</t>
  </si>
  <si>
    <t>145</t>
  </si>
  <si>
    <t>147</t>
  </si>
  <si>
    <t>148</t>
  </si>
  <si>
    <t>149</t>
  </si>
  <si>
    <t>152</t>
  </si>
  <si>
    <t>153</t>
  </si>
  <si>
    <t>154</t>
  </si>
  <si>
    <t>155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</si>
  <si>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</si>
  <si>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</si>
  <si>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</si>
  <si>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</si>
  <si>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</si>
  <si>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</si>
  <si>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</si>
  <si>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</si>
  <si>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</si>
  <si>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</si>
  <si>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</si>
  <si>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</si>
  <si>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</si>
  <si>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</si>
  <si>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</si>
  <si>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</si>
  <si>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</si>
  <si>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</si>
  <si>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</si>
  <si>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</si>
  <si>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</si>
  <si>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</si>
  <si>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</si>
  <si>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</si>
  <si>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</si>
  <si>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</si>
  <si>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</si>
  <si>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</si>
  <si>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</si>
  <si>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</si>
  <si>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</si>
  <si>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</si>
  <si>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</si>
  <si>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</si>
  <si>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</si>
  <si>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</si>
  <si>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</si>
  <si>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</si>
  <si>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</si>
  <si>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</si>
  <si>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</si>
  <si>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</si>
  <si>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</si>
  <si>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</si>
  <si>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</si>
  <si>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</si>
  <si>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</si>
  <si>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</si>
  <si>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</si>
  <si>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</si>
  <si>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</si>
  <si>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</si>
  <si>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</si>
  <si>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</si>
  <si>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</si>
  <si>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</si>
  <si>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</si>
  <si>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</si>
  <si>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</si>
  <si>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</si>
  <si>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</si>
  <si>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</si>
  <si>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</si>
  <si>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</si>
  <si>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</si>
  <si>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Yogourt</t>
  </si>
  <si>
    <t>32 onz</t>
  </si>
  <si>
    <t>Rabirrubia</t>
  </si>
  <si>
    <t>Pasta de tomate (Famosa)</t>
  </si>
  <si>
    <t>Maiz dulce (Famosa)</t>
  </si>
  <si>
    <t>Carrefour hoy</t>
  </si>
  <si>
    <t>Supermercados</t>
  </si>
  <si>
    <t>Filete de Tilapia</t>
  </si>
  <si>
    <t>2 lb</t>
  </si>
  <si>
    <t>14 onz</t>
  </si>
  <si>
    <t>Lata 15 onz</t>
  </si>
  <si>
    <t>Botella 16 onz</t>
  </si>
  <si>
    <t>Galón 64 onz</t>
  </si>
  <si>
    <t>16 onz</t>
  </si>
  <si>
    <t>Caja 10 und</t>
  </si>
  <si>
    <t>Cangrejos (masa)</t>
  </si>
  <si>
    <t xml:space="preserve">  </t>
  </si>
  <si>
    <t>64 onz=0.5 galon=1.82</t>
  </si>
  <si>
    <t>Guandules Enlatados con Coco</t>
  </si>
  <si>
    <t>Guandules Enlatados sin Coco</t>
  </si>
  <si>
    <t>Harina de Maíz (Doramas)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</si>
  <si>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Principales Cadenas de Supermercados de la ciudad de Santo Domingo</t>
    </r>
  </si>
  <si>
    <t>Unidad de Medida</t>
  </si>
  <si>
    <t/>
  </si>
  <si>
    <t>¿</t>
  </si>
  <si>
    <t>División de Captura y Análisis de Precios Agropecuarios, 2025</t>
  </si>
  <si>
    <t>Hiper Olé, Villa Mella</t>
  </si>
  <si>
    <t>09 de Junio 2025 (En RD$).</t>
  </si>
  <si>
    <t xml:space="preserve">La Sirena, Carretera Mella </t>
  </si>
  <si>
    <t>Bravo, Villa Mella</t>
  </si>
  <si>
    <t xml:space="preserve">Jumbo, Carretera Mella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</si>
</sst>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  <numFmt numFmtId="166" formatCode="[$-1C0A]d&quot; de &quot;mmmm&quot; de &quot;yyyy;@"/>
  </numFmts>
  <fonts count="8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9"/>
      <color indexed="8"/>
      <name val="Arial Narrow"/>
      <family val="2"/>
    </font>
    <font>
      <sz val="11"/>
      <color indexed="8"/>
      <name val="Calibri"/>
      <family val="2"/>
    </font>
    <font>
      <b/>
      <sz val="13"/>
      <color indexed="8"/>
      <name val="Arial Narrow"/>
      <family val="2"/>
    </font>
    <font>
      <sz val="10"/>
      <color indexed="11"/>
      <name val="Arial Narrow"/>
      <family val="2"/>
    </font>
    <font>
      <b/>
      <sz val="10"/>
      <name val="Arial Narrow"/>
      <family val="2"/>
    </font>
    <font>
      <b/>
      <sz val="11"/>
      <color indexed="8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indexed="8"/>
      <name val="Arial Narrow"/>
      <family val="2"/>
    </font>
    <font>
      <b/>
      <sz val="10"/>
      <color indexed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u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u/>
      <sz val="10"/>
      <color theme="4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Arial Narrow"/>
      <family val="2"/>
    </font>
    <font>
      <sz val="10"/>
      <color indexed="8"/>
      <name val="Arial Narrow"/>
      <family val="2"/>
    </font>
    <font>
      <b/>
      <sz val="14"/>
      <color indexed="8"/>
      <name val="Arial Narrow"/>
      <family val="2"/>
    </font>
    <font>
      <b/>
      <sz val="10"/>
      <color indexed="8"/>
      <name val="Arial Narrow"/>
      <family val="2"/>
    </font>
    <font>
      <b/>
      <sz val="12"/>
      <name val="Arial Narrow"/>
      <family val="2"/>
    </font>
    <font>
      <b/>
      <sz val="9"/>
      <color rgb="FFFF0000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9"/>
      <color rgb="FFFF0000"/>
      <name val="Arial Narrow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color theme="3" tint="-0.249977111117893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11"/>
      <name val="Calibri"/>
      <family val="2"/>
      <scheme val="minor"/>
    </font>
    <font>
      <b/>
      <sz val="9"/>
      <color indexed="11"/>
      <name val="Calibri"/>
      <family val="2"/>
      <scheme val="minor"/>
    </font>
    <font>
      <b/>
      <u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indexed="8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</font>
    <font>
      <b/>
      <sz val="11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41">
    <xf numFmtId="0" fontId="0" fillId="0" borderId="0"/>
    <xf numFmtId="43" fontId="2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60" fillId="0" borderId="0"/>
    <xf numFmtId="0" fontId="21" fillId="0" borderId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164" fontId="2" fillId="0" borderId="0" applyFont="0" applyFill="0" applyBorder="0" applyAlignment="0" applyProtection="0"/>
    <xf numFmtId="0" fontId="2" fillId="0" borderId="0"/>
  </cellStyleXfs>
  <cellXfs count="400">
    <xf numFmtId="0" fontId="0" fillId="0" borderId="0" xfId="0"/>
    <xf numFmtId="0" fontId="4" fillId="2" borderId="0" xfId="0" applyFont="1" applyFill="1"/>
    <xf numFmtId="0" fontId="23" fillId="0" borderId="0" xfId="0" applyFont="1"/>
    <xf numFmtId="0" fontId="18" fillId="2" borderId="1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19" fillId="2" borderId="10" xfId="0" applyFont="1" applyFill="1" applyBorder="1"/>
    <xf numFmtId="0" fontId="5" fillId="2" borderId="0" xfId="0" applyFont="1" applyFill="1" applyAlignment="1">
      <alignment horizontal="left"/>
    </xf>
    <xf numFmtId="0" fontId="19" fillId="2" borderId="1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9" fillId="2" borderId="1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5" fillId="2" borderId="0" xfId="0" applyFont="1" applyFill="1"/>
    <xf numFmtId="0" fontId="18" fillId="2" borderId="0" xfId="0" applyFont="1" applyFill="1" applyAlignment="1">
      <alignment horizontal="left"/>
    </xf>
    <xf numFmtId="43" fontId="0" fillId="0" borderId="0" xfId="0" applyNumberFormat="1"/>
    <xf numFmtId="43" fontId="24" fillId="0" borderId="0" xfId="1" applyFont="1" applyAlignment="1">
      <alignment horizontal="center"/>
    </xf>
    <xf numFmtId="0" fontId="16" fillId="0" borderId="1" xfId="0" applyFont="1" applyBorder="1" applyAlignment="1">
      <alignment horizontal="center"/>
    </xf>
    <xf numFmtId="43" fontId="21" fillId="0" borderId="0" xfId="1" applyFont="1" applyFill="1"/>
    <xf numFmtId="14" fontId="0" fillId="0" borderId="0" xfId="0" quotePrefix="1" applyNumberFormat="1" applyAlignment="1">
      <alignment horizontal="center"/>
    </xf>
    <xf numFmtId="43" fontId="22" fillId="0" borderId="0" xfId="1" applyFont="1" applyFill="1"/>
    <xf numFmtId="43" fontId="25" fillId="0" borderId="0" xfId="1" applyFont="1" applyFill="1"/>
    <xf numFmtId="0" fontId="22" fillId="0" borderId="0" xfId="0" applyFont="1"/>
    <xf numFmtId="0" fontId="25" fillId="0" borderId="0" xfId="0" applyFont="1"/>
    <xf numFmtId="0" fontId="26" fillId="0" borderId="0" xfId="0" applyFont="1"/>
    <xf numFmtId="16" fontId="22" fillId="0" borderId="0" xfId="0" quotePrefix="1" applyNumberFormat="1" applyFont="1" applyAlignment="1">
      <alignment horizontal="center"/>
    </xf>
    <xf numFmtId="14" fontId="22" fillId="0" borderId="0" xfId="0" quotePrefix="1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4" fillId="2" borderId="13" xfId="8" applyFont="1" applyFill="1" applyBorder="1" applyAlignment="1">
      <alignment horizontal="center" wrapText="1"/>
    </xf>
    <xf numFmtId="0" fontId="10" fillId="5" borderId="3" xfId="0" applyFont="1" applyFill="1" applyBorder="1"/>
    <xf numFmtId="0" fontId="17" fillId="5" borderId="7" xfId="0" applyFont="1" applyFill="1" applyBorder="1"/>
    <xf numFmtId="0" fontId="11" fillId="5" borderId="4" xfId="0" applyFont="1" applyFill="1" applyBorder="1"/>
    <xf numFmtId="0" fontId="12" fillId="5" borderId="5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 wrapText="1"/>
    </xf>
    <xf numFmtId="0" fontId="16" fillId="0" borderId="8" xfId="0" applyFont="1" applyBorder="1" applyAlignment="1">
      <alignment horizontal="center"/>
    </xf>
    <xf numFmtId="0" fontId="14" fillId="0" borderId="18" xfId="0" applyFont="1" applyBorder="1" applyAlignment="1">
      <alignment horizontal="left"/>
    </xf>
    <xf numFmtId="43" fontId="15" fillId="0" borderId="17" xfId="8" applyFont="1" applyBorder="1"/>
    <xf numFmtId="0" fontId="14" fillId="0" borderId="19" xfId="0" applyFont="1" applyBorder="1" applyAlignment="1">
      <alignment horizontal="left"/>
    </xf>
    <xf numFmtId="43" fontId="15" fillId="0" borderId="20" xfId="8" applyFont="1" applyBorder="1"/>
    <xf numFmtId="0" fontId="14" fillId="0" borderId="21" xfId="0" applyFont="1" applyBorder="1" applyAlignment="1">
      <alignment horizontal="left"/>
    </xf>
    <xf numFmtId="0" fontId="16" fillId="0" borderId="22" xfId="0" applyFont="1" applyBorder="1" applyAlignment="1">
      <alignment horizontal="center"/>
    </xf>
    <xf numFmtId="43" fontId="4" fillId="2" borderId="23" xfId="8" applyFont="1" applyFill="1" applyBorder="1" applyAlignment="1">
      <alignment horizontal="center" wrapText="1"/>
    </xf>
    <xf numFmtId="43" fontId="15" fillId="0" borderId="24" xfId="8" applyFont="1" applyBorder="1"/>
    <xf numFmtId="0" fontId="7" fillId="5" borderId="23" xfId="0" applyFont="1" applyFill="1" applyBorder="1" applyAlignment="1">
      <alignment horizontal="center"/>
    </xf>
    <xf numFmtId="0" fontId="27" fillId="5" borderId="22" xfId="0" applyFont="1" applyFill="1" applyBorder="1" applyAlignment="1">
      <alignment horizontal="center" vertical="center" wrapText="1"/>
    </xf>
    <xf numFmtId="43" fontId="30" fillId="2" borderId="0" xfId="1" applyFont="1" applyFill="1"/>
    <xf numFmtId="0" fontId="30" fillId="2" borderId="0" xfId="0" applyFont="1" applyFill="1"/>
    <xf numFmtId="0" fontId="30" fillId="0" borderId="0" xfId="0" applyFont="1"/>
    <xf numFmtId="0" fontId="31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0" fontId="34" fillId="0" borderId="0" xfId="0" applyFont="1"/>
    <xf numFmtId="0" fontId="31" fillId="0" borderId="0" xfId="0" applyFont="1"/>
    <xf numFmtId="43" fontId="28" fillId="2" borderId="1" xfId="1" applyFont="1" applyFill="1" applyBorder="1" applyAlignment="1">
      <alignment horizontal="center"/>
    </xf>
    <xf numFmtId="0" fontId="31" fillId="0" borderId="1" xfId="0" applyFont="1" applyBorder="1"/>
    <xf numFmtId="0" fontId="36" fillId="7" borderId="28" xfId="19" applyFont="1" applyFill="1" applyBorder="1" applyAlignment="1">
      <alignment horizontal="center"/>
    </xf>
    <xf numFmtId="0" fontId="36" fillId="7" borderId="28" xfId="19" applyFont="1" applyFill="1" applyBorder="1" applyAlignment="1">
      <alignment horizontal="center" vertical="justify" wrapText="1"/>
    </xf>
    <xf numFmtId="0" fontId="31" fillId="0" borderId="8" xfId="0" applyFont="1" applyBorder="1" applyAlignment="1">
      <alignment horizontal="left"/>
    </xf>
    <xf numFmtId="43" fontId="37" fillId="2" borderId="0" xfId="1" applyFont="1" applyFill="1"/>
    <xf numFmtId="43" fontId="31" fillId="2" borderId="0" xfId="1" applyFont="1" applyFill="1"/>
    <xf numFmtId="0" fontId="36" fillId="6" borderId="28" xfId="19" applyFont="1" applyFill="1" applyBorder="1" applyAlignment="1">
      <alignment horizontal="center"/>
    </xf>
    <xf numFmtId="0" fontId="36" fillId="6" borderId="28" xfId="19" applyFont="1" applyFill="1" applyBorder="1" applyAlignment="1">
      <alignment horizontal="center" vertical="justify" wrapText="1"/>
    </xf>
    <xf numFmtId="0" fontId="34" fillId="2" borderId="0" xfId="0" applyFont="1" applyFill="1"/>
    <xf numFmtId="0" fontId="38" fillId="4" borderId="13" xfId="0" applyFont="1" applyFill="1" applyBorder="1" applyAlignment="1">
      <alignment horizontal="left"/>
    </xf>
    <xf numFmtId="0" fontId="39" fillId="0" borderId="1" xfId="0" applyFont="1" applyBorder="1" applyAlignment="1">
      <alignment horizontal="left"/>
    </xf>
    <xf numFmtId="0" fontId="38" fillId="4" borderId="9" xfId="0" applyFont="1" applyFill="1" applyBorder="1" applyAlignment="1">
      <alignment horizontal="left"/>
    </xf>
    <xf numFmtId="0" fontId="39" fillId="0" borderId="1" xfId="0" applyFont="1" applyBorder="1" applyAlignment="1">
      <alignment horizontal="center"/>
    </xf>
    <xf numFmtId="43" fontId="39" fillId="0" borderId="2" xfId="1" applyFont="1" applyBorder="1" applyAlignment="1">
      <alignment horizontal="center"/>
    </xf>
    <xf numFmtId="43" fontId="31" fillId="0" borderId="2" xfId="1" applyFont="1" applyBorder="1" applyAlignment="1">
      <alignment horizontal="center"/>
    </xf>
    <xf numFmtId="0" fontId="31" fillId="2" borderId="0" xfId="0" applyFont="1" applyFill="1"/>
    <xf numFmtId="43" fontId="28" fillId="2" borderId="8" xfId="1" applyFont="1" applyFill="1" applyBorder="1" applyAlignment="1">
      <alignment horizontal="center"/>
    </xf>
    <xf numFmtId="43" fontId="28" fillId="0" borderId="1" xfId="1" applyFont="1" applyBorder="1"/>
    <xf numFmtId="0" fontId="31" fillId="0" borderId="1" xfId="0" applyFont="1" applyBorder="1" applyAlignment="1">
      <alignment horizontal="center"/>
    </xf>
    <xf numFmtId="0" fontId="33" fillId="2" borderId="0" xfId="19" applyFont="1" applyFill="1" applyAlignment="1">
      <alignment horizontal="center" vertical="distributed" wrapText="1"/>
    </xf>
    <xf numFmtId="0" fontId="28" fillId="2" borderId="0" xfId="0" applyFont="1" applyFill="1"/>
    <xf numFmtId="43" fontId="31" fillId="0" borderId="1" xfId="1" applyFont="1" applyBorder="1" applyAlignment="1">
      <alignment horizontal="center"/>
    </xf>
    <xf numFmtId="0" fontId="37" fillId="7" borderId="28" xfId="19" applyFont="1" applyFill="1" applyBorder="1" applyAlignment="1">
      <alignment horizontal="center"/>
    </xf>
    <xf numFmtId="0" fontId="40" fillId="4" borderId="26" xfId="0" applyFont="1" applyFill="1" applyBorder="1" applyAlignment="1">
      <alignment horizontal="left"/>
    </xf>
    <xf numFmtId="0" fontId="40" fillId="4" borderId="11" xfId="0" applyFont="1" applyFill="1" applyBorder="1" applyAlignment="1">
      <alignment horizontal="left"/>
    </xf>
    <xf numFmtId="43" fontId="31" fillId="0" borderId="29" xfId="1" applyFont="1" applyBorder="1" applyAlignment="1">
      <alignment horizontal="center"/>
    </xf>
    <xf numFmtId="0" fontId="37" fillId="6" borderId="28" xfId="19" applyFont="1" applyFill="1" applyBorder="1" applyAlignment="1">
      <alignment horizontal="center"/>
    </xf>
    <xf numFmtId="43" fontId="31" fillId="0" borderId="8" xfId="1" applyFont="1" applyBorder="1" applyAlignment="1">
      <alignment horizontal="center"/>
    </xf>
    <xf numFmtId="0" fontId="28" fillId="2" borderId="0" xfId="19" applyFont="1" applyFill="1" applyAlignment="1">
      <alignment horizontal="center" vertical="distributed" wrapText="1"/>
    </xf>
    <xf numFmtId="0" fontId="32" fillId="4" borderId="29" xfId="0" applyFont="1" applyFill="1" applyBorder="1" applyAlignment="1">
      <alignment horizontal="left"/>
    </xf>
    <xf numFmtId="0" fontId="32" fillId="4" borderId="2" xfId="0" applyFont="1" applyFill="1" applyBorder="1" applyAlignment="1">
      <alignment horizontal="left"/>
    </xf>
    <xf numFmtId="0" fontId="28" fillId="2" borderId="0" xfId="0" applyFont="1" applyFill="1" applyAlignment="1">
      <alignment horizontal="center"/>
    </xf>
    <xf numFmtId="43" fontId="28" fillId="0" borderId="8" xfId="1" applyFont="1" applyBorder="1"/>
    <xf numFmtId="0" fontId="28" fillId="0" borderId="0" xfId="0" applyFont="1" applyAlignment="1">
      <alignment horizontal="center"/>
    </xf>
    <xf numFmtId="43" fontId="28" fillId="2" borderId="2" xfId="8" applyFont="1" applyFill="1" applyBorder="1"/>
    <xf numFmtId="0" fontId="29" fillId="2" borderId="0" xfId="19" applyFont="1" applyFill="1" applyAlignment="1">
      <alignment horizontal="center" vertical="distributed" wrapText="1"/>
    </xf>
    <xf numFmtId="0" fontId="41" fillId="2" borderId="0" xfId="0" applyFont="1" applyFill="1"/>
    <xf numFmtId="0" fontId="42" fillId="2" borderId="0" xfId="0" applyFont="1" applyFill="1"/>
    <xf numFmtId="43" fontId="28" fillId="2" borderId="0" xfId="1" applyFont="1" applyFill="1" applyBorder="1" applyAlignment="1">
      <alignment horizontal="center"/>
    </xf>
    <xf numFmtId="0" fontId="31" fillId="2" borderId="0" xfId="0" applyFont="1" applyFill="1" applyAlignment="1">
      <alignment horizontal="left"/>
    </xf>
    <xf numFmtId="0" fontId="31" fillId="2" borderId="0" xfId="0" applyFont="1" applyFill="1" applyAlignment="1">
      <alignment horizontal="center"/>
    </xf>
    <xf numFmtId="43" fontId="42" fillId="2" borderId="0" xfId="1" applyFont="1" applyFill="1"/>
    <xf numFmtId="0" fontId="43" fillId="2" borderId="0" xfId="0" applyFont="1" applyFill="1"/>
    <xf numFmtId="0" fontId="6" fillId="2" borderId="0" xfId="0" applyFont="1" applyFill="1"/>
    <xf numFmtId="0" fontId="44" fillId="2" borderId="0" xfId="0" applyFont="1" applyFill="1"/>
    <xf numFmtId="0" fontId="0" fillId="2" borderId="0" xfId="0" applyFill="1"/>
    <xf numFmtId="43" fontId="0" fillId="2" borderId="0" xfId="1" applyFont="1" applyFill="1"/>
    <xf numFmtId="0" fontId="12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center" wrapText="1"/>
    </xf>
    <xf numFmtId="0" fontId="46" fillId="2" borderId="26" xfId="0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3" fontId="46" fillId="2" borderId="0" xfId="1" applyFont="1" applyFill="1" applyBorder="1" applyAlignment="1" applyProtection="1">
      <alignment horizontal="right" wrapText="1"/>
    </xf>
    <xf numFmtId="0" fontId="46" fillId="2" borderId="0" xfId="0" applyFont="1" applyFill="1" applyAlignment="1">
      <alignment horizontal="center" wrapText="1"/>
    </xf>
    <xf numFmtId="0" fontId="47" fillId="2" borderId="9" xfId="0" applyFont="1" applyFill="1" applyBorder="1"/>
    <xf numFmtId="0" fontId="11" fillId="2" borderId="11" xfId="0" applyFont="1" applyFill="1" applyBorder="1"/>
    <xf numFmtId="0" fontId="5" fillId="2" borderId="11" xfId="0" applyFont="1" applyFill="1" applyBorder="1"/>
    <xf numFmtId="0" fontId="12" fillId="2" borderId="11" xfId="1" applyNumberFormat="1" applyFont="1" applyFill="1" applyBorder="1" applyAlignment="1" applyProtection="1">
      <alignment horizontal="center"/>
    </xf>
    <xf numFmtId="0" fontId="0" fillId="2" borderId="2" xfId="0" applyFill="1" applyBorder="1"/>
    <xf numFmtId="0" fontId="44" fillId="2" borderId="1" xfId="0" applyFont="1" applyFill="1" applyBorder="1" applyAlignment="1">
      <alignment horizontal="left"/>
    </xf>
    <xf numFmtId="43" fontId="11" fillId="2" borderId="1" xfId="1" applyFont="1" applyFill="1" applyBorder="1" applyAlignment="1" applyProtection="1">
      <alignment horizontal="center"/>
    </xf>
    <xf numFmtId="43" fontId="4" fillId="2" borderId="1" xfId="1" applyFont="1" applyFill="1" applyBorder="1" applyAlignment="1" applyProtection="1">
      <alignment horizontal="center"/>
    </xf>
    <xf numFmtId="43" fontId="23" fillId="2" borderId="1" xfId="0" applyNumberFormat="1" applyFont="1" applyFill="1" applyBorder="1"/>
    <xf numFmtId="43" fontId="4" fillId="3" borderId="1" xfId="1" applyFont="1" applyFill="1" applyBorder="1" applyAlignment="1" applyProtection="1">
      <alignment horizontal="center"/>
    </xf>
    <xf numFmtId="0" fontId="47" fillId="2" borderId="13" xfId="0" applyFont="1" applyFill="1" applyBorder="1"/>
    <xf numFmtId="43" fontId="0" fillId="2" borderId="0" xfId="0" applyNumberFormat="1" applyFill="1"/>
    <xf numFmtId="164" fontId="0" fillId="2" borderId="0" xfId="0" applyNumberFormat="1" applyFill="1"/>
    <xf numFmtId="0" fontId="14" fillId="2" borderId="0" xfId="0" applyFont="1" applyFill="1"/>
    <xf numFmtId="0" fontId="49" fillId="2" borderId="0" xfId="0" applyFont="1" applyFill="1"/>
    <xf numFmtId="43" fontId="43" fillId="2" borderId="0" xfId="1" applyFont="1" applyFill="1" applyBorder="1" applyAlignment="1" applyProtection="1">
      <alignment horizontal="center"/>
    </xf>
    <xf numFmtId="164" fontId="43" fillId="2" borderId="0" xfId="0" applyNumberFormat="1" applyFont="1" applyFill="1"/>
    <xf numFmtId="43" fontId="6" fillId="2" borderId="0" xfId="0" applyNumberFormat="1" applyFont="1" applyFill="1"/>
    <xf numFmtId="43" fontId="43" fillId="2" borderId="0" xfId="0" applyNumberFormat="1" applyFont="1" applyFill="1"/>
    <xf numFmtId="43" fontId="43" fillId="2" borderId="0" xfId="1" applyFont="1" applyFill="1" applyBorder="1"/>
    <xf numFmtId="43" fontId="6" fillId="2" borderId="0" xfId="1" applyFont="1" applyFill="1" applyBorder="1"/>
    <xf numFmtId="0" fontId="0" fillId="4" borderId="0" xfId="0" applyFill="1"/>
    <xf numFmtId="43" fontId="0" fillId="4" borderId="0" xfId="1" applyFont="1" applyFill="1"/>
    <xf numFmtId="0" fontId="23" fillId="4" borderId="1" xfId="0" applyFont="1" applyFill="1" applyBorder="1"/>
    <xf numFmtId="43" fontId="0" fillId="4" borderId="0" xfId="1" applyFont="1" applyFill="1" applyAlignment="1">
      <alignment wrapText="1"/>
    </xf>
    <xf numFmtId="0" fontId="0" fillId="4" borderId="0" xfId="0" applyFill="1" applyAlignment="1">
      <alignment wrapText="1"/>
    </xf>
    <xf numFmtId="43" fontId="51" fillId="2" borderId="1" xfId="1" applyFont="1" applyFill="1" applyBorder="1" applyAlignment="1" applyProtection="1">
      <alignment horizontal="center"/>
    </xf>
    <xf numFmtId="43" fontId="50" fillId="4" borderId="1" xfId="1" applyFont="1" applyFill="1" applyBorder="1" applyAlignment="1">
      <alignment horizontal="center" wrapText="1"/>
    </xf>
    <xf numFmtId="43" fontId="48" fillId="2" borderId="1" xfId="1" applyFont="1" applyFill="1" applyBorder="1" applyAlignment="1" applyProtection="1">
      <alignment horizontal="center"/>
    </xf>
    <xf numFmtId="0" fontId="42" fillId="0" borderId="0" xfId="0" applyFont="1"/>
    <xf numFmtId="0" fontId="36" fillId="2" borderId="0" xfId="19" applyFont="1" applyFill="1" applyAlignment="1">
      <alignment horizontal="center"/>
    </xf>
    <xf numFmtId="0" fontId="37" fillId="2" borderId="0" xfId="19" applyFont="1" applyFill="1" applyAlignment="1">
      <alignment horizontal="center"/>
    </xf>
    <xf numFmtId="0" fontId="36" fillId="2" borderId="0" xfId="19" applyFont="1" applyFill="1" applyAlignment="1">
      <alignment horizontal="center" vertical="justify" wrapText="1"/>
    </xf>
    <xf numFmtId="0" fontId="31" fillId="2" borderId="1" xfId="0" applyFont="1" applyFill="1" applyBorder="1" applyAlignment="1">
      <alignment horizontal="left"/>
    </xf>
    <xf numFmtId="0" fontId="33" fillId="2" borderId="9" xfId="0" applyFont="1" applyFill="1" applyBorder="1" applyAlignment="1">
      <alignment horizontal="center"/>
    </xf>
    <xf numFmtId="0" fontId="31" fillId="2" borderId="9" xfId="0" applyFont="1" applyFill="1" applyBorder="1" applyAlignment="1">
      <alignment horizontal="left"/>
    </xf>
    <xf numFmtId="0" fontId="52" fillId="2" borderId="0" xfId="0" applyFont="1" applyFill="1"/>
    <xf numFmtId="0" fontId="24" fillId="2" borderId="0" xfId="0" applyFont="1" applyFill="1"/>
    <xf numFmtId="0" fontId="53" fillId="2" borderId="0" xfId="0" applyFont="1" applyFill="1"/>
    <xf numFmtId="43" fontId="31" fillId="0" borderId="2" xfId="1" applyFont="1" applyFill="1" applyBorder="1" applyAlignment="1">
      <alignment horizontal="center"/>
    </xf>
    <xf numFmtId="43" fontId="31" fillId="0" borderId="1" xfId="1" applyFont="1" applyFill="1" applyBorder="1" applyAlignment="1">
      <alignment horizontal="center"/>
    </xf>
    <xf numFmtId="43" fontId="31" fillId="0" borderId="9" xfId="1" applyFont="1" applyFill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33" fillId="2" borderId="0" xfId="0" applyFont="1" applyFill="1" applyAlignment="1">
      <alignment horizontal="center"/>
    </xf>
    <xf numFmtId="43" fontId="28" fillId="0" borderId="0" xfId="1" applyFont="1" applyBorder="1"/>
    <xf numFmtId="14" fontId="29" fillId="2" borderId="0" xfId="19" applyNumberFormat="1" applyFont="1" applyFill="1" applyAlignment="1">
      <alignment horizontal="center" vertical="distributed" wrapText="1"/>
    </xf>
    <xf numFmtId="43" fontId="55" fillId="2" borderId="1" xfId="8" applyFont="1" applyFill="1" applyBorder="1" applyAlignment="1">
      <alignment horizontal="center"/>
    </xf>
    <xf numFmtId="0" fontId="37" fillId="9" borderId="31" xfId="0" applyFont="1" applyFill="1" applyBorder="1"/>
    <xf numFmtId="0" fontId="36" fillId="9" borderId="32" xfId="0" applyFont="1" applyFill="1" applyBorder="1" applyAlignment="1">
      <alignment horizontal="center"/>
    </xf>
    <xf numFmtId="0" fontId="36" fillId="9" borderId="33" xfId="0" applyFont="1" applyFill="1" applyBorder="1"/>
    <xf numFmtId="0" fontId="36" fillId="9" borderId="30" xfId="0" applyFont="1" applyFill="1" applyBorder="1" applyAlignment="1">
      <alignment horizontal="center"/>
    </xf>
    <xf numFmtId="0" fontId="36" fillId="9" borderId="37" xfId="0" applyFont="1" applyFill="1" applyBorder="1"/>
    <xf numFmtId="0" fontId="42" fillId="2" borderId="36" xfId="0" applyFont="1" applyFill="1" applyBorder="1"/>
    <xf numFmtId="0" fontId="42" fillId="2" borderId="39" xfId="0" applyFont="1" applyFill="1" applyBorder="1"/>
    <xf numFmtId="0" fontId="57" fillId="9" borderId="38" xfId="0" applyFont="1" applyFill="1" applyBorder="1" applyAlignment="1">
      <alignment horizontal="center" wrapText="1"/>
    </xf>
    <xf numFmtId="0" fontId="54" fillId="2" borderId="0" xfId="0" applyFont="1" applyFill="1" applyAlignment="1">
      <alignment vertical="justify" wrapText="1"/>
    </xf>
    <xf numFmtId="0" fontId="31" fillId="0" borderId="25" xfId="0" applyFont="1" applyBorder="1" applyAlignment="1">
      <alignment horizontal="left"/>
    </xf>
    <xf numFmtId="0" fontId="31" fillId="0" borderId="25" xfId="0" applyFont="1" applyBorder="1" applyAlignment="1">
      <alignment horizontal="center"/>
    </xf>
    <xf numFmtId="43" fontId="28" fillId="2" borderId="25" xfId="1" applyFont="1" applyFill="1" applyBorder="1" applyAlignment="1">
      <alignment horizontal="center"/>
    </xf>
    <xf numFmtId="0" fontId="31" fillId="0" borderId="8" xfId="0" applyFont="1" applyBorder="1" applyAlignment="1">
      <alignment horizontal="center"/>
    </xf>
    <xf numFmtId="43" fontId="28" fillId="2" borderId="2" xfId="1" applyFont="1" applyFill="1" applyBorder="1" applyAlignment="1">
      <alignment horizontal="center"/>
    </xf>
    <xf numFmtId="0" fontId="28" fillId="2" borderId="9" xfId="0" applyFont="1" applyFill="1" applyBorder="1" applyAlignment="1">
      <alignment horizontal="left"/>
    </xf>
    <xf numFmtId="0" fontId="31" fillId="2" borderId="11" xfId="0" applyFont="1" applyFill="1" applyBorder="1" applyAlignment="1">
      <alignment horizontal="center"/>
    </xf>
    <xf numFmtId="43" fontId="56" fillId="9" borderId="28" xfId="0" applyNumberFormat="1" applyFont="1" applyFill="1" applyBorder="1" applyAlignment="1">
      <alignment horizontal="center" wrapText="1"/>
    </xf>
    <xf numFmtId="0" fontId="31" fillId="0" borderId="0" xfId="0" applyFont="1" applyAlignment="1">
      <alignment horizontal="left"/>
    </xf>
    <xf numFmtId="43" fontId="31" fillId="0" borderId="0" xfId="1" applyFont="1" applyBorder="1" applyAlignment="1">
      <alignment horizontal="center"/>
    </xf>
    <xf numFmtId="0" fontId="31" fillId="0" borderId="9" xfId="0" applyFont="1" applyBorder="1" applyAlignment="1">
      <alignment horizontal="left"/>
    </xf>
    <xf numFmtId="43" fontId="31" fillId="0" borderId="11" xfId="1" applyFont="1" applyBorder="1" applyAlignment="1">
      <alignment horizontal="center"/>
    </xf>
    <xf numFmtId="0" fontId="28" fillId="2" borderId="0" xfId="0" applyFont="1" applyFill="1" applyAlignment="1">
      <alignment horizontal="left"/>
    </xf>
    <xf numFmtId="0" fontId="57" fillId="9" borderId="46" xfId="0" applyFont="1" applyFill="1" applyBorder="1" applyAlignment="1">
      <alignment horizontal="center" wrapText="1"/>
    </xf>
    <xf numFmtId="43" fontId="28" fillId="2" borderId="29" xfId="1" applyFont="1" applyFill="1" applyBorder="1" applyAlignment="1">
      <alignment horizontal="center"/>
    </xf>
    <xf numFmtId="43" fontId="31" fillId="2" borderId="1" xfId="1" applyFont="1" applyFill="1" applyBorder="1" applyAlignment="1">
      <alignment horizontal="left"/>
    </xf>
    <xf numFmtId="43" fontId="30" fillId="2" borderId="1" xfId="1" applyFont="1" applyFill="1" applyBorder="1" applyAlignment="1">
      <alignment horizontal="center"/>
    </xf>
    <xf numFmtId="43" fontId="30" fillId="2" borderId="1" xfId="1" applyFont="1" applyFill="1" applyBorder="1"/>
    <xf numFmtId="43" fontId="31" fillId="2" borderId="8" xfId="1" applyFont="1" applyFill="1" applyBorder="1" applyAlignment="1">
      <alignment horizontal="center"/>
    </xf>
    <xf numFmtId="43" fontId="31" fillId="2" borderId="11" xfId="1" applyFont="1" applyFill="1" applyBorder="1" applyAlignment="1">
      <alignment horizontal="center"/>
    </xf>
    <xf numFmtId="0" fontId="32" fillId="2" borderId="29" xfId="0" applyFont="1" applyFill="1" applyBorder="1" applyAlignment="1">
      <alignment horizontal="left"/>
    </xf>
    <xf numFmtId="43" fontId="31" fillId="2" borderId="1" xfId="0" applyNumberFormat="1" applyFont="1" applyFill="1" applyBorder="1" applyAlignment="1">
      <alignment horizontal="left"/>
    </xf>
    <xf numFmtId="0" fontId="40" fillId="2" borderId="26" xfId="0" applyFont="1" applyFill="1" applyBorder="1" applyAlignment="1">
      <alignment horizontal="left"/>
    </xf>
    <xf numFmtId="0" fontId="23" fillId="2" borderId="0" xfId="0" applyFont="1" applyFill="1" applyAlignment="1">
      <alignment horizontal="center"/>
    </xf>
    <xf numFmtId="43" fontId="30" fillId="2" borderId="0" xfId="1" applyFont="1" applyFill="1" applyBorder="1"/>
    <xf numFmtId="43" fontId="30" fillId="2" borderId="25" xfId="1" applyFont="1" applyFill="1" applyBorder="1"/>
    <xf numFmtId="43" fontId="30" fillId="2" borderId="8" xfId="1" applyFont="1" applyFill="1" applyBorder="1"/>
    <xf numFmtId="43" fontId="30" fillId="2" borderId="11" xfId="1" applyFont="1" applyFill="1" applyBorder="1"/>
    <xf numFmtId="0" fontId="30" fillId="2" borderId="0" xfId="0" applyFont="1" applyFill="1" applyAlignment="1">
      <alignment horizontal="center"/>
    </xf>
    <xf numFmtId="0" fontId="40" fillId="2" borderId="26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58" fillId="2" borderId="0" xfId="0" applyFont="1" applyFill="1" applyAlignment="1">
      <alignment horizontal="left"/>
    </xf>
    <xf numFmtId="43" fontId="30" fillId="2" borderId="2" xfId="1" applyFont="1" applyFill="1" applyBorder="1"/>
    <xf numFmtId="43" fontId="31" fillId="2" borderId="2" xfId="1" applyFont="1" applyFill="1" applyBorder="1" applyAlignment="1">
      <alignment horizontal="center"/>
    </xf>
    <xf numFmtId="43" fontId="31" fillId="2" borderId="1" xfId="1" applyFont="1" applyFill="1" applyBorder="1" applyAlignment="1">
      <alignment horizontal="center"/>
    </xf>
    <xf numFmtId="0" fontId="59" fillId="2" borderId="0" xfId="0" applyFont="1" applyFill="1" applyAlignment="1">
      <alignment horizontal="center"/>
    </xf>
    <xf numFmtId="43" fontId="31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left"/>
    </xf>
    <xf numFmtId="0" fontId="36" fillId="7" borderId="28" xfId="19" applyFont="1" applyFill="1" applyBorder="1" applyAlignment="1">
      <alignment horizontal="center" vertical="center"/>
    </xf>
    <xf numFmtId="43" fontId="36" fillId="7" borderId="28" xfId="19" applyNumberFormat="1" applyFont="1" applyFill="1" applyBorder="1" applyAlignment="1">
      <alignment horizontal="center" vertical="center" wrapText="1"/>
    </xf>
    <xf numFmtId="0" fontId="36" fillId="7" borderId="28" xfId="19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/>
    </xf>
    <xf numFmtId="43" fontId="28" fillId="0" borderId="2" xfId="1" applyFont="1" applyBorder="1" applyAlignment="1">
      <alignment horizontal="center"/>
    </xf>
    <xf numFmtId="43" fontId="28" fillId="2" borderId="11" xfId="1" applyFont="1" applyFill="1" applyBorder="1" applyAlignment="1">
      <alignment horizontal="center"/>
    </xf>
    <xf numFmtId="43" fontId="28" fillId="0" borderId="29" xfId="1" applyFont="1" applyBorder="1" applyAlignment="1">
      <alignment horizontal="center"/>
    </xf>
    <xf numFmtId="0" fontId="30" fillId="2" borderId="8" xfId="0" applyFont="1" applyFill="1" applyBorder="1" applyAlignment="1">
      <alignment horizontal="left"/>
    </xf>
    <xf numFmtId="0" fontId="31" fillId="2" borderId="8" xfId="0" applyFont="1" applyFill="1" applyBorder="1" applyAlignment="1">
      <alignment horizontal="left"/>
    </xf>
    <xf numFmtId="0" fontId="28" fillId="2" borderId="26" xfId="0" applyFont="1" applyFill="1" applyBorder="1" applyAlignment="1">
      <alignment horizontal="center"/>
    </xf>
    <xf numFmtId="0" fontId="36" fillId="7" borderId="40" xfId="19" applyFont="1" applyFill="1" applyBorder="1" applyAlignment="1">
      <alignment horizontal="center" vertical="center"/>
    </xf>
    <xf numFmtId="0" fontId="61" fillId="2" borderId="9" xfId="0" applyFont="1" applyFill="1" applyBorder="1" applyAlignment="1">
      <alignment horizontal="left"/>
    </xf>
    <xf numFmtId="0" fontId="30" fillId="2" borderId="1" xfId="19" applyFont="1" applyFill="1" applyBorder="1" applyAlignment="1">
      <alignment horizontal="left"/>
    </xf>
    <xf numFmtId="0" fontId="34" fillId="2" borderId="1" xfId="19" applyFont="1" applyFill="1" applyBorder="1" applyAlignment="1">
      <alignment horizontal="center"/>
    </xf>
    <xf numFmtId="0" fontId="30" fillId="2" borderId="1" xfId="0" applyFont="1" applyFill="1" applyBorder="1"/>
    <xf numFmtId="0" fontId="34" fillId="2" borderId="1" xfId="0" applyFont="1" applyFill="1" applyBorder="1" applyAlignment="1">
      <alignment horizontal="center"/>
    </xf>
    <xf numFmtId="43" fontId="36" fillId="7" borderId="40" xfId="19" applyNumberFormat="1" applyFont="1" applyFill="1" applyBorder="1" applyAlignment="1">
      <alignment horizontal="center" vertical="center" wrapText="1"/>
    </xf>
    <xf numFmtId="0" fontId="36" fillId="7" borderId="40" xfId="19" applyFont="1" applyFill="1" applyBorder="1" applyAlignment="1">
      <alignment horizontal="center" vertical="center" wrapText="1"/>
    </xf>
    <xf numFmtId="0" fontId="61" fillId="2" borderId="9" xfId="0" applyFont="1" applyFill="1" applyBorder="1"/>
    <xf numFmtId="0" fontId="34" fillId="2" borderId="11" xfId="0" applyFont="1" applyFill="1" applyBorder="1" applyAlignment="1">
      <alignment horizontal="center"/>
    </xf>
    <xf numFmtId="0" fontId="61" fillId="2" borderId="9" xfId="0" applyFont="1" applyFill="1" applyBorder="1" applyAlignment="1">
      <alignment horizontal="left" vertical="center"/>
    </xf>
    <xf numFmtId="0" fontId="62" fillId="2" borderId="11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/>
    </xf>
    <xf numFmtId="0" fontId="30" fillId="2" borderId="25" xfId="0" applyFont="1" applyFill="1" applyBorder="1"/>
    <xf numFmtId="0" fontId="30" fillId="2" borderId="8" xfId="0" applyFont="1" applyFill="1" applyBorder="1"/>
    <xf numFmtId="0" fontId="34" fillId="2" borderId="8" xfId="0" applyFont="1" applyFill="1" applyBorder="1" applyAlignment="1">
      <alignment horizontal="center"/>
    </xf>
    <xf numFmtId="43" fontId="24" fillId="2" borderId="0" xfId="1" applyFont="1" applyFill="1" applyBorder="1"/>
    <xf numFmtId="0" fontId="63" fillId="2" borderId="0" xfId="0" applyFont="1" applyFill="1"/>
    <xf numFmtId="0" fontId="64" fillId="2" borderId="0" xfId="0" applyFont="1" applyFill="1"/>
    <xf numFmtId="0" fontId="35" fillId="2" borderId="0" xfId="0" applyFont="1" applyFill="1" applyAlignment="1">
      <alignment vertical="justify" wrapText="1"/>
    </xf>
    <xf numFmtId="0" fontId="63" fillId="0" borderId="0" xfId="0" applyFont="1"/>
    <xf numFmtId="0" fontId="22" fillId="9" borderId="31" xfId="0" applyFont="1" applyFill="1" applyBorder="1"/>
    <xf numFmtId="0" fontId="57" fillId="9" borderId="33" xfId="0" applyFont="1" applyFill="1" applyBorder="1"/>
    <xf numFmtId="0" fontId="57" fillId="9" borderId="44" xfId="0" applyFont="1" applyFill="1" applyBorder="1"/>
    <xf numFmtId="0" fontId="0" fillId="2" borderId="36" xfId="0" applyFill="1" applyBorder="1"/>
    <xf numFmtId="0" fontId="57" fillId="9" borderId="32" xfId="0" applyFont="1" applyFill="1" applyBorder="1" applyAlignment="1">
      <alignment horizontal="center"/>
    </xf>
    <xf numFmtId="0" fontId="57" fillId="9" borderId="30" xfId="0" applyFont="1" applyFill="1" applyBorder="1" applyAlignment="1">
      <alignment horizontal="center"/>
    </xf>
    <xf numFmtId="43" fontId="57" fillId="9" borderId="45" xfId="0" applyNumberFormat="1" applyFont="1" applyFill="1" applyBorder="1" applyAlignment="1">
      <alignment horizontal="center" wrapText="1"/>
    </xf>
    <xf numFmtId="0" fontId="0" fillId="2" borderId="39" xfId="0" applyFill="1" applyBorder="1"/>
    <xf numFmtId="43" fontId="31" fillId="2" borderId="1" xfId="8" applyFont="1" applyFill="1" applyBorder="1" applyAlignment="1">
      <alignment horizontal="center"/>
    </xf>
    <xf numFmtId="43" fontId="31" fillId="2" borderId="0" xfId="1" applyFont="1" applyFill="1" applyBorder="1" applyAlignment="1">
      <alignment horizontal="center"/>
    </xf>
    <xf numFmtId="0" fontId="61" fillId="2" borderId="13" xfId="0" applyFont="1" applyFill="1" applyBorder="1" applyAlignment="1">
      <alignment horizontal="left"/>
    </xf>
    <xf numFmtId="43" fontId="55" fillId="2" borderId="1" xfId="1" applyFont="1" applyFill="1" applyBorder="1"/>
    <xf numFmtId="43" fontId="24" fillId="0" borderId="1" xfId="1" applyFont="1" applyFill="1" applyBorder="1"/>
    <xf numFmtId="43" fontId="24" fillId="2" borderId="1" xfId="1" applyFont="1" applyFill="1" applyBorder="1"/>
    <xf numFmtId="43" fontId="55" fillId="2" borderId="1" xfId="1" applyFont="1" applyFill="1" applyBorder="1" applyAlignment="1">
      <alignment horizontal="center"/>
    </xf>
    <xf numFmtId="43" fontId="65" fillId="0" borderId="1" xfId="1" applyFont="1" applyFill="1" applyBorder="1"/>
    <xf numFmtId="43" fontId="24" fillId="0" borderId="1" xfId="1" applyFont="1" applyBorder="1"/>
    <xf numFmtId="43" fontId="52" fillId="0" borderId="1" xfId="1" applyFont="1" applyFill="1" applyBorder="1"/>
    <xf numFmtId="43" fontId="66" fillId="2" borderId="1" xfId="1" applyFont="1" applyFill="1" applyBorder="1"/>
    <xf numFmtId="43" fontId="66" fillId="0" borderId="1" xfId="1" applyFont="1" applyFill="1" applyBorder="1"/>
    <xf numFmtId="43" fontId="24" fillId="2" borderId="0" xfId="1" applyFont="1" applyFill="1"/>
    <xf numFmtId="43" fontId="55" fillId="2" borderId="0" xfId="1" applyFont="1" applyFill="1"/>
    <xf numFmtId="43" fontId="24" fillId="0" borderId="0" xfId="1" applyFont="1"/>
    <xf numFmtId="0" fontId="24" fillId="0" borderId="0" xfId="0" applyFont="1"/>
    <xf numFmtId="0" fontId="66" fillId="2" borderId="0" xfId="0" applyFont="1" applyFill="1"/>
    <xf numFmtId="0" fontId="68" fillId="11" borderId="12" xfId="0" applyFont="1" applyFill="1" applyBorder="1"/>
    <xf numFmtId="0" fontId="69" fillId="11" borderId="25" xfId="0" applyFont="1" applyFill="1" applyBorder="1"/>
    <xf numFmtId="0" fontId="68" fillId="5" borderId="12" xfId="0" applyFont="1" applyFill="1" applyBorder="1"/>
    <xf numFmtId="0" fontId="69" fillId="5" borderId="25" xfId="0" applyFont="1" applyFill="1" applyBorder="1"/>
    <xf numFmtId="0" fontId="53" fillId="8" borderId="25" xfId="0" applyFont="1" applyFill="1" applyBorder="1"/>
    <xf numFmtId="0" fontId="67" fillId="11" borderId="13" xfId="0" applyFont="1" applyFill="1" applyBorder="1" applyAlignment="1">
      <alignment horizontal="center"/>
    </xf>
    <xf numFmtId="0" fontId="67" fillId="11" borderId="13" xfId="0" applyFont="1" applyFill="1" applyBorder="1" applyAlignment="1">
      <alignment horizontal="center" wrapText="1"/>
    </xf>
    <xf numFmtId="43" fontId="53" fillId="11" borderId="1" xfId="1" applyFont="1" applyFill="1" applyBorder="1" applyAlignment="1">
      <alignment horizontal="center" vertical="center" wrapText="1"/>
    </xf>
    <xf numFmtId="0" fontId="67" fillId="5" borderId="13" xfId="0" applyFont="1" applyFill="1" applyBorder="1" applyAlignment="1">
      <alignment horizontal="center"/>
    </xf>
    <xf numFmtId="0" fontId="67" fillId="5" borderId="8" xfId="0" applyFont="1" applyFill="1" applyBorder="1" applyAlignment="1">
      <alignment horizontal="center"/>
    </xf>
    <xf numFmtId="0" fontId="53" fillId="8" borderId="8" xfId="0" applyFont="1" applyFill="1" applyBorder="1" applyAlignment="1">
      <alignment horizontal="center" wrapText="1"/>
    </xf>
    <xf numFmtId="0" fontId="70" fillId="0" borderId="1" xfId="0" applyFont="1" applyBorder="1" applyAlignment="1">
      <alignment horizontal="left"/>
    </xf>
    <xf numFmtId="0" fontId="67" fillId="0" borderId="9" xfId="0" applyFont="1" applyBorder="1" applyAlignment="1">
      <alignment horizontal="center"/>
    </xf>
    <xf numFmtId="43" fontId="53" fillId="0" borderId="1" xfId="8" applyFont="1" applyFill="1" applyBorder="1"/>
    <xf numFmtId="0" fontId="53" fillId="2" borderId="9" xfId="0" applyFont="1" applyFill="1" applyBorder="1"/>
    <xf numFmtId="0" fontId="53" fillId="2" borderId="11" xfId="0" applyFont="1" applyFill="1" applyBorder="1"/>
    <xf numFmtId="43" fontId="53" fillId="2" borderId="11" xfId="1" applyFont="1" applyFill="1" applyBorder="1" applyAlignment="1"/>
    <xf numFmtId="0" fontId="55" fillId="2" borderId="1" xfId="0" applyFont="1" applyFill="1" applyBorder="1" applyAlignment="1">
      <alignment horizontal="left"/>
    </xf>
    <xf numFmtId="0" fontId="71" fillId="2" borderId="9" xfId="0" applyFont="1" applyFill="1" applyBorder="1" applyAlignment="1">
      <alignment horizontal="center"/>
    </xf>
    <xf numFmtId="43" fontId="66" fillId="2" borderId="1" xfId="1" applyFont="1" applyFill="1" applyBorder="1" applyAlignment="1">
      <alignment horizontal="center"/>
    </xf>
    <xf numFmtId="43" fontId="53" fillId="2" borderId="1" xfId="8" applyFont="1" applyFill="1" applyBorder="1"/>
    <xf numFmtId="43" fontId="66" fillId="2" borderId="0" xfId="1" applyFont="1" applyFill="1" applyBorder="1"/>
    <xf numFmtId="0" fontId="71" fillId="2" borderId="1" xfId="0" applyFont="1" applyFill="1" applyBorder="1" applyAlignment="1">
      <alignment horizontal="left"/>
    </xf>
    <xf numFmtId="43" fontId="53" fillId="2" borderId="1" xfId="1" applyFont="1" applyFill="1" applyBorder="1" applyAlignment="1" applyProtection="1">
      <alignment horizontal="center"/>
    </xf>
    <xf numFmtId="43" fontId="55" fillId="2" borderId="1" xfId="1" applyFont="1" applyFill="1" applyBorder="1" applyAlignment="1" applyProtection="1">
      <alignment horizontal="center"/>
    </xf>
    <xf numFmtId="43" fontId="52" fillId="2" borderId="1" xfId="0" applyNumberFormat="1" applyFont="1" applyFill="1" applyBorder="1"/>
    <xf numFmtId="2" fontId="55" fillId="2" borderId="1" xfId="1" applyNumberFormat="1" applyFont="1" applyFill="1" applyBorder="1"/>
    <xf numFmtId="0" fontId="53" fillId="2" borderId="13" xfId="0" applyFont="1" applyFill="1" applyBorder="1"/>
    <xf numFmtId="43" fontId="72" fillId="2" borderId="0" xfId="1" applyFont="1" applyFill="1" applyBorder="1"/>
    <xf numFmtId="2" fontId="24" fillId="2" borderId="1" xfId="1" applyNumberFormat="1" applyFont="1" applyFill="1" applyBorder="1"/>
    <xf numFmtId="43" fontId="72" fillId="2" borderId="0" xfId="1" applyFont="1" applyFill="1" applyBorder="1" applyAlignment="1">
      <alignment horizontal="center"/>
    </xf>
    <xf numFmtId="0" fontId="70" fillId="2" borderId="1" xfId="0" applyFont="1" applyFill="1" applyBorder="1" applyAlignment="1">
      <alignment horizontal="left"/>
    </xf>
    <xf numFmtId="2" fontId="55" fillId="2" borderId="1" xfId="1" applyNumberFormat="1" applyFont="1" applyFill="1" applyBorder="1" applyAlignment="1">
      <alignment horizontal="center"/>
    </xf>
    <xf numFmtId="43" fontId="66" fillId="2" borderId="25" xfId="1" applyFont="1" applyFill="1" applyBorder="1" applyAlignment="1">
      <alignment horizontal="center"/>
    </xf>
    <xf numFmtId="0" fontId="55" fillId="2" borderId="9" xfId="0" applyFont="1" applyFill="1" applyBorder="1" applyAlignment="1">
      <alignment horizontal="left"/>
    </xf>
    <xf numFmtId="0" fontId="71" fillId="2" borderId="1" xfId="0" applyFont="1" applyFill="1" applyBorder="1" applyAlignment="1">
      <alignment horizontal="center"/>
    </xf>
    <xf numFmtId="43" fontId="66" fillId="2" borderId="0" xfId="1" applyFont="1" applyFill="1" applyBorder="1" applyAlignment="1">
      <alignment horizontal="center"/>
    </xf>
    <xf numFmtId="0" fontId="55" fillId="2" borderId="0" xfId="0" applyFont="1" applyFill="1"/>
    <xf numFmtId="0" fontId="71" fillId="2" borderId="0" xfId="0" applyFont="1" applyFill="1"/>
    <xf numFmtId="14" fontId="66" fillId="2" borderId="0" xfId="1" applyNumberFormat="1" applyFont="1" applyFill="1" applyBorder="1" applyAlignment="1">
      <alignment horizontal="center"/>
    </xf>
    <xf numFmtId="2" fontId="24" fillId="2" borderId="1" xfId="0" applyNumberFormat="1" applyFont="1" applyFill="1" applyBorder="1"/>
    <xf numFmtId="2" fontId="24" fillId="0" borderId="1" xfId="1" applyNumberFormat="1" applyFont="1" applyFill="1" applyBorder="1"/>
    <xf numFmtId="0" fontId="55" fillId="5" borderId="1" xfId="0" applyFont="1" applyFill="1" applyBorder="1" applyAlignment="1">
      <alignment horizontal="left"/>
    </xf>
    <xf numFmtId="43" fontId="53" fillId="5" borderId="42" xfId="1" applyFont="1" applyFill="1" applyBorder="1" applyAlignment="1">
      <alignment horizontal="center"/>
    </xf>
    <xf numFmtId="43" fontId="53" fillId="5" borderId="43" xfId="1" applyFont="1" applyFill="1" applyBorder="1" applyAlignment="1">
      <alignment horizontal="center"/>
    </xf>
    <xf numFmtId="2" fontId="24" fillId="0" borderId="1" xfId="0" applyNumberFormat="1" applyFont="1" applyBorder="1"/>
    <xf numFmtId="43" fontId="55" fillId="5" borderId="1" xfId="1" applyFont="1" applyFill="1" applyBorder="1"/>
    <xf numFmtId="43" fontId="66" fillId="2" borderId="1" xfId="1" quotePrefix="1" applyFont="1" applyFill="1" applyBorder="1" applyAlignment="1">
      <alignment horizontal="center"/>
    </xf>
    <xf numFmtId="43" fontId="55" fillId="5" borderId="1" xfId="1" applyFont="1" applyFill="1" applyBorder="1" applyAlignment="1">
      <alignment horizontal="center"/>
    </xf>
    <xf numFmtId="43" fontId="66" fillId="2" borderId="0" xfId="1" quotePrefix="1" applyFont="1" applyFill="1" applyBorder="1" applyAlignment="1">
      <alignment horizontal="center"/>
    </xf>
    <xf numFmtId="43" fontId="66" fillId="2" borderId="1" xfId="1" applyFont="1" applyFill="1" applyBorder="1" applyAlignment="1">
      <alignment horizontal="center" wrapText="1"/>
    </xf>
    <xf numFmtId="0" fontId="55" fillId="2" borderId="25" xfId="0" applyFont="1" applyFill="1" applyBorder="1" applyAlignment="1">
      <alignment horizontal="left"/>
    </xf>
    <xf numFmtId="0" fontId="71" fillId="2" borderId="12" xfId="0" applyFont="1" applyFill="1" applyBorder="1" applyAlignment="1">
      <alignment horizontal="center"/>
    </xf>
    <xf numFmtId="0" fontId="55" fillId="2" borderId="9" xfId="0" applyFont="1" applyFill="1" applyBorder="1" applyAlignment="1">
      <alignment horizontal="center"/>
    </xf>
    <xf numFmtId="2" fontId="24" fillId="0" borderId="1" xfId="1" applyNumberFormat="1" applyFont="1" applyBorder="1"/>
    <xf numFmtId="0" fontId="52" fillId="0" borderId="0" xfId="0" applyFont="1"/>
    <xf numFmtId="43" fontId="66" fillId="2" borderId="2" xfId="1" applyFont="1" applyFill="1" applyBorder="1"/>
    <xf numFmtId="43" fontId="66" fillId="2" borderId="8" xfId="1" applyFont="1" applyFill="1" applyBorder="1"/>
    <xf numFmtId="43" fontId="66" fillId="0" borderId="29" xfId="1" applyFont="1" applyFill="1" applyBorder="1"/>
    <xf numFmtId="43" fontId="66" fillId="0" borderId="2" xfId="1" applyFont="1" applyFill="1" applyBorder="1"/>
    <xf numFmtId="43" fontId="24" fillId="0" borderId="0" xfId="0" applyNumberFormat="1" applyFont="1"/>
    <xf numFmtId="0" fontId="70" fillId="2" borderId="27" xfId="0" applyFont="1" applyFill="1" applyBorder="1" applyAlignment="1">
      <alignment horizontal="left"/>
    </xf>
    <xf numFmtId="0" fontId="55" fillId="2" borderId="0" xfId="0" applyFont="1" applyFill="1" applyAlignment="1">
      <alignment horizontal="center"/>
    </xf>
    <xf numFmtId="0" fontId="65" fillId="0" borderId="0" xfId="0" applyFont="1"/>
    <xf numFmtId="0" fontId="73" fillId="2" borderId="1" xfId="0" applyFont="1" applyFill="1" applyBorder="1" applyAlignment="1">
      <alignment horizontal="left"/>
    </xf>
    <xf numFmtId="0" fontId="74" fillId="2" borderId="9" xfId="0" applyFont="1" applyFill="1" applyBorder="1" applyAlignment="1">
      <alignment horizontal="center"/>
    </xf>
    <xf numFmtId="43" fontId="75" fillId="2" borderId="1" xfId="1" applyFont="1" applyFill="1" applyBorder="1"/>
    <xf numFmtId="43" fontId="75" fillId="2" borderId="0" xfId="1" applyFont="1" applyFill="1" applyBorder="1"/>
    <xf numFmtId="0" fontId="53" fillId="2" borderId="1" xfId="0" applyFont="1" applyFill="1" applyBorder="1" applyAlignment="1">
      <alignment horizontal="left"/>
    </xf>
    <xf numFmtId="0" fontId="76" fillId="2" borderId="9" xfId="0" applyFont="1" applyFill="1" applyBorder="1"/>
    <xf numFmtId="0" fontId="76" fillId="2" borderId="11" xfId="0" applyFont="1" applyFill="1" applyBorder="1"/>
    <xf numFmtId="0" fontId="55" fillId="2" borderId="1" xfId="0" applyFont="1" applyFill="1" applyBorder="1"/>
    <xf numFmtId="0" fontId="24" fillId="2" borderId="9" xfId="0" applyFont="1" applyFill="1" applyBorder="1" applyAlignment="1">
      <alignment horizontal="center"/>
    </xf>
    <xf numFmtId="0" fontId="55" fillId="2" borderId="25" xfId="0" applyFont="1" applyFill="1" applyBorder="1"/>
    <xf numFmtId="0" fontId="55" fillId="2" borderId="12" xfId="0" applyFont="1" applyFill="1" applyBorder="1" applyAlignment="1">
      <alignment horizontal="center"/>
    </xf>
    <xf numFmtId="43" fontId="66" fillId="0" borderId="25" xfId="1" applyFont="1" applyFill="1" applyBorder="1"/>
    <xf numFmtId="0" fontId="24" fillId="2" borderId="11" xfId="0" applyFont="1" applyFill="1" applyBorder="1" applyAlignment="1">
      <alignment horizontal="center"/>
    </xf>
    <xf numFmtId="0" fontId="24" fillId="2" borderId="13" xfId="0" applyFont="1" applyFill="1" applyBorder="1" applyAlignment="1">
      <alignment horizontal="center"/>
    </xf>
    <xf numFmtId="0" fontId="24" fillId="2" borderId="1" xfId="0" applyFont="1" applyFill="1" applyBorder="1"/>
    <xf numFmtId="43" fontId="55" fillId="0" borderId="1" xfId="1" applyFont="1" applyFill="1" applyBorder="1"/>
    <xf numFmtId="0" fontId="24" fillId="0" borderId="0" xfId="0" quotePrefix="1" applyFont="1"/>
    <xf numFmtId="0" fontId="72" fillId="2" borderId="0" xfId="0" applyFont="1" applyFill="1"/>
    <xf numFmtId="43" fontId="55" fillId="0" borderId="0" xfId="1" applyFont="1"/>
    <xf numFmtId="43" fontId="53" fillId="2" borderId="1" xfId="1" applyFont="1" applyFill="1" applyBorder="1"/>
    <xf numFmtId="43" fontId="24" fillId="0" borderId="1" xfId="1" applyFont="1" applyFill="1" applyBorder="1" applyAlignment="1">
      <alignment horizontal="center"/>
    </xf>
    <xf numFmtId="43" fontId="24" fillId="2" borderId="1" xfId="1" applyFont="1" applyFill="1" applyBorder="1" applyAlignment="1">
      <alignment horizontal="center"/>
    </xf>
    <xf numFmtId="43" fontId="65" fillId="0" borderId="1" xfId="1" applyFont="1" applyFill="1" applyBorder="1" applyAlignment="1">
      <alignment horizontal="center"/>
    </xf>
    <xf numFmtId="43" fontId="24" fillId="0" borderId="1" xfId="1" applyFont="1" applyBorder="1" applyAlignment="1">
      <alignment horizontal="center"/>
    </xf>
    <xf numFmtId="43" fontId="53" fillId="0" borderId="1" xfId="1" applyFont="1" applyFill="1" applyBorder="1" applyAlignment="1">
      <alignment horizontal="center" wrapText="1"/>
    </xf>
    <xf numFmtId="0" fontId="53" fillId="0" borderId="1" xfId="0" applyFont="1" applyBorder="1" applyAlignment="1">
      <alignment horizontal="center" wrapText="1"/>
    </xf>
    <xf numFmtId="43" fontId="55" fillId="0" borderId="1" xfId="1" applyFont="1" applyFill="1" applyBorder="1" applyAlignment="1">
      <alignment horizontal="center"/>
    </xf>
    <xf numFmtId="0" fontId="77" fillId="2" borderId="0" xfId="0" applyFont="1" applyFill="1"/>
    <xf numFmtId="43" fontId="0" fillId="0" borderId="1" xfId="1" applyFont="1" applyFill="1" applyBorder="1"/>
    <xf numFmtId="43" fontId="78" fillId="0" borderId="1" xfId="1" applyFont="1" applyFill="1" applyBorder="1"/>
    <xf numFmtId="0" fontId="62" fillId="2" borderId="2" xfId="0" applyFont="1" applyFill="1" applyBorder="1" applyAlignment="1">
      <alignment horizontal="center" vertical="center"/>
    </xf>
    <xf numFmtId="0" fontId="36" fillId="7" borderId="31" xfId="19" applyFont="1" applyFill="1" applyBorder="1" applyAlignment="1">
      <alignment horizontal="center" vertical="center"/>
    </xf>
    <xf numFmtId="0" fontId="36" fillId="7" borderId="33" xfId="19" applyFont="1" applyFill="1" applyBorder="1" applyAlignment="1">
      <alignment horizontal="center" vertical="center"/>
    </xf>
    <xf numFmtId="43" fontId="36" fillId="7" borderId="33" xfId="19" applyNumberFormat="1" applyFont="1" applyFill="1" applyBorder="1" applyAlignment="1">
      <alignment horizontal="center" vertical="center" wrapText="1"/>
    </xf>
    <xf numFmtId="0" fontId="36" fillId="7" borderId="44" xfId="19" applyFont="1" applyFill="1" applyBorder="1" applyAlignment="1">
      <alignment horizontal="center" vertical="center" wrapText="1"/>
    </xf>
    <xf numFmtId="0" fontId="79" fillId="0" borderId="0" xfId="0" applyFont="1" applyAlignment="1">
      <alignment horizontal="center" wrapText="1"/>
    </xf>
    <xf numFmtId="14" fontId="29" fillId="2" borderId="0" xfId="19" applyNumberFormat="1" applyFont="1" applyFill="1" applyAlignment="1">
      <alignment horizontal="center" vertical="distributed" wrapText="1"/>
    </xf>
    <xf numFmtId="0" fontId="29" fillId="2" borderId="0" xfId="19" applyFont="1" applyFill="1" applyAlignment="1">
      <alignment horizontal="center" vertical="distributed" wrapText="1"/>
    </xf>
    <xf numFmtId="0" fontId="35" fillId="2" borderId="0" xfId="19" applyFont="1" applyFill="1" applyAlignment="1">
      <alignment horizontal="center" vertical="distributed" wrapText="1"/>
    </xf>
    <xf numFmtId="0" fontId="22" fillId="0" borderId="0" xfId="0" applyFont="1" applyAlignment="1">
      <alignment horizontal="center"/>
    </xf>
    <xf numFmtId="0" fontId="24" fillId="2" borderId="25" xfId="0" applyFont="1" applyFill="1" applyBorder="1" applyAlignment="1">
      <alignment horizontal="left" vertical="top"/>
    </xf>
    <xf numFmtId="0" fontId="24" fillId="2" borderId="8" xfId="0" applyFont="1" applyFill="1" applyBorder="1" applyAlignment="1">
      <alignment horizontal="left" vertical="top"/>
    </xf>
    <xf numFmtId="0" fontId="53" fillId="8" borderId="11" xfId="0" applyFont="1" applyFill="1" applyBorder="1" applyAlignment="1">
      <alignment horizontal="center" vertical="center"/>
    </xf>
    <xf numFmtId="0" fontId="53" fillId="11" borderId="12" xfId="0" applyFont="1" applyFill="1" applyBorder="1" applyAlignment="1">
      <alignment horizontal="center"/>
    </xf>
    <xf numFmtId="0" fontId="53" fillId="11" borderId="49" xfId="0" applyFont="1" applyFill="1" applyBorder="1" applyAlignment="1">
      <alignment horizontal="center"/>
    </xf>
    <xf numFmtId="0" fontId="53" fillId="11" borderId="11" xfId="0" applyFont="1" applyFill="1" applyBorder="1" applyAlignment="1">
      <alignment horizontal="center"/>
    </xf>
    <xf numFmtId="0" fontId="53" fillId="11" borderId="2" xfId="0" applyFont="1" applyFill="1" applyBorder="1" applyAlignment="1">
      <alignment horizontal="center"/>
    </xf>
    <xf numFmtId="0" fontId="67" fillId="2" borderId="0" xfId="0" applyFont="1" applyFill="1" applyAlignment="1">
      <alignment horizontal="center" vertical="justify" wrapText="1"/>
    </xf>
    <xf numFmtId="0" fontId="67" fillId="10" borderId="26" xfId="0" applyFont="1" applyFill="1" applyBorder="1" applyAlignment="1">
      <alignment horizontal="center" vertical="justify" wrapText="1"/>
    </xf>
    <xf numFmtId="0" fontId="53" fillId="11" borderId="25" xfId="0" applyFont="1" applyFill="1" applyBorder="1" applyAlignment="1">
      <alignment horizontal="center"/>
    </xf>
    <xf numFmtId="0" fontId="53" fillId="11" borderId="8" xfId="0" applyFont="1" applyFill="1" applyBorder="1" applyAlignment="1">
      <alignment horizontal="center"/>
    </xf>
    <xf numFmtId="0" fontId="35" fillId="2" borderId="0" xfId="0" applyFont="1" applyFill="1" applyAlignment="1">
      <alignment horizontal="center" vertical="center" wrapText="1"/>
    </xf>
    <xf numFmtId="166" fontId="35" fillId="2" borderId="26" xfId="0" applyNumberFormat="1" applyFont="1" applyFill="1" applyBorder="1" applyAlignment="1">
      <alignment horizontal="center" vertical="justify" wrapText="1"/>
    </xf>
    <xf numFmtId="166" fontId="35" fillId="2" borderId="0" xfId="0" applyNumberFormat="1" applyFont="1" applyFill="1" applyAlignment="1">
      <alignment horizontal="center" vertical="justify" wrapText="1"/>
    </xf>
    <xf numFmtId="0" fontId="36" fillId="9" borderId="34" xfId="0" applyFont="1" applyFill="1" applyBorder="1" applyAlignment="1">
      <alignment horizontal="center" vertical="center"/>
    </xf>
    <xf numFmtId="0" fontId="36" fillId="9" borderId="35" xfId="0" applyFont="1" applyFill="1" applyBorder="1" applyAlignment="1">
      <alignment horizontal="center" vertical="center"/>
    </xf>
    <xf numFmtId="0" fontId="57" fillId="9" borderId="47" xfId="0" applyFont="1" applyFill="1" applyBorder="1" applyAlignment="1">
      <alignment horizontal="center" vertical="center"/>
    </xf>
    <xf numFmtId="0" fontId="57" fillId="9" borderId="48" xfId="0" applyFont="1" applyFill="1" applyBorder="1" applyAlignment="1">
      <alignment horizontal="center" vertical="center"/>
    </xf>
    <xf numFmtId="14" fontId="35" fillId="2" borderId="41" xfId="19" applyNumberFormat="1" applyFont="1" applyFill="1" applyBorder="1" applyAlignment="1">
      <alignment horizontal="center" vertical="distributed" wrapText="1"/>
    </xf>
    <xf numFmtId="14" fontId="35" fillId="2" borderId="0" xfId="19" applyNumberFormat="1" applyFont="1" applyFill="1" applyAlignment="1">
      <alignment horizontal="center" vertical="distributed" wrapText="1"/>
    </xf>
    <xf numFmtId="14" fontId="29" fillId="2" borderId="41" xfId="19" applyNumberFormat="1" applyFont="1" applyFill="1" applyBorder="1" applyAlignment="1">
      <alignment horizontal="center" vertical="distributed" wrapText="1"/>
    </xf>
    <xf numFmtId="0" fontId="54" fillId="2" borderId="0" xfId="19" applyFont="1" applyFill="1" applyAlignment="1">
      <alignment horizontal="center" vertical="distributed" wrapText="1"/>
    </xf>
    <xf numFmtId="14" fontId="54" fillId="2" borderId="0" xfId="19" applyNumberFormat="1" applyFont="1" applyFill="1" applyAlignment="1">
      <alignment horizontal="center" vertical="distributed" wrapText="1"/>
    </xf>
    <xf numFmtId="0" fontId="30" fillId="2" borderId="25" xfId="0" applyFont="1" applyFill="1" applyBorder="1" applyAlignment="1">
      <alignment horizontal="left" vertical="center"/>
    </xf>
    <xf numFmtId="0" fontId="30" fillId="2" borderId="8" xfId="0" applyFont="1" applyFill="1" applyBorder="1" applyAlignment="1">
      <alignment horizontal="left" vertical="center"/>
    </xf>
    <xf numFmtId="14" fontId="54" fillId="2" borderId="41" xfId="19" applyNumberFormat="1" applyFont="1" applyFill="1" applyBorder="1" applyAlignment="1">
      <alignment horizontal="center" vertical="distributed" wrapText="1"/>
    </xf>
    <xf numFmtId="0" fontId="45" fillId="2" borderId="0" xfId="0" applyFont="1" applyFill="1" applyAlignment="1">
      <alignment horizontal="center" vertical="justify" wrapText="1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46" fillId="4" borderId="25" xfId="0" applyFont="1" applyFill="1" applyBorder="1" applyAlignment="1">
      <alignment horizontal="center" vertical="center" wrapText="1"/>
    </xf>
    <xf numFmtId="0" fontId="46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11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vertical="justify" wrapText="1"/>
    </xf>
    <xf numFmtId="0" fontId="11" fillId="5" borderId="14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/>
    </xf>
  </cellXfs>
  <cellStyles count="41">
    <cellStyle name="Millares" xfId="1" builtinId="3"/>
    <cellStyle name="Millares 11" xfId="39" xr:uid="{00000000-0005-0000-0000-000001000000}"/>
    <cellStyle name="Millares 12" xfId="2" xr:uid="{00000000-0005-0000-0000-000002000000}"/>
    <cellStyle name="Millares 12 2" xfId="3" xr:uid="{00000000-0005-0000-0000-000003000000}"/>
    <cellStyle name="Millares 12 2 2" xfId="4" xr:uid="{00000000-0005-0000-0000-000004000000}"/>
    <cellStyle name="Millares 12 3" xfId="5" xr:uid="{00000000-0005-0000-0000-000005000000}"/>
    <cellStyle name="Millares 12 4" xfId="27" xr:uid="{00000000-0005-0000-0000-000006000000}"/>
    <cellStyle name="Millares 2" xfId="6" xr:uid="{00000000-0005-0000-0000-000007000000}"/>
    <cellStyle name="Millares 2 2" xfId="7" xr:uid="{00000000-0005-0000-0000-000008000000}"/>
    <cellStyle name="Millares 2 3" xfId="8" xr:uid="{00000000-0005-0000-0000-000009000000}"/>
    <cellStyle name="Millares 3" xfId="9" xr:uid="{00000000-0005-0000-0000-00000A000000}"/>
    <cellStyle name="Millares 3 2" xfId="10" xr:uid="{00000000-0005-0000-0000-00000B000000}"/>
    <cellStyle name="Millares 3 3" xfId="11" xr:uid="{00000000-0005-0000-0000-00000C000000}"/>
    <cellStyle name="Millares 3 4" xfId="28" xr:uid="{00000000-0005-0000-0000-00000D000000}"/>
    <cellStyle name="Millares 4" xfId="12" xr:uid="{00000000-0005-0000-0000-00000E000000}"/>
    <cellStyle name="Millares 4 2" xfId="13" xr:uid="{00000000-0005-0000-0000-00000F000000}"/>
    <cellStyle name="Millares 5" xfId="14" xr:uid="{00000000-0005-0000-0000-000010000000}"/>
    <cellStyle name="Millares 5 2" xfId="15" xr:uid="{00000000-0005-0000-0000-000011000000}"/>
    <cellStyle name="Millares 5 3" xfId="29" xr:uid="{00000000-0005-0000-0000-000012000000}"/>
    <cellStyle name="Millares 6" xfId="16" xr:uid="{00000000-0005-0000-0000-000013000000}"/>
    <cellStyle name="Millares 6 2" xfId="17" xr:uid="{00000000-0005-0000-0000-000014000000}"/>
    <cellStyle name="Millares 7" xfId="26" xr:uid="{00000000-0005-0000-0000-000015000000}"/>
    <cellStyle name="Millares 7 2" xfId="31" xr:uid="{00000000-0005-0000-0000-000016000000}"/>
    <cellStyle name="Millares 7 2 2" xfId="37" xr:uid="{00000000-0005-0000-0000-000017000000}"/>
    <cellStyle name="Millares 7 3" xfId="34" xr:uid="{00000000-0005-0000-0000-000018000000}"/>
    <cellStyle name="Normal" xfId="0" builtinId="0"/>
    <cellStyle name="Normal 11" xfId="18" xr:uid="{00000000-0005-0000-0000-00001A000000}"/>
    <cellStyle name="Normal 11 2" xfId="32" xr:uid="{00000000-0005-0000-0000-00001B000000}"/>
    <cellStyle name="Normal 11 2 2" xfId="38" xr:uid="{00000000-0005-0000-0000-00001C000000}"/>
    <cellStyle name="Normal 11 3" xfId="35" xr:uid="{00000000-0005-0000-0000-00001D000000}"/>
    <cellStyle name="Normal 2" xfId="19" xr:uid="{00000000-0005-0000-0000-00001E000000}"/>
    <cellStyle name="Normal 2 2" xfId="23" xr:uid="{00000000-0005-0000-0000-00001F000000}"/>
    <cellStyle name="Normal 3" xfId="20" xr:uid="{00000000-0005-0000-0000-000020000000}"/>
    <cellStyle name="Normal 4" xfId="21" xr:uid="{00000000-0005-0000-0000-000021000000}"/>
    <cellStyle name="Normal 4 2" xfId="22" xr:uid="{00000000-0005-0000-0000-000022000000}"/>
    <cellStyle name="Normal 5" xfId="25" xr:uid="{00000000-0005-0000-0000-000023000000}"/>
    <cellStyle name="Normal 5 2" xfId="30" xr:uid="{00000000-0005-0000-0000-000024000000}"/>
    <cellStyle name="Normal 5 2 2" xfId="36" xr:uid="{00000000-0005-0000-0000-000025000000}"/>
    <cellStyle name="Normal 5 3" xfId="33" xr:uid="{00000000-0005-0000-0000-000026000000}"/>
    <cellStyle name="Normal 6" xfId="24" xr:uid="{00000000-0005-0000-0000-000027000000}"/>
    <cellStyle name="Normal 6 2" xfId="40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105833</xdr:colOff>
      <xdr:row>0</xdr:row>
      <xdr:rowOff>105833</xdr:rowOff>
    </xdr:from>
    <xdr:to>
      <xdr:col>4</xdr:col>
      <xdr:colOff>550333</xdr:colOff>
      <xdr:row>1</xdr:row>
      <xdr:rowOff>31750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5083" y="105833"/>
          <a:ext cx="1248833" cy="55033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311377</xdr:colOff>
      <xdr:row>0</xdr:row>
      <xdr:rowOff>108297</xdr:rowOff>
    </xdr:from>
    <xdr:to>
      <xdr:col>3</xdr:col>
      <xdr:colOff>438253</xdr:colOff>
      <xdr:row>1</xdr:row>
      <xdr:rowOff>471618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0315" y="108297"/>
          <a:ext cx="1262048" cy="4938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1226341</xdr:colOff>
      <xdr:row>0</xdr:row>
      <xdr:rowOff>96303</xdr:rowOff>
    </xdr:from>
    <xdr:to>
      <xdr:col>3</xdr:col>
      <xdr:colOff>154780</xdr:colOff>
      <xdr:row>1</xdr:row>
      <xdr:rowOff>317494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8529" y="96303"/>
          <a:ext cx="1131095" cy="5426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539032</xdr:colOff>
      <xdr:row>0</xdr:row>
      <xdr:rowOff>108210</xdr:rowOff>
    </xdr:from>
    <xdr:to>
      <xdr:col>4</xdr:col>
      <xdr:colOff>171716</xdr:colOff>
      <xdr:row>1</xdr:row>
      <xdr:rowOff>329401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7582" y="108210"/>
          <a:ext cx="1270984" cy="5450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51"/>
  <sheetViews>
    <sheetView topLeftCell="A23" zoomScale="85" zoomScaleNormal="85" zoomScalePageLayoutView="82" workbookViewId="0">
      <selection activeCell="C9" sqref="C9"/>
    </sheetView>
  </sheetViews>
  <sheetFormatPr baseColWidth="10" defaultColWidth="36.140625" defaultRowHeight="15" customHeight="1" x14ac:dyDescent="0.2"/>
  <cols>
    <col min="1" max="1" width="32.7109375" style="46" customWidth="1"/>
    <col min="2" max="2" width="22.7109375" style="46" customWidth="1"/>
    <col min="3" max="3" width="18.7109375" style="85" customWidth="1"/>
    <col min="4" max="4" width="11.85546875" style="44" customWidth="1"/>
    <col min="5" max="5" width="22.5703125" style="44" customWidth="1"/>
    <col min="6" max="6" width="11.7109375" style="45" customWidth="1"/>
    <col min="7" max="7" width="14.7109375" style="45" customWidth="1"/>
    <col min="8" max="8" width="36.140625" style="45"/>
    <col min="9" max="16384" width="36.140625" style="46"/>
  </cols>
  <sheetData>
    <row r="1" spans="1:5" ht="34.5" customHeight="1" x14ac:dyDescent="0.2">
      <c r="A1" s="358" t="s">
        <v>336</v>
      </c>
      <c r="B1" s="358"/>
      <c r="C1" s="358"/>
    </row>
    <row r="2" spans="1:5" ht="4.5" customHeight="1" x14ac:dyDescent="0.2">
      <c r="A2" s="87"/>
      <c r="B2" s="71"/>
      <c r="C2" s="80"/>
    </row>
    <row r="3" spans="1:5" ht="15" customHeight="1" x14ac:dyDescent="0.2">
      <c r="A3" s="356">
        <f ca="1">TODAY()</f>
        <v>45817</v>
      </c>
      <c r="B3" s="356"/>
      <c r="C3" s="356"/>
    </row>
    <row r="4" spans="1:5" ht="15" hidden="1" customHeight="1" x14ac:dyDescent="0.2">
      <c r="A4" s="150"/>
      <c r="B4" s="71"/>
      <c r="C4" s="80"/>
    </row>
    <row r="5" spans="1:5" ht="39.950000000000003" customHeight="1" x14ac:dyDescent="0.2">
      <c r="A5" s="53" t="s">
        <v>0</v>
      </c>
      <c r="B5" s="74" t="s">
        <v>1</v>
      </c>
      <c r="C5" s="54" t="s">
        <v>2</v>
      </c>
    </row>
    <row r="6" spans="1:5" ht="18" customHeight="1" x14ac:dyDescent="0.2">
      <c r="A6" s="61" t="s">
        <v>3</v>
      </c>
      <c r="B6" s="75"/>
      <c r="C6" s="81"/>
    </row>
    <row r="7" spans="1:5" ht="18" customHeight="1" x14ac:dyDescent="0.2">
      <c r="A7" s="47" t="s">
        <v>4</v>
      </c>
      <c r="B7" s="65" t="s">
        <v>5</v>
      </c>
      <c r="C7" s="68">
        <f>Hoy!K6</f>
        <v>32.9</v>
      </c>
      <c r="E7" s="56"/>
    </row>
    <row r="8" spans="1:5" ht="18" customHeight="1" x14ac:dyDescent="0.2">
      <c r="A8" s="47" t="s">
        <v>6</v>
      </c>
      <c r="B8" s="66" t="s">
        <v>5</v>
      </c>
      <c r="C8" s="51">
        <f>Hoy!K8</f>
        <v>42.300000000000004</v>
      </c>
    </row>
    <row r="9" spans="1:5" ht="18" customHeight="1" x14ac:dyDescent="0.2">
      <c r="A9" s="47" t="s">
        <v>7</v>
      </c>
      <c r="B9" s="66" t="s">
        <v>5</v>
      </c>
      <c r="C9" s="51">
        <f>Hoy!K9</f>
        <v>42.2</v>
      </c>
    </row>
    <row r="10" spans="1:5" ht="18" customHeight="1" x14ac:dyDescent="0.2">
      <c r="A10" s="47" t="s">
        <v>8</v>
      </c>
      <c r="B10" s="66" t="s">
        <v>5</v>
      </c>
      <c r="C10" s="51">
        <f>Hoy!K10</f>
        <v>40.950000000000003</v>
      </c>
    </row>
    <row r="11" spans="1:5" ht="18" customHeight="1" x14ac:dyDescent="0.2">
      <c r="A11" s="47" t="s">
        <v>9</v>
      </c>
      <c r="B11" s="66" t="s">
        <v>5</v>
      </c>
      <c r="C11" s="51">
        <f>Hoy!K11</f>
        <v>43.300000000000004</v>
      </c>
    </row>
    <row r="12" spans="1:5" ht="18" customHeight="1" x14ac:dyDescent="0.2">
      <c r="A12" s="47" t="s">
        <v>10</v>
      </c>
      <c r="B12" s="66" t="s">
        <v>5</v>
      </c>
      <c r="C12" s="51">
        <f>Hoy!K12</f>
        <v>46.1</v>
      </c>
    </row>
    <row r="13" spans="1:5" ht="18" customHeight="1" x14ac:dyDescent="0.2">
      <c r="A13" s="47" t="s">
        <v>11</v>
      </c>
      <c r="B13" s="66" t="s">
        <v>5</v>
      </c>
      <c r="C13" s="51">
        <f>Hoy!K13</f>
        <v>44.975000000000001</v>
      </c>
    </row>
    <row r="14" spans="1:5" ht="18" customHeight="1" x14ac:dyDescent="0.2">
      <c r="A14" s="47" t="s">
        <v>12</v>
      </c>
      <c r="B14" s="66" t="s">
        <v>5</v>
      </c>
      <c r="C14" s="51">
        <f>Hoy!K14</f>
        <v>43.966666666666669</v>
      </c>
    </row>
    <row r="15" spans="1:5" ht="18" hidden="1" customHeight="1" x14ac:dyDescent="0.2">
      <c r="A15" s="62" t="s">
        <v>13</v>
      </c>
      <c r="B15" s="65" t="s">
        <v>5</v>
      </c>
      <c r="C15" s="51" t="e">
        <f>Hoy!K15</f>
        <v>#DIV/0!</v>
      </c>
    </row>
    <row r="16" spans="1:5" ht="18" customHeight="1" x14ac:dyDescent="0.2">
      <c r="A16" s="63" t="s">
        <v>14</v>
      </c>
      <c r="B16" s="76"/>
      <c r="C16" s="82"/>
    </row>
    <row r="17" spans="1:8" s="50" customFormat="1" ht="18" customHeight="1" x14ac:dyDescent="0.2">
      <c r="A17" s="47" t="s">
        <v>15</v>
      </c>
      <c r="B17" s="66" t="s">
        <v>5</v>
      </c>
      <c r="C17" s="51">
        <f>Hoy!K17</f>
        <v>32.75</v>
      </c>
      <c r="D17" s="57"/>
      <c r="E17" s="57"/>
      <c r="F17" s="67"/>
      <c r="G17" s="67"/>
      <c r="H17" s="67"/>
    </row>
    <row r="18" spans="1:8" s="50" customFormat="1" ht="18" hidden="1" customHeight="1" x14ac:dyDescent="0.2">
      <c r="A18" s="47" t="s">
        <v>16</v>
      </c>
      <c r="B18" s="66" t="s">
        <v>5</v>
      </c>
      <c r="C18" s="51" t="e">
        <f>Hoy!K18</f>
        <v>#DIV/0!</v>
      </c>
      <c r="D18" s="57"/>
      <c r="E18" s="57"/>
      <c r="F18" s="67"/>
      <c r="G18" s="67"/>
      <c r="H18" s="67"/>
    </row>
    <row r="19" spans="1:8" s="50" customFormat="1" ht="18" customHeight="1" x14ac:dyDescent="0.2">
      <c r="A19" s="47" t="s">
        <v>17</v>
      </c>
      <c r="B19" s="66" t="s">
        <v>5</v>
      </c>
      <c r="C19" s="51">
        <f>Hoy!K19</f>
        <v>85.737499999999997</v>
      </c>
      <c r="D19" s="57"/>
      <c r="E19" s="57"/>
      <c r="F19" s="67"/>
      <c r="G19" s="67"/>
      <c r="H19" s="67"/>
    </row>
    <row r="20" spans="1:8" s="50" customFormat="1" ht="18" customHeight="1" x14ac:dyDescent="0.2">
      <c r="A20" s="47" t="s">
        <v>18</v>
      </c>
      <c r="B20" s="66" t="s">
        <v>5</v>
      </c>
      <c r="C20" s="51">
        <f>Hoy!K20</f>
        <v>51.65</v>
      </c>
      <c r="D20" s="57"/>
      <c r="E20" s="57"/>
      <c r="F20" s="67"/>
      <c r="G20" s="67"/>
      <c r="H20" s="67"/>
    </row>
    <row r="21" spans="1:8" s="50" customFormat="1" ht="18" customHeight="1" x14ac:dyDescent="0.2">
      <c r="A21" s="47" t="s">
        <v>19</v>
      </c>
      <c r="B21" s="66" t="s">
        <v>5</v>
      </c>
      <c r="C21" s="51">
        <f>Hoy!K21</f>
        <v>39.5</v>
      </c>
      <c r="D21" s="57"/>
      <c r="E21" s="57"/>
      <c r="F21" s="67"/>
      <c r="G21" s="67"/>
      <c r="H21" s="67"/>
    </row>
    <row r="22" spans="1:8" s="50" customFormat="1" ht="18" customHeight="1" x14ac:dyDescent="0.2">
      <c r="A22" s="47" t="s">
        <v>20</v>
      </c>
      <c r="B22" s="66" t="s">
        <v>5</v>
      </c>
      <c r="C22" s="51">
        <f>Hoy!K22</f>
        <v>63</v>
      </c>
      <c r="D22" s="57"/>
      <c r="E22" s="57"/>
      <c r="F22" s="67"/>
      <c r="G22" s="67"/>
      <c r="H22" s="67"/>
    </row>
    <row r="23" spans="1:8" s="50" customFormat="1" ht="18" customHeight="1" x14ac:dyDescent="0.2">
      <c r="A23" s="47" t="s">
        <v>21</v>
      </c>
      <c r="B23" s="66" t="s">
        <v>5</v>
      </c>
      <c r="C23" s="51">
        <f>Hoy!K23</f>
        <v>63.75</v>
      </c>
      <c r="D23" s="57"/>
      <c r="E23" s="57"/>
      <c r="F23" s="67"/>
      <c r="G23" s="67"/>
      <c r="H23" s="67"/>
    </row>
    <row r="24" spans="1:8" s="50" customFormat="1" ht="18" customHeight="1" x14ac:dyDescent="0.2">
      <c r="A24" s="47" t="s">
        <v>22</v>
      </c>
      <c r="B24" s="66" t="s">
        <v>5</v>
      </c>
      <c r="C24" s="51">
        <f>Hoy!K24</f>
        <v>63.75</v>
      </c>
      <c r="D24" s="57"/>
      <c r="E24" s="57"/>
      <c r="F24" s="67"/>
      <c r="G24" s="67"/>
      <c r="H24" s="67"/>
    </row>
    <row r="25" spans="1:8" s="50" customFormat="1" ht="18" customHeight="1" x14ac:dyDescent="0.2">
      <c r="A25" s="47" t="s">
        <v>23</v>
      </c>
      <c r="B25" s="66" t="s">
        <v>5</v>
      </c>
      <c r="C25" s="51" t="e">
        <f>Hoy!K25</f>
        <v>#DIV/0!</v>
      </c>
      <c r="D25" s="57"/>
      <c r="E25" s="57"/>
      <c r="F25" s="67"/>
      <c r="G25" s="67"/>
      <c r="H25" s="67"/>
    </row>
    <row r="26" spans="1:8" s="50" customFormat="1" ht="18" customHeight="1" x14ac:dyDescent="0.2">
      <c r="A26" s="47" t="s">
        <v>24</v>
      </c>
      <c r="B26" s="66" t="s">
        <v>5</v>
      </c>
      <c r="C26" s="51">
        <f>Hoy!K26</f>
        <v>23</v>
      </c>
      <c r="D26" s="57"/>
      <c r="E26" s="57"/>
      <c r="F26" s="67"/>
      <c r="G26" s="67"/>
      <c r="H26" s="67"/>
    </row>
    <row r="27" spans="1:8" s="50" customFormat="1" ht="18" hidden="1" customHeight="1" x14ac:dyDescent="0.2">
      <c r="A27" s="47" t="s">
        <v>25</v>
      </c>
      <c r="B27" s="66" t="s">
        <v>5</v>
      </c>
      <c r="C27" s="51">
        <f>Hoy!K27</f>
        <v>95.737499999999997</v>
      </c>
      <c r="D27" s="57"/>
      <c r="E27" s="57"/>
      <c r="F27" s="67"/>
      <c r="G27" s="67"/>
      <c r="H27" s="67"/>
    </row>
    <row r="28" spans="1:8" s="50" customFormat="1" ht="18" customHeight="1" x14ac:dyDescent="0.2">
      <c r="A28" s="47" t="s">
        <v>26</v>
      </c>
      <c r="B28" s="66" t="s">
        <v>5</v>
      </c>
      <c r="C28" s="51">
        <f>Hoy!K28</f>
        <v>45.666666666666664</v>
      </c>
      <c r="D28" s="57"/>
      <c r="E28" s="57"/>
      <c r="F28" s="67"/>
      <c r="G28" s="67"/>
      <c r="H28" s="67"/>
    </row>
    <row r="29" spans="1:8" ht="18" customHeight="1" x14ac:dyDescent="0.2">
      <c r="A29" s="63" t="s">
        <v>27</v>
      </c>
      <c r="B29" s="76"/>
      <c r="C29" s="82"/>
    </row>
    <row r="30" spans="1:8" s="50" customFormat="1" ht="18" customHeight="1" x14ac:dyDescent="0.2">
      <c r="A30" s="47" t="s">
        <v>28</v>
      </c>
      <c r="B30" s="66" t="s">
        <v>29</v>
      </c>
      <c r="C30" s="51">
        <f>Hoy!K30</f>
        <v>19.25</v>
      </c>
      <c r="D30" s="57"/>
      <c r="E30" s="57"/>
      <c r="F30" s="67"/>
      <c r="G30" s="67"/>
      <c r="H30" s="67"/>
    </row>
    <row r="31" spans="1:8" s="50" customFormat="1" ht="18" customHeight="1" x14ac:dyDescent="0.2">
      <c r="A31" s="47" t="s">
        <v>30</v>
      </c>
      <c r="B31" s="66" t="s">
        <v>29</v>
      </c>
      <c r="C31" s="51">
        <f>Hoy!K31</f>
        <v>19.25</v>
      </c>
      <c r="D31" s="57"/>
      <c r="E31" s="57"/>
      <c r="F31" s="67"/>
      <c r="G31" s="67"/>
      <c r="H31" s="67"/>
    </row>
    <row r="32" spans="1:8" s="50" customFormat="1" ht="18" customHeight="1" x14ac:dyDescent="0.2">
      <c r="A32" s="47" t="s">
        <v>31</v>
      </c>
      <c r="B32" s="66" t="s">
        <v>29</v>
      </c>
      <c r="C32" s="51">
        <f>Hoy!K32</f>
        <v>19.25</v>
      </c>
      <c r="D32" s="57"/>
      <c r="E32" s="57"/>
      <c r="F32" s="67"/>
      <c r="G32" s="67"/>
      <c r="H32" s="67"/>
    </row>
    <row r="33" spans="1:8" s="50" customFormat="1" ht="18" customHeight="1" x14ac:dyDescent="0.2">
      <c r="A33" s="47" t="s">
        <v>32</v>
      </c>
      <c r="B33" s="66" t="s">
        <v>29</v>
      </c>
      <c r="C33" s="51">
        <f>Hoy!K34</f>
        <v>19.25</v>
      </c>
      <c r="D33" s="57"/>
      <c r="E33" s="57"/>
      <c r="F33" s="67"/>
      <c r="G33" s="67"/>
      <c r="H33" s="67"/>
    </row>
    <row r="34" spans="1:8" s="50" customFormat="1" ht="18" customHeight="1" x14ac:dyDescent="0.2">
      <c r="A34" s="47" t="s">
        <v>33</v>
      </c>
      <c r="B34" s="66" t="s">
        <v>5</v>
      </c>
      <c r="C34" s="51">
        <f>Hoy!K35</f>
        <v>8.3250000000000011</v>
      </c>
      <c r="D34" s="57"/>
      <c r="E34" s="57" t="s">
        <v>297</v>
      </c>
      <c r="F34" s="67"/>
      <c r="G34" s="67"/>
      <c r="H34" s="67"/>
    </row>
    <row r="35" spans="1:8" ht="18" customHeight="1" x14ac:dyDescent="0.2">
      <c r="A35" s="63" t="s">
        <v>34</v>
      </c>
      <c r="B35" s="76"/>
      <c r="C35" s="82"/>
    </row>
    <row r="36" spans="1:8" s="50" customFormat="1" ht="18" customHeight="1" x14ac:dyDescent="0.2">
      <c r="A36" s="47" t="s">
        <v>35</v>
      </c>
      <c r="B36" s="66" t="s">
        <v>5</v>
      </c>
      <c r="C36" s="51">
        <f>Hoy!K37</f>
        <v>88</v>
      </c>
      <c r="D36" s="57"/>
      <c r="E36" s="57"/>
      <c r="F36" s="67"/>
      <c r="G36" s="67"/>
      <c r="H36" s="67"/>
    </row>
    <row r="37" spans="1:8" s="50" customFormat="1" ht="18" customHeight="1" x14ac:dyDescent="0.2">
      <c r="A37" s="47" t="s">
        <v>36</v>
      </c>
      <c r="B37" s="66" t="s">
        <v>5</v>
      </c>
      <c r="C37" s="51">
        <f>Hoy!K38</f>
        <v>99</v>
      </c>
      <c r="D37" s="57"/>
      <c r="E37" s="57"/>
      <c r="F37" s="67"/>
      <c r="G37" s="67"/>
      <c r="H37" s="67"/>
    </row>
    <row r="38" spans="1:8" s="50" customFormat="1" ht="18" customHeight="1" x14ac:dyDescent="0.2">
      <c r="A38" s="47" t="s">
        <v>37</v>
      </c>
      <c r="B38" s="66" t="s">
        <v>5</v>
      </c>
      <c r="C38" s="51">
        <f>Hoy!K39</f>
        <v>66.5</v>
      </c>
      <c r="D38" s="57"/>
      <c r="E38" s="57"/>
      <c r="F38" s="67"/>
      <c r="G38" s="67"/>
      <c r="H38" s="67"/>
    </row>
    <row r="39" spans="1:8" s="50" customFormat="1" ht="18" customHeight="1" x14ac:dyDescent="0.2">
      <c r="A39" s="47" t="s">
        <v>38</v>
      </c>
      <c r="B39" s="66" t="s">
        <v>5</v>
      </c>
      <c r="C39" s="51">
        <f>Hoy!K40</f>
        <v>67.25</v>
      </c>
      <c r="D39" s="57"/>
      <c r="E39" s="57"/>
      <c r="F39" s="67"/>
      <c r="G39" s="67"/>
      <c r="H39" s="67"/>
    </row>
    <row r="40" spans="1:8" s="50" customFormat="1" ht="18" customHeight="1" x14ac:dyDescent="0.2">
      <c r="A40" s="47" t="s">
        <v>39</v>
      </c>
      <c r="B40" s="66" t="s">
        <v>5</v>
      </c>
      <c r="C40" s="51">
        <f>Hoy!K41</f>
        <v>72.25</v>
      </c>
      <c r="D40" s="57"/>
      <c r="E40" s="57"/>
      <c r="F40" s="67"/>
      <c r="G40" s="67"/>
      <c r="H40" s="67"/>
    </row>
    <row r="41" spans="1:8" ht="18" customHeight="1" x14ac:dyDescent="0.2">
      <c r="A41" s="47" t="s">
        <v>40</v>
      </c>
      <c r="B41" s="66" t="s">
        <v>5</v>
      </c>
      <c r="C41" s="51">
        <f>Hoy!K42</f>
        <v>154.47499999999999</v>
      </c>
    </row>
    <row r="42" spans="1:8" ht="18" customHeight="1" x14ac:dyDescent="0.2">
      <c r="A42" s="47" t="s">
        <v>41</v>
      </c>
      <c r="B42" s="66" t="s">
        <v>5</v>
      </c>
      <c r="C42" s="51" t="e">
        <f>Hoy!K43</f>
        <v>#DIV/0!</v>
      </c>
    </row>
    <row r="43" spans="1:8" ht="18" customHeight="1" x14ac:dyDescent="0.2">
      <c r="A43" s="47" t="s">
        <v>378</v>
      </c>
      <c r="B43" s="66" t="s">
        <v>5</v>
      </c>
      <c r="C43" s="51" t="e">
        <f>Hoy!#REF!</f>
        <v>#REF!</v>
      </c>
    </row>
    <row r="44" spans="1:8" ht="18" customHeight="1" x14ac:dyDescent="0.2">
      <c r="A44" s="47" t="s">
        <v>379</v>
      </c>
      <c r="B44" s="66" t="s">
        <v>5</v>
      </c>
      <c r="C44" s="51" t="e">
        <f>Hoy!#REF!</f>
        <v>#REF!</v>
      </c>
    </row>
    <row r="45" spans="1:8" ht="18" customHeight="1" x14ac:dyDescent="0.2">
      <c r="A45" s="169"/>
      <c r="B45" s="170"/>
      <c r="C45" s="90"/>
    </row>
    <row r="46" spans="1:8" ht="18" customHeight="1" x14ac:dyDescent="0.2">
      <c r="A46" s="45"/>
      <c r="B46" s="45"/>
      <c r="C46" s="83"/>
    </row>
    <row r="47" spans="1:8" ht="36" customHeight="1" x14ac:dyDescent="0.2">
      <c r="A47" s="358" t="str">
        <f>A1</f>
        <v>VII.  Precios Promedios de Productos Agropecuarios en Cadenas de Supermercados en Santo Domingo, (En RD$)</v>
      </c>
      <c r="B47" s="358"/>
      <c r="C47" s="358"/>
    </row>
    <row r="48" spans="1:8" ht="0.75" customHeight="1" x14ac:dyDescent="0.2">
      <c r="A48" s="87"/>
      <c r="B48" s="71"/>
      <c r="C48" s="80"/>
    </row>
    <row r="49" spans="1:8" ht="17.25" customHeight="1" x14ac:dyDescent="0.2">
      <c r="A49" s="356">
        <f ca="1">A3</f>
        <v>45817</v>
      </c>
      <c r="B49" s="357"/>
      <c r="C49" s="357"/>
    </row>
    <row r="50" spans="1:8" ht="39.950000000000003" customHeight="1" x14ac:dyDescent="0.2">
      <c r="A50" s="53" t="s">
        <v>0</v>
      </c>
      <c r="B50" s="74" t="s">
        <v>1</v>
      </c>
      <c r="C50" s="54" t="s">
        <v>45</v>
      </c>
    </row>
    <row r="51" spans="1:8" ht="18" customHeight="1" x14ac:dyDescent="0.2">
      <c r="A51" s="61" t="s">
        <v>42</v>
      </c>
      <c r="B51" s="75"/>
      <c r="C51" s="81"/>
    </row>
    <row r="52" spans="1:8" ht="18" hidden="1" customHeight="1" x14ac:dyDescent="0.2">
      <c r="A52" s="62" t="s">
        <v>43</v>
      </c>
      <c r="B52" s="65" t="s">
        <v>5</v>
      </c>
      <c r="C52" s="51" t="e">
        <f>Hoy!K45</f>
        <v>#DIV/0!</v>
      </c>
    </row>
    <row r="53" spans="1:8" s="50" customFormat="1" ht="18" customHeight="1" x14ac:dyDescent="0.2">
      <c r="A53" s="47" t="s">
        <v>44</v>
      </c>
      <c r="B53" s="66" t="s">
        <v>29</v>
      </c>
      <c r="C53" s="51">
        <f>Hoy!K46</f>
        <v>68.983333333333334</v>
      </c>
      <c r="D53" s="57"/>
      <c r="E53" s="57"/>
      <c r="F53" s="67"/>
      <c r="G53" s="67"/>
      <c r="H53" s="67"/>
    </row>
    <row r="54" spans="1:8" s="45" customFormat="1" ht="18" customHeight="1" x14ac:dyDescent="0.2">
      <c r="A54" s="63" t="s">
        <v>46</v>
      </c>
      <c r="B54" s="76"/>
      <c r="C54" s="82"/>
      <c r="D54" s="44"/>
      <c r="E54" s="44"/>
    </row>
    <row r="55" spans="1:8" s="67" customFormat="1" ht="18" customHeight="1" x14ac:dyDescent="0.2">
      <c r="A55" s="47" t="s">
        <v>47</v>
      </c>
      <c r="B55" s="66" t="s">
        <v>5</v>
      </c>
      <c r="C55" s="51">
        <f>Hoy!K48</f>
        <v>52.25</v>
      </c>
      <c r="D55" s="57"/>
      <c r="E55" s="57"/>
    </row>
    <row r="56" spans="1:8" s="67" customFormat="1" ht="18" customHeight="1" x14ac:dyDescent="0.2">
      <c r="A56" s="47" t="s">
        <v>48</v>
      </c>
      <c r="B56" s="66" t="s">
        <v>5</v>
      </c>
      <c r="C56" s="51">
        <f>Hoy!K49</f>
        <v>135</v>
      </c>
      <c r="D56" s="57"/>
      <c r="E56" s="57"/>
    </row>
    <row r="57" spans="1:8" s="67" customFormat="1" ht="18" customHeight="1" x14ac:dyDescent="0.2">
      <c r="A57" s="47" t="s">
        <v>49</v>
      </c>
      <c r="B57" s="66" t="s">
        <v>5</v>
      </c>
      <c r="C57" s="51" t="e">
        <f>Hoy!K50</f>
        <v>#DIV/0!</v>
      </c>
      <c r="D57" s="57"/>
      <c r="E57" s="57"/>
    </row>
    <row r="58" spans="1:8" s="50" customFormat="1" ht="18" customHeight="1" x14ac:dyDescent="0.2">
      <c r="A58" s="52" t="s">
        <v>50</v>
      </c>
      <c r="B58" s="66" t="s">
        <v>5</v>
      </c>
      <c r="C58" s="51">
        <f>Hoy!K52</f>
        <v>83</v>
      </c>
      <c r="D58" s="57"/>
      <c r="E58" s="57"/>
      <c r="F58" s="67"/>
      <c r="G58" s="67"/>
      <c r="H58" s="67"/>
    </row>
    <row r="59" spans="1:8" s="50" customFormat="1" ht="18" customHeight="1" x14ac:dyDescent="0.2">
      <c r="A59" s="47" t="s">
        <v>51</v>
      </c>
      <c r="B59" s="66" t="s">
        <v>5</v>
      </c>
      <c r="C59" s="51">
        <f>Hoy!K53</f>
        <v>83</v>
      </c>
      <c r="D59" s="57"/>
      <c r="E59" s="57"/>
      <c r="F59" s="67"/>
      <c r="G59" s="67"/>
      <c r="H59" s="67"/>
    </row>
    <row r="60" spans="1:8" s="50" customFormat="1" ht="18" customHeight="1" x14ac:dyDescent="0.2">
      <c r="A60" s="47" t="s">
        <v>52</v>
      </c>
      <c r="B60" s="66" t="s">
        <v>5</v>
      </c>
      <c r="C60" s="51">
        <f>Hoy!K54</f>
        <v>83</v>
      </c>
      <c r="D60" s="57"/>
      <c r="E60" s="57"/>
      <c r="F60" s="67"/>
      <c r="G60" s="67"/>
      <c r="H60" s="67"/>
    </row>
    <row r="61" spans="1:8" s="50" customFormat="1" ht="18" customHeight="1" x14ac:dyDescent="0.2">
      <c r="A61" s="47" t="s">
        <v>53</v>
      </c>
      <c r="B61" s="66" t="s">
        <v>5</v>
      </c>
      <c r="C61" s="51">
        <f>Hoy!K55</f>
        <v>199</v>
      </c>
      <c r="D61" s="57"/>
      <c r="E61" s="57"/>
      <c r="F61" s="67"/>
      <c r="G61" s="67"/>
      <c r="H61" s="67"/>
    </row>
    <row r="62" spans="1:8" s="50" customFormat="1" ht="18" hidden="1" customHeight="1" x14ac:dyDescent="0.2">
      <c r="A62" s="47" t="s">
        <v>54</v>
      </c>
      <c r="B62" s="66" t="s">
        <v>5</v>
      </c>
      <c r="C62" s="51" t="e">
        <f>Hoy!K56</f>
        <v>#DIV/0!</v>
      </c>
      <c r="D62" s="57"/>
      <c r="E62" s="57"/>
      <c r="F62" s="67"/>
      <c r="G62" s="67"/>
      <c r="H62" s="67"/>
    </row>
    <row r="63" spans="1:8" s="50" customFormat="1" ht="18" customHeight="1" x14ac:dyDescent="0.2">
      <c r="A63" s="47" t="s">
        <v>55</v>
      </c>
      <c r="B63" s="66" t="s">
        <v>5</v>
      </c>
      <c r="C63" s="51">
        <f>Hoy!K57</f>
        <v>28.487500000000001</v>
      </c>
      <c r="D63" s="57"/>
      <c r="E63" s="57"/>
      <c r="F63" s="67"/>
      <c r="G63" s="67"/>
      <c r="H63" s="67"/>
    </row>
    <row r="64" spans="1:8" s="50" customFormat="1" ht="18" customHeight="1" x14ac:dyDescent="0.2">
      <c r="A64" s="47" t="s">
        <v>56</v>
      </c>
      <c r="B64" s="66" t="s">
        <v>5</v>
      </c>
      <c r="C64" s="51">
        <f>Hoy!K58</f>
        <v>30.983333333333334</v>
      </c>
      <c r="D64" s="57"/>
      <c r="E64" s="57"/>
      <c r="F64" s="67"/>
      <c r="G64" s="67"/>
      <c r="H64" s="67"/>
    </row>
    <row r="65" spans="1:9" s="50" customFormat="1" ht="18" customHeight="1" x14ac:dyDescent="0.2">
      <c r="A65" s="47" t="s">
        <v>57</v>
      </c>
      <c r="B65" s="66" t="s">
        <v>5</v>
      </c>
      <c r="C65" s="51">
        <f>Hoy!K60</f>
        <v>34.983333333333334</v>
      </c>
      <c r="D65" s="57"/>
      <c r="E65" s="57"/>
      <c r="F65" s="67"/>
      <c r="G65" s="67"/>
      <c r="H65" s="67"/>
    </row>
    <row r="66" spans="1:9" s="50" customFormat="1" ht="18" customHeight="1" x14ac:dyDescent="0.2">
      <c r="A66" s="47" t="s">
        <v>58</v>
      </c>
      <c r="B66" s="66" t="s">
        <v>5</v>
      </c>
      <c r="C66" s="51" t="e">
        <f>Hoy!K61</f>
        <v>#DIV/0!</v>
      </c>
      <c r="D66" s="57"/>
      <c r="E66" s="57"/>
      <c r="F66" s="67"/>
      <c r="G66" s="67"/>
      <c r="H66" s="67"/>
    </row>
    <row r="67" spans="1:9" s="50" customFormat="1" ht="18" customHeight="1" x14ac:dyDescent="0.2">
      <c r="A67" s="47" t="s">
        <v>59</v>
      </c>
      <c r="B67" s="66" t="s">
        <v>5</v>
      </c>
      <c r="C67" s="51">
        <f>Hoy!K62</f>
        <v>50.5</v>
      </c>
      <c r="D67" s="57"/>
      <c r="E67" s="57"/>
      <c r="F67" s="67"/>
      <c r="G67" s="67"/>
      <c r="H67" s="67"/>
    </row>
    <row r="68" spans="1:9" s="50" customFormat="1" ht="18" customHeight="1" x14ac:dyDescent="0.2">
      <c r="A68" s="47" t="s">
        <v>60</v>
      </c>
      <c r="B68" s="66" t="s">
        <v>5</v>
      </c>
      <c r="C68" s="51">
        <f>Hoy!K63</f>
        <v>49.5</v>
      </c>
      <c r="D68" s="57"/>
      <c r="E68" s="57"/>
      <c r="F68" s="67"/>
      <c r="G68" s="67"/>
      <c r="H68" s="67"/>
      <c r="I68" s="50">
        <f>24</f>
        <v>24</v>
      </c>
    </row>
    <row r="69" spans="1:9" s="50" customFormat="1" ht="18" hidden="1" customHeight="1" x14ac:dyDescent="0.2">
      <c r="A69" s="47" t="s">
        <v>61</v>
      </c>
      <c r="B69" s="66" t="s">
        <v>5</v>
      </c>
      <c r="C69" s="51">
        <f>Hoy!K64</f>
        <v>50</v>
      </c>
      <c r="D69" s="57"/>
      <c r="E69" s="57"/>
      <c r="F69" s="67"/>
      <c r="G69" s="67"/>
      <c r="H69" s="67"/>
    </row>
    <row r="70" spans="1:9" s="50" customFormat="1" ht="18" customHeight="1" x14ac:dyDescent="0.2">
      <c r="A70" s="52" t="s">
        <v>62</v>
      </c>
      <c r="B70" s="66" t="s">
        <v>5</v>
      </c>
      <c r="C70" s="51">
        <f>Hoy!K65</f>
        <v>36</v>
      </c>
      <c r="D70" s="57"/>
      <c r="E70" s="57"/>
      <c r="F70" s="67"/>
      <c r="G70" s="67"/>
      <c r="H70" s="67"/>
    </row>
    <row r="71" spans="1:9" s="50" customFormat="1" ht="18" customHeight="1" x14ac:dyDescent="0.2">
      <c r="A71" s="52" t="s">
        <v>63</v>
      </c>
      <c r="B71" s="66" t="s">
        <v>5</v>
      </c>
      <c r="C71" s="51">
        <f>Hoy!K66</f>
        <v>256</v>
      </c>
      <c r="D71" s="57"/>
      <c r="E71" s="57"/>
      <c r="F71" s="67"/>
      <c r="G71" s="67"/>
      <c r="H71" s="67"/>
    </row>
    <row r="72" spans="1:9" s="50" customFormat="1" ht="18" customHeight="1" x14ac:dyDescent="0.2">
      <c r="A72" s="52" t="s">
        <v>64</v>
      </c>
      <c r="B72" s="66" t="s">
        <v>5</v>
      </c>
      <c r="C72" s="51">
        <f>Hoy!K67</f>
        <v>258.5333333333333</v>
      </c>
      <c r="D72" s="57"/>
      <c r="E72" s="57"/>
      <c r="F72" s="67"/>
      <c r="G72" s="67"/>
      <c r="H72" s="67"/>
    </row>
    <row r="73" spans="1:9" s="50" customFormat="1" ht="18" customHeight="1" x14ac:dyDescent="0.2">
      <c r="A73" s="47" t="s">
        <v>65</v>
      </c>
      <c r="B73" s="66" t="s">
        <v>5</v>
      </c>
      <c r="C73" s="51">
        <f>Hoy!K68</f>
        <v>234.66666666666666</v>
      </c>
      <c r="D73" s="57"/>
      <c r="E73" s="57"/>
      <c r="F73" s="67"/>
      <c r="G73" s="67"/>
      <c r="H73" s="67"/>
    </row>
    <row r="74" spans="1:9" s="50" customFormat="1" ht="18" customHeight="1" x14ac:dyDescent="0.2">
      <c r="A74" s="52" t="s">
        <v>66</v>
      </c>
      <c r="B74" s="66" t="s">
        <v>5</v>
      </c>
      <c r="C74" s="51">
        <f>Hoy!K69</f>
        <v>57</v>
      </c>
      <c r="D74" s="57"/>
      <c r="E74" s="57"/>
      <c r="F74" s="67"/>
      <c r="G74" s="67"/>
      <c r="H74" s="67"/>
    </row>
    <row r="75" spans="1:9" s="50" customFormat="1" ht="18" customHeight="1" x14ac:dyDescent="0.2">
      <c r="A75" s="47" t="s">
        <v>67</v>
      </c>
      <c r="B75" s="66" t="s">
        <v>5</v>
      </c>
      <c r="C75" s="51">
        <f>Hoy!K70</f>
        <v>250</v>
      </c>
      <c r="D75" s="57"/>
      <c r="E75" s="57"/>
      <c r="F75" s="67"/>
      <c r="G75" s="67"/>
      <c r="H75" s="67"/>
    </row>
    <row r="76" spans="1:9" s="50" customFormat="1" ht="18" customHeight="1" x14ac:dyDescent="0.2">
      <c r="A76" s="52" t="s">
        <v>68</v>
      </c>
      <c r="B76" s="66" t="s">
        <v>5</v>
      </c>
      <c r="C76" s="51" t="e">
        <f>Hoy!K71</f>
        <v>#DIV/0!</v>
      </c>
      <c r="D76" s="57"/>
      <c r="E76" s="57"/>
      <c r="F76" s="67"/>
      <c r="G76" s="67"/>
      <c r="H76" s="67"/>
    </row>
    <row r="77" spans="1:9" s="50" customFormat="1" ht="18" customHeight="1" x14ac:dyDescent="0.2">
      <c r="A77" s="52" t="s">
        <v>69</v>
      </c>
      <c r="B77" s="66" t="s">
        <v>5</v>
      </c>
      <c r="C77" s="51">
        <f>Hoy!K72</f>
        <v>20.987500000000001</v>
      </c>
      <c r="D77" s="57"/>
      <c r="E77" s="57"/>
      <c r="F77" s="67"/>
      <c r="G77" s="67"/>
      <c r="H77" s="67"/>
    </row>
    <row r="78" spans="1:9" s="50" customFormat="1" ht="18" customHeight="1" x14ac:dyDescent="0.2">
      <c r="A78" s="52" t="s">
        <v>70</v>
      </c>
      <c r="B78" s="66" t="s">
        <v>5</v>
      </c>
      <c r="C78" s="51" t="e">
        <f>Hoy!K73</f>
        <v>#DIV/0!</v>
      </c>
      <c r="D78" s="57"/>
      <c r="E78" s="57"/>
      <c r="F78" s="67"/>
      <c r="G78" s="67"/>
      <c r="H78" s="67"/>
    </row>
    <row r="79" spans="1:9" s="50" customFormat="1" ht="18" customHeight="1" x14ac:dyDescent="0.2">
      <c r="A79" s="52" t="s">
        <v>71</v>
      </c>
      <c r="B79" s="66" t="s">
        <v>72</v>
      </c>
      <c r="C79" s="51">
        <f>Hoy!K74</f>
        <v>42</v>
      </c>
      <c r="D79" s="57"/>
      <c r="E79" s="57"/>
      <c r="F79" s="67"/>
      <c r="G79" s="67"/>
      <c r="H79" s="67"/>
    </row>
    <row r="80" spans="1:9" s="50" customFormat="1" ht="18" customHeight="1" x14ac:dyDescent="0.2">
      <c r="A80" s="52" t="s">
        <v>73</v>
      </c>
      <c r="B80" s="66" t="s">
        <v>5</v>
      </c>
      <c r="C80" s="51" t="e">
        <f>Hoy!K75</f>
        <v>#DIV/0!</v>
      </c>
      <c r="D80" s="57"/>
      <c r="E80" s="57"/>
      <c r="F80" s="67"/>
      <c r="G80" s="67"/>
      <c r="H80" s="67"/>
    </row>
    <row r="81" spans="1:8" s="50" customFormat="1" ht="18" hidden="1" customHeight="1" x14ac:dyDescent="0.2">
      <c r="A81" s="52" t="s">
        <v>74</v>
      </c>
      <c r="B81" s="66" t="s">
        <v>5</v>
      </c>
      <c r="C81" s="51">
        <f>Hoy!K76</f>
        <v>62.975000000000001</v>
      </c>
      <c r="D81" s="57"/>
      <c r="E81" s="57"/>
      <c r="F81" s="67"/>
      <c r="G81" s="67"/>
      <c r="H81" s="67"/>
    </row>
    <row r="82" spans="1:8" s="50" customFormat="1" ht="18" customHeight="1" x14ac:dyDescent="0.2">
      <c r="A82" s="52" t="s">
        <v>75</v>
      </c>
      <c r="B82" s="66" t="s">
        <v>5</v>
      </c>
      <c r="C82" s="51" t="e">
        <f>Hoy!K77</f>
        <v>#DIV/0!</v>
      </c>
      <c r="D82" s="57"/>
      <c r="E82" s="57"/>
      <c r="F82" s="67"/>
      <c r="G82" s="67"/>
      <c r="H82" s="67"/>
    </row>
    <row r="83" spans="1:8" s="50" customFormat="1" ht="18" customHeight="1" x14ac:dyDescent="0.2">
      <c r="A83" s="52" t="s">
        <v>76</v>
      </c>
      <c r="B83" s="66" t="s">
        <v>5</v>
      </c>
      <c r="C83" s="51" t="e">
        <f>Hoy!K78</f>
        <v>#DIV/0!</v>
      </c>
      <c r="D83" s="57"/>
      <c r="E83" s="57"/>
      <c r="F83" s="67"/>
      <c r="G83" s="67"/>
      <c r="H83" s="67"/>
    </row>
    <row r="84" spans="1:8" s="50" customFormat="1" ht="18" customHeight="1" x14ac:dyDescent="0.2">
      <c r="A84" s="52" t="s">
        <v>77</v>
      </c>
      <c r="B84" s="66" t="s">
        <v>5</v>
      </c>
      <c r="C84" s="51">
        <f>Hoy!K80</f>
        <v>48.65</v>
      </c>
      <c r="D84" s="57"/>
      <c r="E84" s="57"/>
      <c r="F84" s="67"/>
      <c r="G84" s="67"/>
      <c r="H84" s="67"/>
    </row>
    <row r="85" spans="1:8" ht="18" customHeight="1" x14ac:dyDescent="0.2">
      <c r="A85" s="45"/>
      <c r="B85" s="45"/>
      <c r="C85" s="83"/>
    </row>
    <row r="86" spans="1:8" ht="18" customHeight="1" x14ac:dyDescent="0.2">
      <c r="A86" s="45"/>
      <c r="B86" s="45"/>
      <c r="C86" s="83"/>
    </row>
    <row r="87" spans="1:8" ht="34.5" customHeight="1" x14ac:dyDescent="0.2">
      <c r="A87" s="358" t="str">
        <f>A1</f>
        <v>VII.  Precios Promedios de Productos Agropecuarios en Cadenas de Supermercados en Santo Domingo, (En RD$)</v>
      </c>
      <c r="B87" s="358"/>
      <c r="C87" s="358"/>
    </row>
    <row r="88" spans="1:8" ht="3" customHeight="1" x14ac:dyDescent="0.2">
      <c r="A88" s="87"/>
      <c r="B88" s="71"/>
      <c r="C88" s="80"/>
    </row>
    <row r="89" spans="1:8" ht="16.5" customHeight="1" x14ac:dyDescent="0.2">
      <c r="A89" s="356">
        <f ca="1">A49</f>
        <v>45817</v>
      </c>
      <c r="B89" s="356"/>
      <c r="C89" s="356"/>
    </row>
    <row r="90" spans="1:8" ht="34.5" customHeight="1" x14ac:dyDescent="0.2">
      <c r="A90" s="53" t="s">
        <v>0</v>
      </c>
      <c r="B90" s="74" t="s">
        <v>1</v>
      </c>
      <c r="C90" s="54" t="s">
        <v>45</v>
      </c>
    </row>
    <row r="91" spans="1:8" s="50" customFormat="1" ht="18" customHeight="1" x14ac:dyDescent="0.2">
      <c r="A91" s="55" t="s">
        <v>78</v>
      </c>
      <c r="B91" s="77" t="s">
        <v>5</v>
      </c>
      <c r="C91" s="68">
        <f>Hoy!K81</f>
        <v>42.5</v>
      </c>
      <c r="D91" s="57"/>
      <c r="E91" s="57"/>
      <c r="F91" s="67"/>
      <c r="G91" s="67"/>
      <c r="H91" s="67"/>
    </row>
    <row r="92" spans="1:8" s="50" customFormat="1" ht="18" customHeight="1" x14ac:dyDescent="0.2">
      <c r="A92" s="47" t="s">
        <v>79</v>
      </c>
      <c r="B92" s="66" t="s">
        <v>29</v>
      </c>
      <c r="C92" s="51">
        <f>Hoy!K82</f>
        <v>118.75</v>
      </c>
      <c r="D92" s="57"/>
      <c r="E92" s="57"/>
      <c r="F92" s="67"/>
      <c r="G92" s="67"/>
      <c r="H92" s="67"/>
    </row>
    <row r="93" spans="1:8" s="50" customFormat="1" ht="18" customHeight="1" x14ac:dyDescent="0.2">
      <c r="A93" s="47" t="s">
        <v>80</v>
      </c>
      <c r="B93" s="66" t="s">
        <v>5</v>
      </c>
      <c r="C93" s="51">
        <f>Hoy!K83</f>
        <v>42.25</v>
      </c>
      <c r="D93" s="57"/>
      <c r="E93" s="57"/>
      <c r="F93" s="67"/>
      <c r="G93" s="67"/>
      <c r="H93" s="67"/>
    </row>
    <row r="94" spans="1:8" s="50" customFormat="1" ht="18" customHeight="1" x14ac:dyDescent="0.2">
      <c r="A94" s="47" t="s">
        <v>81</v>
      </c>
      <c r="B94" s="66" t="s">
        <v>5</v>
      </c>
      <c r="C94" s="51">
        <f>Hoy!K84</f>
        <v>38.75</v>
      </c>
      <c r="D94" s="57"/>
      <c r="E94" s="57"/>
      <c r="F94" s="67"/>
      <c r="G94" s="67"/>
      <c r="H94" s="67"/>
    </row>
    <row r="95" spans="1:8" s="50" customFormat="1" ht="18" customHeight="1" x14ac:dyDescent="0.2">
      <c r="A95" s="47" t="s">
        <v>82</v>
      </c>
      <c r="B95" s="66" t="s">
        <v>5</v>
      </c>
      <c r="C95" s="68">
        <f>Hoy!K86</f>
        <v>63.75</v>
      </c>
      <c r="D95" s="57"/>
      <c r="E95" s="57"/>
      <c r="F95" s="67"/>
      <c r="G95" s="67"/>
      <c r="H95" s="67"/>
    </row>
    <row r="96" spans="1:8" s="50" customFormat="1" ht="18" customHeight="1" x14ac:dyDescent="0.2">
      <c r="A96" s="47" t="s">
        <v>83</v>
      </c>
      <c r="B96" s="66" t="s">
        <v>5</v>
      </c>
      <c r="C96" s="68">
        <f>Hoy!K87</f>
        <v>63.75</v>
      </c>
      <c r="D96" s="57"/>
      <c r="E96" s="57"/>
      <c r="F96" s="67"/>
      <c r="G96" s="67"/>
      <c r="H96" s="67"/>
    </row>
    <row r="97" spans="1:8" s="50" customFormat="1" ht="18" customHeight="1" x14ac:dyDescent="0.2">
      <c r="A97" s="47" t="s">
        <v>84</v>
      </c>
      <c r="B97" s="66" t="s">
        <v>5</v>
      </c>
      <c r="C97" s="68">
        <f>Hoy!K88</f>
        <v>58.5</v>
      </c>
      <c r="D97" s="57"/>
      <c r="E97" s="57"/>
      <c r="F97" s="67"/>
      <c r="G97" s="67"/>
      <c r="H97" s="67"/>
    </row>
    <row r="98" spans="1:8" s="50" customFormat="1" ht="18" customHeight="1" x14ac:dyDescent="0.2">
      <c r="A98" s="47" t="s">
        <v>85</v>
      </c>
      <c r="B98" s="66" t="s">
        <v>5</v>
      </c>
      <c r="C98" s="68" t="e">
        <f>Hoy!K89</f>
        <v>#DIV/0!</v>
      </c>
      <c r="D98" s="57"/>
      <c r="E98" s="57"/>
      <c r="F98" s="67"/>
      <c r="G98" s="67"/>
      <c r="H98" s="67"/>
    </row>
    <row r="99" spans="1:8" s="50" customFormat="1" ht="18" customHeight="1" x14ac:dyDescent="0.2">
      <c r="A99" s="47" t="s">
        <v>86</v>
      </c>
      <c r="B99" s="66" t="s">
        <v>5</v>
      </c>
      <c r="C99" s="68">
        <f>Hoy!K90</f>
        <v>24.987500000000001</v>
      </c>
      <c r="D99" s="57"/>
      <c r="E99" s="57"/>
      <c r="F99" s="67"/>
      <c r="G99" s="67"/>
      <c r="H99" s="67"/>
    </row>
    <row r="100" spans="1:8" ht="18" customHeight="1" x14ac:dyDescent="0.2">
      <c r="A100" s="63" t="s">
        <v>87</v>
      </c>
      <c r="B100" s="76"/>
      <c r="C100" s="82"/>
    </row>
    <row r="101" spans="1:8" s="50" customFormat="1" ht="18" customHeight="1" x14ac:dyDescent="0.2">
      <c r="A101" s="47" t="s">
        <v>88</v>
      </c>
      <c r="B101" s="66" t="s">
        <v>5</v>
      </c>
      <c r="C101" s="69">
        <f>Hoy!K92</f>
        <v>32.333333333333336</v>
      </c>
      <c r="D101" s="57"/>
      <c r="E101" s="57"/>
      <c r="F101" s="67"/>
      <c r="G101" s="67"/>
      <c r="H101" s="67"/>
    </row>
    <row r="102" spans="1:8" s="50" customFormat="1" ht="18" customHeight="1" x14ac:dyDescent="0.2">
      <c r="A102" s="47" t="s">
        <v>89</v>
      </c>
      <c r="B102" s="66" t="s">
        <v>5</v>
      </c>
      <c r="C102" s="69">
        <f>Hoy!K93</f>
        <v>28.5</v>
      </c>
      <c r="D102" s="57"/>
      <c r="E102" s="57"/>
      <c r="F102" s="67"/>
      <c r="G102" s="67"/>
      <c r="H102" s="67"/>
    </row>
    <row r="103" spans="1:8" ht="18" customHeight="1" x14ac:dyDescent="0.2">
      <c r="A103" s="63" t="s">
        <v>90</v>
      </c>
      <c r="B103" s="76"/>
      <c r="C103" s="82"/>
    </row>
    <row r="104" spans="1:8" s="50" customFormat="1" ht="18" customHeight="1" x14ac:dyDescent="0.2">
      <c r="A104" s="47" t="s">
        <v>91</v>
      </c>
      <c r="B104" s="66" t="s">
        <v>29</v>
      </c>
      <c r="C104" s="69">
        <f>Hoy!K95</f>
        <v>66.5</v>
      </c>
      <c r="D104" s="57"/>
      <c r="E104" s="57"/>
      <c r="F104" s="67"/>
      <c r="G104" s="67"/>
      <c r="H104" s="67"/>
    </row>
    <row r="105" spans="1:8" s="50" customFormat="1" ht="18" hidden="1" customHeight="1" x14ac:dyDescent="0.2">
      <c r="A105" s="47" t="s">
        <v>92</v>
      </c>
      <c r="B105" s="66" t="s">
        <v>29</v>
      </c>
      <c r="C105" s="69" t="e">
        <f>Hoy!K96</f>
        <v>#DIV/0!</v>
      </c>
      <c r="D105" s="57"/>
      <c r="E105" s="57"/>
      <c r="F105" s="67"/>
      <c r="G105" s="67"/>
      <c r="H105" s="67"/>
    </row>
    <row r="106" spans="1:8" s="50" customFormat="1" ht="18" customHeight="1" x14ac:dyDescent="0.2">
      <c r="A106" s="47" t="s">
        <v>93</v>
      </c>
      <c r="B106" s="66" t="s">
        <v>29</v>
      </c>
      <c r="C106" s="69" t="e">
        <f>Hoy!K97</f>
        <v>#DIV/0!</v>
      </c>
      <c r="D106" s="57"/>
      <c r="E106" s="57"/>
      <c r="F106" s="67"/>
      <c r="G106" s="67"/>
      <c r="H106" s="67"/>
    </row>
    <row r="107" spans="1:8" s="50" customFormat="1" ht="18" hidden="1" customHeight="1" x14ac:dyDescent="0.2">
      <c r="A107" s="47" t="s">
        <v>146</v>
      </c>
      <c r="B107" s="66" t="s">
        <v>29</v>
      </c>
      <c r="C107" s="69" t="e">
        <f>Hoy!K98</f>
        <v>#DIV/0!</v>
      </c>
      <c r="D107" s="57"/>
      <c r="E107" s="57"/>
      <c r="F107" s="67"/>
      <c r="G107" s="67"/>
      <c r="H107" s="67"/>
    </row>
    <row r="108" spans="1:8" s="50" customFormat="1" ht="18" customHeight="1" x14ac:dyDescent="0.2">
      <c r="A108" s="47" t="str">
        <f>Hoy!B99</f>
        <v>Aguacate (Benny)</v>
      </c>
      <c r="B108" s="66" t="s">
        <v>29</v>
      </c>
      <c r="C108" s="69" t="e">
        <f>Hoy!K99</f>
        <v>#DIV/0!</v>
      </c>
      <c r="D108" s="57"/>
      <c r="E108" s="57"/>
      <c r="F108" s="67"/>
      <c r="G108" s="67"/>
      <c r="H108" s="67"/>
    </row>
    <row r="109" spans="1:8" s="50" customFormat="1" ht="18" hidden="1" customHeight="1" x14ac:dyDescent="0.2">
      <c r="A109" s="47" t="s">
        <v>94</v>
      </c>
      <c r="B109" s="66" t="s">
        <v>29</v>
      </c>
      <c r="C109" s="69" t="e">
        <f>Hoy!K101</f>
        <v>#DIV/0!</v>
      </c>
      <c r="D109" s="57"/>
      <c r="E109" s="57"/>
      <c r="F109" s="67"/>
      <c r="G109" s="67"/>
      <c r="H109" s="67"/>
    </row>
    <row r="110" spans="1:8" s="50" customFormat="1" ht="18" customHeight="1" x14ac:dyDescent="0.2">
      <c r="A110" s="47" t="s">
        <v>95</v>
      </c>
      <c r="B110" s="66" t="s">
        <v>29</v>
      </c>
      <c r="C110" s="69" t="e">
        <f>Hoy!K102</f>
        <v>#DIV/0!</v>
      </c>
      <c r="D110" s="57"/>
      <c r="E110" s="57"/>
      <c r="F110" s="67"/>
      <c r="G110" s="67"/>
      <c r="H110" s="67"/>
    </row>
    <row r="111" spans="1:8" s="50" customFormat="1" ht="18" hidden="1" customHeight="1" x14ac:dyDescent="0.2">
      <c r="A111" s="47" t="s">
        <v>96</v>
      </c>
      <c r="B111" s="66" t="s">
        <v>29</v>
      </c>
      <c r="C111" s="69" t="e">
        <f>Hoy!K103</f>
        <v>#DIV/0!</v>
      </c>
      <c r="D111" s="57"/>
      <c r="E111" s="57"/>
      <c r="F111" s="67"/>
      <c r="G111" s="67"/>
      <c r="H111" s="67"/>
    </row>
    <row r="112" spans="1:8" s="50" customFormat="1" ht="18" customHeight="1" x14ac:dyDescent="0.2">
      <c r="A112" s="47" t="s">
        <v>97</v>
      </c>
      <c r="B112" s="66" t="s">
        <v>29</v>
      </c>
      <c r="C112" s="69">
        <f>Hoy!K104</f>
        <v>108</v>
      </c>
      <c r="D112" s="57"/>
      <c r="E112" s="57"/>
      <c r="F112" s="67"/>
      <c r="G112" s="67"/>
      <c r="H112" s="67"/>
    </row>
    <row r="113" spans="1:8" s="50" customFormat="1" ht="18" customHeight="1" x14ac:dyDescent="0.2">
      <c r="A113" s="47" t="s">
        <v>98</v>
      </c>
      <c r="B113" s="66" t="s">
        <v>29</v>
      </c>
      <c r="C113" s="69">
        <f>Hoy!K105</f>
        <v>90</v>
      </c>
      <c r="D113" s="57"/>
      <c r="E113" s="57"/>
      <c r="F113" s="67"/>
      <c r="G113" s="67"/>
      <c r="H113" s="67"/>
    </row>
    <row r="114" spans="1:8" s="50" customFormat="1" ht="18" customHeight="1" x14ac:dyDescent="0.2">
      <c r="A114" s="47" t="s">
        <v>99</v>
      </c>
      <c r="B114" s="66" t="s">
        <v>29</v>
      </c>
      <c r="C114" s="69">
        <f>Hoy!K106</f>
        <v>72</v>
      </c>
      <c r="D114" s="57"/>
      <c r="E114" s="57"/>
      <c r="F114" s="67"/>
      <c r="G114" s="67"/>
      <c r="H114" s="67"/>
    </row>
    <row r="115" spans="1:8" s="50" customFormat="1" ht="18" customHeight="1" x14ac:dyDescent="0.2">
      <c r="A115" s="47" t="s">
        <v>100</v>
      </c>
      <c r="B115" s="66" t="s">
        <v>5</v>
      </c>
      <c r="C115" s="69">
        <f>Hoy!K108</f>
        <v>64</v>
      </c>
      <c r="D115" s="57"/>
      <c r="E115" s="57"/>
      <c r="F115" s="67"/>
      <c r="G115" s="67"/>
      <c r="H115" s="67"/>
    </row>
    <row r="116" spans="1:8" s="50" customFormat="1" ht="18" customHeight="1" x14ac:dyDescent="0.2">
      <c r="A116" s="47" t="s">
        <v>101</v>
      </c>
      <c r="B116" s="66" t="s">
        <v>29</v>
      </c>
      <c r="C116" s="69">
        <f>Hoy!K109</f>
        <v>80.25</v>
      </c>
      <c r="D116" s="57"/>
      <c r="E116" s="57"/>
      <c r="F116" s="67"/>
      <c r="G116" s="67"/>
      <c r="H116" s="67"/>
    </row>
    <row r="117" spans="1:8" s="50" customFormat="1" ht="18" customHeight="1" x14ac:dyDescent="0.2">
      <c r="A117" s="47" t="s">
        <v>102</v>
      </c>
      <c r="B117" s="66" t="s">
        <v>29</v>
      </c>
      <c r="C117" s="69">
        <f>Hoy!K110</f>
        <v>80.25</v>
      </c>
      <c r="D117" s="57"/>
      <c r="E117" s="57"/>
      <c r="F117" s="67"/>
      <c r="G117" s="67"/>
      <c r="H117" s="67"/>
    </row>
    <row r="118" spans="1:8" s="50" customFormat="1" ht="18" customHeight="1" x14ac:dyDescent="0.2">
      <c r="A118" s="47" t="s">
        <v>103</v>
      </c>
      <c r="B118" s="66" t="s">
        <v>29</v>
      </c>
      <c r="C118" s="69" t="e">
        <f>Hoy!K111</f>
        <v>#DIV/0!</v>
      </c>
      <c r="D118" s="57"/>
      <c r="E118" s="57"/>
      <c r="F118" s="67"/>
      <c r="G118" s="67"/>
      <c r="H118" s="67"/>
    </row>
    <row r="119" spans="1:8" s="50" customFormat="1" ht="18" customHeight="1" x14ac:dyDescent="0.2">
      <c r="A119" s="47" t="s">
        <v>104</v>
      </c>
      <c r="B119" s="66" t="s">
        <v>29</v>
      </c>
      <c r="C119" s="69" t="e">
        <f>Hoy!K112</f>
        <v>#DIV/0!</v>
      </c>
      <c r="D119" s="57"/>
      <c r="E119" s="57"/>
      <c r="F119" s="67"/>
      <c r="G119" s="67"/>
      <c r="H119" s="67"/>
    </row>
    <row r="120" spans="1:8" s="50" customFormat="1" ht="18" customHeight="1" x14ac:dyDescent="0.2">
      <c r="A120" s="47" t="s">
        <v>106</v>
      </c>
      <c r="B120" s="73" t="s">
        <v>107</v>
      </c>
      <c r="C120" s="69" t="e">
        <f>Hoy!K114</f>
        <v>#DIV/0!</v>
      </c>
      <c r="D120" s="57"/>
      <c r="E120" s="57"/>
      <c r="F120" s="67"/>
      <c r="G120" s="67"/>
      <c r="H120" s="67"/>
    </row>
    <row r="121" spans="1:8" s="50" customFormat="1" ht="18" customHeight="1" x14ac:dyDescent="0.2">
      <c r="A121" s="47" t="s">
        <v>108</v>
      </c>
      <c r="B121" s="73" t="s">
        <v>107</v>
      </c>
      <c r="C121" s="69" t="e">
        <f>Hoy!K115</f>
        <v>#DIV/0!</v>
      </c>
      <c r="D121" s="57"/>
      <c r="E121" s="57"/>
      <c r="F121" s="67"/>
      <c r="G121" s="67"/>
      <c r="H121" s="67"/>
    </row>
    <row r="122" spans="1:8" s="50" customFormat="1" ht="18" customHeight="1" x14ac:dyDescent="0.2">
      <c r="A122" s="47" t="s">
        <v>388</v>
      </c>
      <c r="B122" s="66" t="s">
        <v>107</v>
      </c>
      <c r="C122" s="69" t="e">
        <f>Hoy!#REF!</f>
        <v>#REF!</v>
      </c>
      <c r="D122" s="57"/>
      <c r="E122" s="57"/>
      <c r="F122" s="67"/>
      <c r="G122" s="67"/>
      <c r="H122" s="67"/>
    </row>
    <row r="123" spans="1:8" s="50" customFormat="1" ht="18" customHeight="1" x14ac:dyDescent="0.2">
      <c r="A123" s="47" t="s">
        <v>109</v>
      </c>
      <c r="B123" s="66" t="s">
        <v>29</v>
      </c>
      <c r="C123" s="69">
        <f>Hoy!K117</f>
        <v>90.25</v>
      </c>
      <c r="D123" s="57"/>
      <c r="E123" s="57"/>
      <c r="F123" s="67"/>
      <c r="G123" s="67"/>
      <c r="H123" s="67"/>
    </row>
    <row r="124" spans="1:8" s="50" customFormat="1" ht="18" customHeight="1" x14ac:dyDescent="0.2">
      <c r="A124" s="47" t="s">
        <v>110</v>
      </c>
      <c r="B124" s="73" t="s">
        <v>5</v>
      </c>
      <c r="C124" s="69">
        <f>Hoy!K121</f>
        <v>18.487500000000001</v>
      </c>
      <c r="D124" s="57"/>
      <c r="E124" s="57"/>
      <c r="F124" s="67"/>
      <c r="G124" s="67"/>
      <c r="H124" s="67"/>
    </row>
    <row r="125" spans="1:8" s="50" customFormat="1" ht="18" hidden="1" customHeight="1" x14ac:dyDescent="0.2">
      <c r="A125" s="47" t="s">
        <v>111</v>
      </c>
      <c r="B125" s="73" t="s">
        <v>107</v>
      </c>
      <c r="C125" s="69" t="e">
        <f>Hoy!K122</f>
        <v>#DIV/0!</v>
      </c>
      <c r="D125" s="57"/>
      <c r="E125" s="57"/>
      <c r="F125" s="67"/>
      <c r="G125" s="67"/>
      <c r="H125" s="67"/>
    </row>
    <row r="126" spans="1:8" s="50" customFormat="1" ht="18" customHeight="1" x14ac:dyDescent="0.2">
      <c r="A126" s="47" t="s">
        <v>112</v>
      </c>
      <c r="B126" s="144" t="s">
        <v>29</v>
      </c>
      <c r="C126" s="69">
        <f>Hoy!K123</f>
        <v>32.333333333333336</v>
      </c>
      <c r="D126" s="57"/>
      <c r="E126" s="57"/>
      <c r="F126" s="67"/>
      <c r="G126" s="67"/>
      <c r="H126" s="67"/>
    </row>
    <row r="127" spans="1:8" s="50" customFormat="1" ht="18" customHeight="1" x14ac:dyDescent="0.2">
      <c r="A127" s="47" t="s">
        <v>113</v>
      </c>
      <c r="B127" s="144" t="s">
        <v>29</v>
      </c>
      <c r="C127" s="69">
        <f>Hoy!K124</f>
        <v>32.333333333333336</v>
      </c>
      <c r="D127" s="57"/>
      <c r="E127" s="57"/>
      <c r="F127" s="67"/>
      <c r="G127" s="67"/>
      <c r="H127" s="67"/>
    </row>
    <row r="128" spans="1:8" s="50" customFormat="1" ht="18" customHeight="1" x14ac:dyDescent="0.2">
      <c r="A128" s="47" t="s">
        <v>114</v>
      </c>
      <c r="B128" s="145" t="s">
        <v>107</v>
      </c>
      <c r="C128" s="69">
        <f>Hoy!K125</f>
        <v>217.5</v>
      </c>
      <c r="D128" s="57"/>
      <c r="E128" s="57"/>
      <c r="F128" s="67"/>
      <c r="G128" s="67"/>
      <c r="H128" s="67"/>
    </row>
    <row r="129" spans="1:8" s="50" customFormat="1" ht="18" hidden="1" customHeight="1" x14ac:dyDescent="0.2">
      <c r="A129" s="47" t="s">
        <v>115</v>
      </c>
      <c r="B129" s="145" t="s">
        <v>116</v>
      </c>
      <c r="C129" s="69">
        <f>Hoy!K126</f>
        <v>211</v>
      </c>
      <c r="D129" s="57"/>
      <c r="E129" s="57"/>
      <c r="F129" s="67"/>
      <c r="G129" s="67"/>
      <c r="H129" s="67"/>
    </row>
    <row r="130" spans="1:8" s="50" customFormat="1" ht="18" customHeight="1" x14ac:dyDescent="0.2">
      <c r="A130" s="47" t="s">
        <v>117</v>
      </c>
      <c r="B130" s="146" t="s">
        <v>5</v>
      </c>
      <c r="C130" s="69">
        <f>Hoy!K127</f>
        <v>30.650000000000002</v>
      </c>
      <c r="D130" s="57"/>
      <c r="E130" s="57"/>
      <c r="F130" s="67"/>
      <c r="G130" s="67"/>
      <c r="H130" s="67"/>
    </row>
    <row r="131" spans="1:8" s="50" customFormat="1" ht="18" customHeight="1" x14ac:dyDescent="0.2">
      <c r="A131" s="138" t="s">
        <v>118</v>
      </c>
      <c r="B131" s="147" t="s">
        <v>284</v>
      </c>
      <c r="C131" s="69">
        <f>Hoy!K130</f>
        <v>169</v>
      </c>
      <c r="D131" s="57"/>
      <c r="E131" s="57"/>
      <c r="F131" s="67"/>
      <c r="G131" s="67"/>
      <c r="H131" s="67"/>
    </row>
    <row r="132" spans="1:8" s="50" customFormat="1" ht="18" customHeight="1" x14ac:dyDescent="0.2">
      <c r="A132" s="138" t="s">
        <v>119</v>
      </c>
      <c r="B132" s="147" t="s">
        <v>284</v>
      </c>
      <c r="C132" s="69" t="e">
        <f>Hoy!K131</f>
        <v>#DIV/0!</v>
      </c>
      <c r="D132" s="57"/>
      <c r="E132" s="57"/>
      <c r="F132" s="67"/>
      <c r="G132" s="67"/>
      <c r="H132" s="67"/>
    </row>
    <row r="133" spans="1:8" s="50" customFormat="1" ht="18" customHeight="1" x14ac:dyDescent="0.2">
      <c r="A133" s="138" t="s">
        <v>120</v>
      </c>
      <c r="B133" s="147" t="s">
        <v>284</v>
      </c>
      <c r="C133" s="69">
        <f>Hoy!K132</f>
        <v>39</v>
      </c>
      <c r="D133" s="57"/>
      <c r="E133" s="57"/>
      <c r="F133" s="67"/>
      <c r="G133" s="67"/>
      <c r="H133" s="67"/>
    </row>
    <row r="134" spans="1:8" s="50" customFormat="1" ht="18" customHeight="1" x14ac:dyDescent="0.2">
      <c r="A134" s="138" t="s">
        <v>121</v>
      </c>
      <c r="B134" s="147" t="s">
        <v>284</v>
      </c>
      <c r="C134" s="69" t="e">
        <f>Hoy!K133</f>
        <v>#DIV/0!</v>
      </c>
      <c r="D134" s="57"/>
      <c r="E134" s="57"/>
      <c r="F134" s="67"/>
      <c r="G134" s="67"/>
      <c r="H134" s="67"/>
    </row>
    <row r="135" spans="1:8" s="50" customFormat="1" ht="18" hidden="1" customHeight="1" x14ac:dyDescent="0.2">
      <c r="A135" s="138" t="s">
        <v>122</v>
      </c>
      <c r="B135" s="147" t="s">
        <v>284</v>
      </c>
      <c r="C135" s="69">
        <f>Hoy!K134</f>
        <v>34</v>
      </c>
      <c r="D135" s="57"/>
      <c r="E135" s="57"/>
      <c r="F135" s="67"/>
      <c r="G135" s="67"/>
      <c r="H135" s="67"/>
    </row>
    <row r="136" spans="1:8" s="50" customFormat="1" ht="18" customHeight="1" x14ac:dyDescent="0.2">
      <c r="A136" s="138" t="s">
        <v>154</v>
      </c>
      <c r="B136" s="147" t="s">
        <v>284</v>
      </c>
      <c r="C136" s="69" t="e">
        <f>Hoy!K135</f>
        <v>#DIV/0!</v>
      </c>
      <c r="D136" s="57"/>
      <c r="E136" s="57"/>
      <c r="F136" s="67"/>
      <c r="G136" s="67"/>
      <c r="H136" s="67"/>
    </row>
    <row r="137" spans="1:8" s="50" customFormat="1" ht="18" customHeight="1" x14ac:dyDescent="0.2">
      <c r="A137" s="138" t="s">
        <v>123</v>
      </c>
      <c r="B137" s="147" t="s">
        <v>284</v>
      </c>
      <c r="C137" s="69">
        <f>Hoy!K136</f>
        <v>39</v>
      </c>
      <c r="D137" s="57"/>
      <c r="E137" s="57"/>
      <c r="F137" s="67"/>
      <c r="G137" s="67"/>
      <c r="H137" s="67"/>
    </row>
    <row r="138" spans="1:8" ht="18" hidden="1" customHeight="1" x14ac:dyDescent="0.2">
      <c r="A138" s="138" t="s">
        <v>124</v>
      </c>
      <c r="B138" s="139" t="s">
        <v>284</v>
      </c>
      <c r="C138" s="69" t="e">
        <f>Hoy!K137</f>
        <v>#DIV/0!</v>
      </c>
    </row>
    <row r="139" spans="1:8" ht="18" customHeight="1" x14ac:dyDescent="0.2">
      <c r="A139" s="91"/>
      <c r="B139" s="148"/>
      <c r="C139" s="149"/>
    </row>
    <row r="140" spans="1:8" ht="36.75" customHeight="1" x14ac:dyDescent="0.2">
      <c r="A140" s="358" t="str">
        <f>A1</f>
        <v>VII.  Precios Promedios de Productos Agropecuarios en Cadenas de Supermercados en Santo Domingo, (En RD$)</v>
      </c>
      <c r="B140" s="358"/>
      <c r="C140" s="358"/>
    </row>
    <row r="141" spans="1:8" ht="18" customHeight="1" x14ac:dyDescent="0.2">
      <c r="A141" s="356">
        <f ca="1">A3</f>
        <v>45817</v>
      </c>
      <c r="B141" s="357"/>
      <c r="C141" s="357"/>
    </row>
    <row r="142" spans="1:8" ht="34.5" customHeight="1" x14ac:dyDescent="0.2">
      <c r="A142" s="58" t="s">
        <v>0</v>
      </c>
      <c r="B142" s="78" t="s">
        <v>1</v>
      </c>
      <c r="C142" s="59" t="s">
        <v>2</v>
      </c>
    </row>
    <row r="143" spans="1:8" ht="18" hidden="1" customHeight="1" x14ac:dyDescent="0.2">
      <c r="A143" s="55" t="s">
        <v>118</v>
      </c>
      <c r="B143" s="79" t="s">
        <v>29</v>
      </c>
      <c r="C143" s="84">
        <f>Hoy!K130</f>
        <v>169</v>
      </c>
    </row>
    <row r="144" spans="1:8" ht="18" hidden="1" customHeight="1" x14ac:dyDescent="0.2">
      <c r="A144" s="47" t="s">
        <v>119</v>
      </c>
      <c r="B144" s="66" t="s">
        <v>29</v>
      </c>
      <c r="C144" s="69" t="e">
        <f>Hoy!K131</f>
        <v>#DIV/0!</v>
      </c>
    </row>
    <row r="145" spans="1:8" ht="18" hidden="1" customHeight="1" x14ac:dyDescent="0.2">
      <c r="A145" s="47" t="s">
        <v>120</v>
      </c>
      <c r="B145" s="66" t="s">
        <v>29</v>
      </c>
      <c r="C145" s="69">
        <f>Hoy!K132</f>
        <v>39</v>
      </c>
    </row>
    <row r="146" spans="1:8" ht="18" hidden="1" customHeight="1" x14ac:dyDescent="0.2">
      <c r="A146" s="47" t="s">
        <v>121</v>
      </c>
      <c r="B146" s="66" t="s">
        <v>29</v>
      </c>
      <c r="C146" s="69" t="e">
        <f>Hoy!K133</f>
        <v>#DIV/0!</v>
      </c>
    </row>
    <row r="147" spans="1:8" ht="18" hidden="1" customHeight="1" x14ac:dyDescent="0.2">
      <c r="A147" s="47" t="s">
        <v>122</v>
      </c>
      <c r="B147" s="66" t="s">
        <v>29</v>
      </c>
      <c r="C147" s="69">
        <f>Hoy!K134</f>
        <v>34</v>
      </c>
    </row>
    <row r="148" spans="1:8" ht="18" hidden="1" customHeight="1" x14ac:dyDescent="0.2">
      <c r="A148" s="47" t="s">
        <v>154</v>
      </c>
      <c r="B148" s="66" t="s">
        <v>29</v>
      </c>
      <c r="C148" s="69" t="e">
        <f>Hoy!K135</f>
        <v>#DIV/0!</v>
      </c>
    </row>
    <row r="149" spans="1:8" ht="18.75" hidden="1" customHeight="1" x14ac:dyDescent="0.2">
      <c r="A149" s="47" t="s">
        <v>124</v>
      </c>
      <c r="B149" s="66" t="s">
        <v>5</v>
      </c>
      <c r="C149" s="69" t="e">
        <f>Hoy!K137</f>
        <v>#DIV/0!</v>
      </c>
    </row>
    <row r="150" spans="1:8" ht="18" customHeight="1" x14ac:dyDescent="0.2">
      <c r="A150" s="63" t="s">
        <v>125</v>
      </c>
      <c r="B150" s="76"/>
      <c r="C150" s="82"/>
    </row>
    <row r="151" spans="1:8" s="50" customFormat="1" ht="18" customHeight="1" x14ac:dyDescent="0.2">
      <c r="A151" s="47" t="s">
        <v>126</v>
      </c>
      <c r="B151" s="66" t="s">
        <v>5</v>
      </c>
      <c r="C151" s="51">
        <f>Hoy!K139</f>
        <v>237.73750000000001</v>
      </c>
      <c r="D151" s="57"/>
      <c r="E151" s="57"/>
      <c r="F151" s="67"/>
      <c r="G151" s="67"/>
      <c r="H151" s="67"/>
    </row>
    <row r="152" spans="1:8" s="50" customFormat="1" ht="18" customHeight="1" x14ac:dyDescent="0.2">
      <c r="A152" s="47" t="s">
        <v>127</v>
      </c>
      <c r="B152" s="66" t="s">
        <v>5</v>
      </c>
      <c r="C152" s="51">
        <f>Hoy!K140</f>
        <v>237.65</v>
      </c>
      <c r="D152" s="57"/>
      <c r="E152" s="57"/>
      <c r="F152" s="67"/>
      <c r="G152" s="67"/>
      <c r="H152" s="67"/>
    </row>
    <row r="153" spans="1:8" s="50" customFormat="1" ht="18" customHeight="1" x14ac:dyDescent="0.2">
      <c r="A153" s="47" t="s">
        <v>128</v>
      </c>
      <c r="B153" s="66" t="s">
        <v>5</v>
      </c>
      <c r="C153" s="51">
        <f>Hoy!K141</f>
        <v>125.9875</v>
      </c>
      <c r="D153" s="57"/>
      <c r="E153" s="57"/>
      <c r="F153" s="67"/>
      <c r="G153" s="67"/>
      <c r="H153" s="67"/>
    </row>
    <row r="154" spans="1:8" s="50" customFormat="1" ht="18" customHeight="1" x14ac:dyDescent="0.2">
      <c r="A154" s="47" t="s">
        <v>129</v>
      </c>
      <c r="B154" s="66" t="s">
        <v>5</v>
      </c>
      <c r="C154" s="51">
        <f>Hoy!K142</f>
        <v>289.97500000000002</v>
      </c>
      <c r="D154" s="57"/>
      <c r="E154" s="57"/>
      <c r="F154" s="67"/>
      <c r="G154" s="67"/>
      <c r="H154" s="67"/>
    </row>
    <row r="155" spans="1:8" s="50" customFormat="1" ht="18" customHeight="1" x14ac:dyDescent="0.2">
      <c r="A155" s="47" t="s">
        <v>393</v>
      </c>
      <c r="B155" s="66" t="s">
        <v>5</v>
      </c>
      <c r="C155" s="51" t="e">
        <f>Hoy!#REF!</f>
        <v>#REF!</v>
      </c>
      <c r="D155" s="57"/>
      <c r="E155" s="57"/>
      <c r="F155" s="67"/>
      <c r="G155" s="67"/>
      <c r="H155" s="67"/>
    </row>
    <row r="156" spans="1:8" s="50" customFormat="1" ht="18" customHeight="1" x14ac:dyDescent="0.2">
      <c r="A156" s="47" t="s">
        <v>155</v>
      </c>
      <c r="B156" s="66" t="s">
        <v>5</v>
      </c>
      <c r="C156" s="51">
        <f>Hoy!K143</f>
        <v>158.98750000000001</v>
      </c>
      <c r="D156" s="57"/>
      <c r="E156" s="57"/>
      <c r="F156" s="67"/>
      <c r="G156" s="67"/>
      <c r="H156" s="67"/>
    </row>
    <row r="157" spans="1:8" s="50" customFormat="1" ht="18" customHeight="1" x14ac:dyDescent="0.2">
      <c r="A157" s="47" t="s">
        <v>130</v>
      </c>
      <c r="B157" s="66" t="s">
        <v>5</v>
      </c>
      <c r="C157" s="51">
        <f>Hoy!K144</f>
        <v>129.47499999999999</v>
      </c>
      <c r="D157" s="57"/>
      <c r="E157" s="57"/>
      <c r="F157" s="67"/>
      <c r="G157" s="67"/>
      <c r="H157" s="67"/>
    </row>
    <row r="158" spans="1:8" s="50" customFormat="1" ht="18" customHeight="1" x14ac:dyDescent="0.2">
      <c r="A158" s="47" t="s">
        <v>156</v>
      </c>
      <c r="B158" s="66" t="s">
        <v>5</v>
      </c>
      <c r="C158" s="51">
        <f>Hoy!K145</f>
        <v>122.98333333333333</v>
      </c>
      <c r="D158" s="57"/>
      <c r="E158" s="57"/>
      <c r="F158" s="67"/>
      <c r="G158" s="67"/>
      <c r="H158" s="67"/>
    </row>
    <row r="159" spans="1:8" s="50" customFormat="1" ht="18" customHeight="1" x14ac:dyDescent="0.2">
      <c r="A159" s="171" t="s">
        <v>394</v>
      </c>
      <c r="B159" s="172" t="s">
        <v>5</v>
      </c>
      <c r="C159" s="51" t="e">
        <f>Hoy!#REF!</f>
        <v>#REF!</v>
      </c>
      <c r="D159" s="57"/>
      <c r="E159" s="57"/>
      <c r="F159" s="67"/>
      <c r="G159" s="67"/>
      <c r="H159" s="67"/>
    </row>
    <row r="160" spans="1:8" ht="18" customHeight="1" x14ac:dyDescent="0.2">
      <c r="A160" s="63" t="s">
        <v>131</v>
      </c>
      <c r="B160" s="76"/>
      <c r="C160" s="82"/>
    </row>
    <row r="161" spans="1:8" s="50" customFormat="1" ht="18" customHeight="1" x14ac:dyDescent="0.2">
      <c r="A161" s="47" t="s">
        <v>132</v>
      </c>
      <c r="B161" s="66" t="s">
        <v>5</v>
      </c>
      <c r="C161" s="51" t="e">
        <f>Hoy!K147</f>
        <v>#DIV/0!</v>
      </c>
      <c r="D161" s="57"/>
      <c r="E161" s="57"/>
      <c r="F161" s="67"/>
      <c r="G161" s="67"/>
      <c r="H161" s="67"/>
    </row>
    <row r="162" spans="1:8" s="50" customFormat="1" ht="18" customHeight="1" x14ac:dyDescent="0.2">
      <c r="A162" s="47" t="s">
        <v>335</v>
      </c>
      <c r="B162" s="66" t="s">
        <v>5</v>
      </c>
      <c r="C162" s="51">
        <f>Hoy!K148</f>
        <v>234.47499999999999</v>
      </c>
      <c r="D162" s="57"/>
      <c r="E162" s="57"/>
      <c r="F162" s="67"/>
      <c r="G162" s="67"/>
      <c r="H162" s="67"/>
    </row>
    <row r="163" spans="1:8" s="50" customFormat="1" ht="18" customHeight="1" x14ac:dyDescent="0.2">
      <c r="A163" s="138" t="s">
        <v>396</v>
      </c>
      <c r="B163" s="66" t="s">
        <v>397</v>
      </c>
      <c r="C163" s="51">
        <f>Hoy!K149</f>
        <v>74.737499999999997</v>
      </c>
      <c r="D163" s="57"/>
      <c r="E163" s="57"/>
      <c r="F163" s="67"/>
      <c r="G163" s="67"/>
      <c r="H163" s="67"/>
    </row>
    <row r="164" spans="1:8" s="50" customFormat="1" ht="18" customHeight="1" x14ac:dyDescent="0.2">
      <c r="A164" s="138" t="s">
        <v>398</v>
      </c>
      <c r="B164" s="66" t="s">
        <v>5</v>
      </c>
      <c r="C164" s="51" t="e">
        <f>Hoy!#REF!</f>
        <v>#REF!</v>
      </c>
      <c r="D164" s="57"/>
      <c r="E164" s="57"/>
      <c r="F164" s="67"/>
      <c r="G164" s="67"/>
      <c r="H164" s="67"/>
    </row>
    <row r="165" spans="1:8" ht="18" customHeight="1" x14ac:dyDescent="0.2">
      <c r="A165" s="63" t="s">
        <v>134</v>
      </c>
      <c r="B165" s="76"/>
      <c r="C165" s="82"/>
    </row>
    <row r="166" spans="1:8" s="50" customFormat="1" ht="18" customHeight="1" x14ac:dyDescent="0.2">
      <c r="A166" s="47" t="s">
        <v>135</v>
      </c>
      <c r="B166" s="66" t="s">
        <v>5</v>
      </c>
      <c r="C166" s="51">
        <f>Hoy!K151</f>
        <v>79</v>
      </c>
      <c r="D166" s="57"/>
      <c r="E166" s="57"/>
      <c r="F166" s="67"/>
      <c r="G166" s="67"/>
      <c r="H166" s="67"/>
    </row>
    <row r="167" spans="1:8" s="50" customFormat="1" ht="18" customHeight="1" x14ac:dyDescent="0.2">
      <c r="A167" s="47" t="s">
        <v>136</v>
      </c>
      <c r="B167" s="66" t="s">
        <v>5</v>
      </c>
      <c r="C167" s="51" t="e">
        <f>Hoy!K152</f>
        <v>#DIV/0!</v>
      </c>
      <c r="D167" s="57"/>
      <c r="E167" s="57"/>
      <c r="F167" s="67"/>
      <c r="G167" s="67"/>
      <c r="H167" s="67"/>
    </row>
    <row r="168" spans="1:8" s="50" customFormat="1" ht="18" customHeight="1" x14ac:dyDescent="0.2">
      <c r="A168" s="47" t="s">
        <v>137</v>
      </c>
      <c r="B168" s="66" t="s">
        <v>5</v>
      </c>
      <c r="C168" s="51">
        <f>Hoy!K153</f>
        <v>72.974999999999994</v>
      </c>
      <c r="D168" s="57"/>
      <c r="E168" s="57"/>
      <c r="F168" s="67"/>
      <c r="G168" s="67"/>
      <c r="H168" s="67"/>
    </row>
    <row r="169" spans="1:8" s="50" customFormat="1" ht="18" customHeight="1" x14ac:dyDescent="0.2">
      <c r="A169" s="47" t="s">
        <v>138</v>
      </c>
      <c r="B169" s="66" t="s">
        <v>5</v>
      </c>
      <c r="C169" s="51">
        <f>Hoy!K154</f>
        <v>101.9875</v>
      </c>
      <c r="D169" s="57"/>
      <c r="E169" s="57"/>
      <c r="F169" s="67"/>
      <c r="G169" s="67"/>
      <c r="H169" s="67"/>
    </row>
    <row r="170" spans="1:8" s="50" customFormat="1" ht="18" customHeight="1" x14ac:dyDescent="0.2">
      <c r="A170" s="138" t="s">
        <v>399</v>
      </c>
      <c r="B170" s="139" t="s">
        <v>5</v>
      </c>
      <c r="C170" s="51" t="e">
        <f>Hoy!#REF!</f>
        <v>#REF!</v>
      </c>
      <c r="D170" s="57"/>
      <c r="E170" s="57"/>
      <c r="F170" s="67"/>
      <c r="G170" s="67"/>
      <c r="H170" s="67"/>
    </row>
    <row r="171" spans="1:8" s="50" customFormat="1" ht="18" customHeight="1" x14ac:dyDescent="0.2">
      <c r="A171" s="138" t="s">
        <v>400</v>
      </c>
      <c r="B171" s="139" t="s">
        <v>5</v>
      </c>
      <c r="C171" s="51" t="e">
        <f>Hoy!#REF!</f>
        <v>#REF!</v>
      </c>
      <c r="D171" s="57"/>
      <c r="E171" s="57"/>
      <c r="F171" s="67"/>
      <c r="G171" s="67"/>
      <c r="H171" s="67"/>
    </row>
    <row r="172" spans="1:8" s="50" customFormat="1" ht="18" customHeight="1" x14ac:dyDescent="0.2">
      <c r="A172" s="47" t="s">
        <v>283</v>
      </c>
      <c r="B172" s="66" t="s">
        <v>29</v>
      </c>
      <c r="C172" s="51">
        <f>Hoy!K155</f>
        <v>8.3662499999999991</v>
      </c>
      <c r="D172" s="57"/>
      <c r="E172" s="57"/>
      <c r="F172" s="67"/>
      <c r="G172" s="67"/>
      <c r="H172" s="67"/>
    </row>
    <row r="173" spans="1:8" ht="18" customHeight="1" x14ac:dyDescent="0.2">
      <c r="A173" s="63" t="s">
        <v>299</v>
      </c>
      <c r="B173" s="76"/>
      <c r="C173" s="82"/>
    </row>
    <row r="174" spans="1:8" ht="18" customHeight="1" x14ac:dyDescent="0.2">
      <c r="A174" s="47" t="s">
        <v>300</v>
      </c>
      <c r="B174" s="64" t="s">
        <v>5</v>
      </c>
      <c r="C174" s="51">
        <f>Hoy!K157</f>
        <v>239</v>
      </c>
      <c r="D174" s="57"/>
    </row>
    <row r="175" spans="1:8" s="50" customFormat="1" ht="18" hidden="1" customHeight="1" x14ac:dyDescent="0.2">
      <c r="A175" s="47" t="s">
        <v>301</v>
      </c>
      <c r="B175" s="70" t="s">
        <v>5</v>
      </c>
      <c r="C175" s="51">
        <f>Hoy!K158</f>
        <v>224.47499999999999</v>
      </c>
      <c r="D175" s="57"/>
      <c r="E175" s="57"/>
      <c r="F175" s="67"/>
      <c r="G175" s="67"/>
      <c r="H175" s="67"/>
    </row>
    <row r="176" spans="1:8" s="50" customFormat="1" ht="18" customHeight="1" x14ac:dyDescent="0.2">
      <c r="A176" s="47" t="s">
        <v>302</v>
      </c>
      <c r="B176" s="70" t="s">
        <v>5</v>
      </c>
      <c r="C176" s="51">
        <f>Hoy!K159</f>
        <v>137.94999999999999</v>
      </c>
      <c r="D176" s="57"/>
      <c r="E176" s="57"/>
      <c r="F176" s="67"/>
      <c r="G176" s="67"/>
      <c r="H176" s="67"/>
    </row>
    <row r="177" spans="1:8" s="50" customFormat="1" ht="18" customHeight="1" x14ac:dyDescent="0.2">
      <c r="A177" s="47" t="s">
        <v>329</v>
      </c>
      <c r="B177" s="70" t="s">
        <v>5</v>
      </c>
      <c r="C177" s="51" t="e">
        <f>Hoy!K160</f>
        <v>#DIV/0!</v>
      </c>
      <c r="D177" s="57"/>
      <c r="E177" s="57"/>
      <c r="F177" s="67"/>
      <c r="G177" s="67"/>
      <c r="H177" s="67"/>
    </row>
    <row r="178" spans="1:8" s="50" customFormat="1" ht="18" customHeight="1" x14ac:dyDescent="0.2">
      <c r="A178" s="47" t="s">
        <v>303</v>
      </c>
      <c r="B178" s="70" t="s">
        <v>5</v>
      </c>
      <c r="C178" s="51">
        <f>Hoy!K161</f>
        <v>126.66666666666667</v>
      </c>
      <c r="D178" s="57"/>
      <c r="E178" s="57"/>
      <c r="F178" s="67"/>
      <c r="G178" s="67"/>
      <c r="H178" s="67"/>
    </row>
    <row r="179" spans="1:8" s="50" customFormat="1" ht="18" customHeight="1" x14ac:dyDescent="0.2">
      <c r="A179" s="47" t="s">
        <v>304</v>
      </c>
      <c r="B179" s="70" t="s">
        <v>5</v>
      </c>
      <c r="C179" s="51">
        <f>Hoy!K162</f>
        <v>344.97500000000002</v>
      </c>
      <c r="D179" s="57"/>
      <c r="E179" s="57"/>
      <c r="F179" s="67"/>
      <c r="G179" s="67"/>
      <c r="H179" s="67"/>
    </row>
    <row r="180" spans="1:8" s="50" customFormat="1" ht="18" customHeight="1" x14ac:dyDescent="0.2">
      <c r="A180" s="47" t="s">
        <v>305</v>
      </c>
      <c r="B180" s="70" t="s">
        <v>5</v>
      </c>
      <c r="C180" s="51">
        <f>Hoy!K163</f>
        <v>304.47500000000002</v>
      </c>
      <c r="D180" s="57"/>
      <c r="E180" s="57"/>
      <c r="F180" s="67"/>
      <c r="G180" s="67"/>
      <c r="H180" s="67"/>
    </row>
    <row r="181" spans="1:8" s="50" customFormat="1" ht="18" hidden="1" customHeight="1" x14ac:dyDescent="0.2">
      <c r="A181" s="47" t="s">
        <v>325</v>
      </c>
      <c r="B181" s="70" t="s">
        <v>5</v>
      </c>
      <c r="C181" s="51">
        <f>Hoy!K164</f>
        <v>399</v>
      </c>
      <c r="D181" s="57"/>
      <c r="E181" s="57"/>
      <c r="F181" s="67"/>
      <c r="G181" s="67"/>
      <c r="H181" s="67"/>
    </row>
    <row r="182" spans="1:8" s="50" customFormat="1" ht="18" hidden="1" customHeight="1" x14ac:dyDescent="0.2">
      <c r="A182" s="47" t="s">
        <v>327</v>
      </c>
      <c r="B182" s="70" t="s">
        <v>5</v>
      </c>
      <c r="C182" s="51">
        <f>Hoy!K165</f>
        <v>589.95000000000005</v>
      </c>
      <c r="D182" s="57"/>
      <c r="E182" s="57"/>
      <c r="F182" s="67"/>
      <c r="G182" s="67"/>
      <c r="H182" s="67"/>
    </row>
    <row r="183" spans="1:8" s="50" customFormat="1" ht="18" customHeight="1" x14ac:dyDescent="0.2">
      <c r="A183" s="47" t="s">
        <v>326</v>
      </c>
      <c r="B183" s="70" t="s">
        <v>5</v>
      </c>
      <c r="C183" s="51" t="e">
        <f>Hoy!K166</f>
        <v>#DIV/0!</v>
      </c>
      <c r="D183" s="57"/>
      <c r="E183" s="57"/>
      <c r="F183" s="67"/>
      <c r="G183" s="67"/>
      <c r="H183" s="67"/>
    </row>
    <row r="184" spans="1:8" s="50" customFormat="1" ht="18" customHeight="1" x14ac:dyDescent="0.2">
      <c r="A184" s="47" t="s">
        <v>306</v>
      </c>
      <c r="B184" s="70" t="s">
        <v>5</v>
      </c>
      <c r="C184" s="51" t="e">
        <f>Hoy!K167</f>
        <v>#DIV/0!</v>
      </c>
      <c r="D184" s="57"/>
      <c r="E184" s="57"/>
      <c r="F184" s="67"/>
      <c r="G184" s="67"/>
      <c r="H184" s="67"/>
    </row>
    <row r="185" spans="1:8" s="50" customFormat="1" ht="18" customHeight="1" x14ac:dyDescent="0.2">
      <c r="A185" s="47" t="s">
        <v>370</v>
      </c>
      <c r="B185" s="70" t="s">
        <v>5</v>
      </c>
      <c r="C185" s="51" t="e">
        <f>Hoy!#REF!</f>
        <v>#REF!</v>
      </c>
      <c r="D185" s="57"/>
      <c r="E185" s="57"/>
      <c r="F185" s="67"/>
      <c r="G185" s="67"/>
      <c r="H185" s="67"/>
    </row>
    <row r="186" spans="1:8" s="50" customFormat="1" ht="18" customHeight="1" x14ac:dyDescent="0.2">
      <c r="A186" s="47" t="s">
        <v>371</v>
      </c>
      <c r="B186" s="70" t="s">
        <v>5</v>
      </c>
      <c r="C186" s="51">
        <f>Hoy!K169</f>
        <v>158.98750000000001</v>
      </c>
      <c r="D186" s="57"/>
      <c r="E186" s="57"/>
      <c r="F186" s="67"/>
      <c r="G186" s="67"/>
      <c r="H186" s="67"/>
    </row>
    <row r="187" spans="1:8" s="50" customFormat="1" ht="18" customHeight="1" x14ac:dyDescent="0.2">
      <c r="A187" s="91"/>
      <c r="B187" s="92"/>
      <c r="C187" s="90"/>
      <c r="D187" s="57"/>
      <c r="E187" s="57"/>
      <c r="F187" s="67"/>
      <c r="G187" s="67"/>
      <c r="H187" s="67"/>
    </row>
    <row r="188" spans="1:8" ht="33.75" customHeight="1" x14ac:dyDescent="0.2">
      <c r="A188" s="358" t="str">
        <f>A140</f>
        <v>VII.  Precios Promedios de Productos Agropecuarios en Cadenas de Supermercados en Santo Domingo, (En RD$)</v>
      </c>
      <c r="B188" s="358"/>
      <c r="C188" s="358"/>
    </row>
    <row r="189" spans="1:8" ht="18" customHeight="1" x14ac:dyDescent="0.2">
      <c r="A189" s="356">
        <f ca="1">A141</f>
        <v>45817</v>
      </c>
      <c r="B189" s="357"/>
      <c r="C189" s="357"/>
    </row>
    <row r="190" spans="1:8" ht="37.5" customHeight="1" x14ac:dyDescent="0.2">
      <c r="A190" s="58" t="s">
        <v>0</v>
      </c>
      <c r="B190" s="78" t="s">
        <v>1</v>
      </c>
      <c r="C190" s="59" t="s">
        <v>2</v>
      </c>
    </row>
    <row r="191" spans="1:8" s="50" customFormat="1" ht="18" customHeight="1" x14ac:dyDescent="0.2">
      <c r="A191" s="135"/>
      <c r="B191" s="136"/>
      <c r="C191" s="137"/>
      <c r="D191" s="57"/>
      <c r="E191" s="57"/>
      <c r="F191" s="67"/>
      <c r="G191" s="67"/>
      <c r="H191" s="67"/>
    </row>
    <row r="192" spans="1:8" s="50" customFormat="1" ht="18" customHeight="1" x14ac:dyDescent="0.2">
      <c r="A192" s="47" t="s">
        <v>323</v>
      </c>
      <c r="B192" s="70" t="s">
        <v>5</v>
      </c>
      <c r="C192" s="51">
        <f>Hoy!K170</f>
        <v>163.31666666666666</v>
      </c>
      <c r="D192" s="57"/>
      <c r="E192" s="57"/>
      <c r="F192" s="67"/>
      <c r="G192" s="67"/>
      <c r="H192" s="67"/>
    </row>
    <row r="193" spans="1:8" s="50" customFormat="1" ht="18" customHeight="1" x14ac:dyDescent="0.2">
      <c r="A193" s="47" t="s">
        <v>324</v>
      </c>
      <c r="B193" s="70" t="s">
        <v>5</v>
      </c>
      <c r="C193" s="51">
        <f>Hoy!K171</f>
        <v>139.65</v>
      </c>
      <c r="D193" s="57"/>
      <c r="E193" s="57"/>
      <c r="F193" s="67"/>
      <c r="G193" s="67"/>
      <c r="H193" s="67"/>
    </row>
    <row r="194" spans="1:8" s="50" customFormat="1" ht="18" hidden="1" customHeight="1" x14ac:dyDescent="0.2">
      <c r="A194" s="47" t="s">
        <v>307</v>
      </c>
      <c r="B194" s="70" t="s">
        <v>5</v>
      </c>
      <c r="C194" s="51" t="e">
        <f>Hoy!K172</f>
        <v>#DIV/0!</v>
      </c>
      <c r="D194" s="57"/>
      <c r="E194" s="57"/>
      <c r="F194" s="67"/>
      <c r="G194" s="67"/>
      <c r="H194" s="67"/>
    </row>
    <row r="195" spans="1:8" s="50" customFormat="1" ht="18" hidden="1" customHeight="1" x14ac:dyDescent="0.2">
      <c r="A195" s="47" t="s">
        <v>308</v>
      </c>
      <c r="B195" s="70" t="s">
        <v>5</v>
      </c>
      <c r="C195" s="51" t="e">
        <f>Hoy!K173</f>
        <v>#DIV/0!</v>
      </c>
      <c r="D195" s="57"/>
      <c r="E195" s="57"/>
      <c r="F195" s="67"/>
      <c r="G195" s="67"/>
      <c r="H195" s="67"/>
    </row>
    <row r="196" spans="1:8" s="50" customFormat="1" ht="18" hidden="1" customHeight="1" x14ac:dyDescent="0.2">
      <c r="A196" s="47" t="s">
        <v>332</v>
      </c>
      <c r="B196" s="70" t="s">
        <v>5</v>
      </c>
      <c r="C196" s="51" t="e">
        <f>Hoy!K174</f>
        <v>#DIV/0!</v>
      </c>
      <c r="D196" s="57"/>
      <c r="E196" s="57"/>
      <c r="F196" s="67"/>
      <c r="G196" s="67"/>
      <c r="H196" s="67"/>
    </row>
    <row r="197" spans="1:8" s="50" customFormat="1" ht="18" hidden="1" customHeight="1" x14ac:dyDescent="0.2">
      <c r="A197" s="47" t="s">
        <v>309</v>
      </c>
      <c r="B197" s="70" t="s">
        <v>5</v>
      </c>
      <c r="C197" s="51">
        <f>Hoy!K175</f>
        <v>128.94999999999999</v>
      </c>
      <c r="D197" s="57"/>
      <c r="E197" s="57"/>
      <c r="F197" s="67"/>
      <c r="G197" s="67"/>
      <c r="H197" s="67"/>
    </row>
    <row r="198" spans="1:8" s="50" customFormat="1" ht="18" customHeight="1" x14ac:dyDescent="0.2">
      <c r="A198" s="47" t="s">
        <v>310</v>
      </c>
      <c r="B198" s="70" t="s">
        <v>5</v>
      </c>
      <c r="C198" s="51" t="e">
        <f>Hoy!K176</f>
        <v>#DIV/0!</v>
      </c>
      <c r="D198" s="57"/>
      <c r="E198" s="57"/>
      <c r="F198" s="67"/>
      <c r="G198" s="67"/>
      <c r="H198" s="67"/>
    </row>
    <row r="199" spans="1:8" s="50" customFormat="1" ht="18" hidden="1" customHeight="1" x14ac:dyDescent="0.2">
      <c r="A199" s="47" t="s">
        <v>311</v>
      </c>
      <c r="B199" s="70" t="s">
        <v>5</v>
      </c>
      <c r="C199" s="51" t="e">
        <f>Hoy!K177</f>
        <v>#DIV/0!</v>
      </c>
      <c r="D199" s="57"/>
      <c r="E199" s="57"/>
      <c r="F199" s="67"/>
      <c r="G199" s="67"/>
      <c r="H199" s="67"/>
    </row>
    <row r="200" spans="1:8" s="50" customFormat="1" ht="18" customHeight="1" x14ac:dyDescent="0.2">
      <c r="A200" s="47" t="s">
        <v>373</v>
      </c>
      <c r="B200" s="70" t="s">
        <v>5</v>
      </c>
      <c r="C200" s="51" t="e">
        <f>Hoy!K178</f>
        <v>#DIV/0!</v>
      </c>
      <c r="D200" s="57"/>
      <c r="E200" s="57"/>
      <c r="F200" s="67"/>
      <c r="G200" s="67"/>
      <c r="H200" s="67"/>
    </row>
    <row r="201" spans="1:8" s="50" customFormat="1" ht="18" customHeight="1" x14ac:dyDescent="0.2">
      <c r="A201" s="47" t="s">
        <v>312</v>
      </c>
      <c r="B201" s="70" t="s">
        <v>5</v>
      </c>
      <c r="C201" s="51">
        <f>Hoy!K179</f>
        <v>548.97500000000002</v>
      </c>
      <c r="D201" s="57"/>
      <c r="E201" s="57"/>
      <c r="F201" s="67"/>
      <c r="G201" s="67"/>
      <c r="H201" s="67"/>
    </row>
    <row r="202" spans="1:8" s="50" customFormat="1" ht="18" customHeight="1" x14ac:dyDescent="0.2">
      <c r="A202" s="47" t="s">
        <v>313</v>
      </c>
      <c r="B202" s="70" t="s">
        <v>5</v>
      </c>
      <c r="C202" s="51">
        <f>Hoy!K180</f>
        <v>89.474999999999994</v>
      </c>
      <c r="D202" s="57"/>
      <c r="E202" s="57"/>
      <c r="F202" s="67"/>
      <c r="G202" s="67"/>
      <c r="H202" s="67"/>
    </row>
    <row r="203" spans="1:8" s="50" customFormat="1" ht="18" hidden="1" customHeight="1" x14ac:dyDescent="0.2">
      <c r="A203" s="47" t="s">
        <v>314</v>
      </c>
      <c r="B203" s="70" t="s">
        <v>5</v>
      </c>
      <c r="C203" s="51" t="e">
        <f>Hoy!K181</f>
        <v>#DIV/0!</v>
      </c>
      <c r="D203" s="57"/>
      <c r="E203" s="57"/>
      <c r="F203" s="67"/>
      <c r="G203" s="67"/>
      <c r="H203" s="67"/>
    </row>
    <row r="204" spans="1:8" s="50" customFormat="1" ht="18" hidden="1" customHeight="1" x14ac:dyDescent="0.2">
      <c r="A204" s="47" t="s">
        <v>315</v>
      </c>
      <c r="B204" s="70" t="s">
        <v>5</v>
      </c>
      <c r="C204" s="51" t="e">
        <f>Hoy!K182</f>
        <v>#DIV/0!</v>
      </c>
      <c r="D204" s="57"/>
      <c r="E204" s="57"/>
      <c r="F204" s="67"/>
      <c r="G204" s="67"/>
      <c r="H204" s="67"/>
    </row>
    <row r="205" spans="1:8" s="50" customFormat="1" ht="18" hidden="1" customHeight="1" x14ac:dyDescent="0.2">
      <c r="A205" s="161" t="s">
        <v>316</v>
      </c>
      <c r="B205" s="162" t="s">
        <v>5</v>
      </c>
      <c r="C205" s="163" t="e">
        <f>Hoy!K183</f>
        <v>#DIV/0!</v>
      </c>
      <c r="D205" s="57"/>
      <c r="E205" s="57"/>
      <c r="F205" s="67"/>
      <c r="G205" s="67"/>
      <c r="H205" s="67"/>
    </row>
    <row r="206" spans="1:8" s="50" customFormat="1" ht="18" customHeight="1" x14ac:dyDescent="0.2">
      <c r="A206" s="166" t="s">
        <v>317</v>
      </c>
      <c r="B206" s="167" t="s">
        <v>5</v>
      </c>
      <c r="C206" s="165"/>
      <c r="D206" s="57"/>
      <c r="E206" s="57"/>
      <c r="F206" s="67"/>
      <c r="G206" s="67"/>
      <c r="H206" s="67"/>
    </row>
    <row r="207" spans="1:8" s="50" customFormat="1" ht="18" hidden="1" customHeight="1" x14ac:dyDescent="0.2">
      <c r="A207" s="55" t="s">
        <v>318</v>
      </c>
      <c r="B207" s="164" t="s">
        <v>5</v>
      </c>
      <c r="C207" s="68" t="e">
        <f>Hoy!K185</f>
        <v>#DIV/0!</v>
      </c>
      <c r="D207" s="57"/>
      <c r="E207" s="57"/>
      <c r="F207" s="67"/>
      <c r="G207" s="67"/>
      <c r="H207" s="67"/>
    </row>
    <row r="208" spans="1:8" s="50" customFormat="1" ht="18" customHeight="1" x14ac:dyDescent="0.2">
      <c r="A208" s="47" t="s">
        <v>328</v>
      </c>
      <c r="B208" s="70" t="s">
        <v>5</v>
      </c>
      <c r="C208" s="51" t="e">
        <f>Hoy!K186</f>
        <v>#DIV/0!</v>
      </c>
      <c r="D208" s="57"/>
      <c r="E208" s="57"/>
      <c r="F208" s="67"/>
      <c r="G208" s="67"/>
      <c r="H208" s="67"/>
    </row>
    <row r="209" spans="1:8" s="50" customFormat="1" ht="18" hidden="1" customHeight="1" x14ac:dyDescent="0.2">
      <c r="A209" s="47" t="s">
        <v>319</v>
      </c>
      <c r="B209" s="70" t="s">
        <v>5</v>
      </c>
      <c r="C209" s="51">
        <f>Hoy!K187</f>
        <v>889.95</v>
      </c>
      <c r="D209" s="57"/>
      <c r="E209" s="57"/>
      <c r="F209" s="67"/>
      <c r="G209" s="67"/>
      <c r="H209" s="67"/>
    </row>
    <row r="210" spans="1:8" s="50" customFormat="1" ht="18" hidden="1" customHeight="1" x14ac:dyDescent="0.2">
      <c r="A210" s="47" t="s">
        <v>320</v>
      </c>
      <c r="B210" s="70" t="s">
        <v>5</v>
      </c>
      <c r="C210" s="51" t="e">
        <f>Hoy!K188</f>
        <v>#DIV/0!</v>
      </c>
      <c r="D210" s="57"/>
      <c r="E210" s="57"/>
      <c r="F210" s="67"/>
      <c r="G210" s="67"/>
      <c r="H210" s="67"/>
    </row>
    <row r="211" spans="1:8" ht="18" customHeight="1" x14ac:dyDescent="0.2">
      <c r="A211" s="47" t="s">
        <v>376</v>
      </c>
      <c r="B211" s="70" t="s">
        <v>5</v>
      </c>
      <c r="C211" s="51">
        <f>Hoy!K189</f>
        <v>229</v>
      </c>
      <c r="D211" s="57"/>
    </row>
    <row r="212" spans="1:8" ht="18" hidden="1" customHeight="1" x14ac:dyDescent="0.2">
      <c r="A212" s="47" t="s">
        <v>321</v>
      </c>
      <c r="B212" s="48" t="s">
        <v>5</v>
      </c>
      <c r="C212" s="51">
        <f>Hoy!K190</f>
        <v>399</v>
      </c>
      <c r="D212" s="57"/>
    </row>
    <row r="213" spans="1:8" s="50" customFormat="1" ht="18" customHeight="1" x14ac:dyDescent="0.2">
      <c r="A213" s="47" t="s">
        <v>333</v>
      </c>
      <c r="B213" s="70" t="s">
        <v>5</v>
      </c>
      <c r="C213" s="51" t="e">
        <f>Hoy!K191</f>
        <v>#DIV/0!</v>
      </c>
      <c r="D213" s="57"/>
      <c r="E213" s="57"/>
      <c r="F213" s="67"/>
      <c r="G213" s="67"/>
      <c r="H213" s="67"/>
    </row>
    <row r="214" spans="1:8" ht="18" hidden="1" customHeight="1" x14ac:dyDescent="0.2">
      <c r="A214" s="47" t="s">
        <v>334</v>
      </c>
      <c r="B214" s="48" t="s">
        <v>5</v>
      </c>
      <c r="C214" s="51">
        <f>Hoy!K192</f>
        <v>1579</v>
      </c>
      <c r="D214" s="57"/>
    </row>
    <row r="215" spans="1:8" ht="18" customHeight="1" x14ac:dyDescent="0.2">
      <c r="A215" s="47" t="s">
        <v>330</v>
      </c>
      <c r="B215" s="48" t="s">
        <v>5</v>
      </c>
      <c r="C215" s="51">
        <f>Hoy!K193</f>
        <v>239.95</v>
      </c>
      <c r="D215" s="57"/>
    </row>
    <row r="216" spans="1:8" ht="18" hidden="1" customHeight="1" x14ac:dyDescent="0.2">
      <c r="A216" s="47" t="s">
        <v>322</v>
      </c>
      <c r="B216" s="48" t="s">
        <v>5</v>
      </c>
      <c r="C216" s="51" t="e">
        <f>Hoy!K194</f>
        <v>#DIV/0!</v>
      </c>
      <c r="D216" s="57"/>
    </row>
    <row r="217" spans="1:8" ht="18" customHeight="1" x14ac:dyDescent="0.2">
      <c r="A217" s="88" t="s">
        <v>337</v>
      </c>
      <c r="B217" s="45"/>
      <c r="C217" s="72"/>
      <c r="D217" s="57"/>
    </row>
    <row r="218" spans="1:8" ht="13.5" customHeight="1" x14ac:dyDescent="0.2">
      <c r="A218" s="89" t="s">
        <v>338</v>
      </c>
      <c r="B218" s="45"/>
      <c r="C218" s="72"/>
      <c r="D218" s="57"/>
    </row>
    <row r="219" spans="1:8" ht="12" customHeight="1" x14ac:dyDescent="0.2">
      <c r="A219" s="89" t="s">
        <v>372</v>
      </c>
      <c r="B219" s="45"/>
      <c r="C219" s="72"/>
      <c r="D219" s="57"/>
    </row>
    <row r="220" spans="1:8" ht="18" customHeight="1" x14ac:dyDescent="0.2">
      <c r="A220" s="60"/>
      <c r="B220" s="45"/>
      <c r="C220" s="72"/>
      <c r="D220" s="57"/>
    </row>
    <row r="221" spans="1:8" ht="18" customHeight="1" x14ac:dyDescent="0.2">
      <c r="A221" s="60"/>
      <c r="B221" s="45"/>
      <c r="C221" s="72"/>
    </row>
    <row r="222" spans="1:8" ht="18" customHeight="1" x14ac:dyDescent="0.2">
      <c r="A222" s="60"/>
      <c r="B222" s="45"/>
      <c r="C222" s="72"/>
    </row>
    <row r="223" spans="1:8" ht="18" customHeight="1" x14ac:dyDescent="0.2">
      <c r="A223" s="60"/>
      <c r="B223" s="45"/>
      <c r="C223" s="72"/>
    </row>
    <row r="224" spans="1:8" ht="18" customHeight="1" x14ac:dyDescent="0.2">
      <c r="A224" s="60"/>
      <c r="B224" s="45"/>
      <c r="C224" s="72"/>
    </row>
    <row r="225" spans="1:3" ht="18" customHeight="1" x14ac:dyDescent="0.2">
      <c r="A225" s="60"/>
      <c r="B225" s="45"/>
      <c r="C225" s="72"/>
    </row>
    <row r="226" spans="1:3" ht="18" customHeight="1" x14ac:dyDescent="0.2">
      <c r="A226" s="60"/>
      <c r="B226" s="45"/>
      <c r="C226" s="72"/>
    </row>
    <row r="227" spans="1:3" ht="18" customHeight="1" x14ac:dyDescent="0.2">
      <c r="A227" s="60"/>
      <c r="B227" s="45"/>
      <c r="C227" s="72"/>
    </row>
    <row r="228" spans="1:3" ht="18" customHeight="1" x14ac:dyDescent="0.2">
      <c r="A228" s="60"/>
      <c r="B228" s="45"/>
      <c r="C228" s="72"/>
    </row>
    <row r="229" spans="1:3" ht="18" customHeight="1" x14ac:dyDescent="0.2">
      <c r="A229" s="60"/>
      <c r="B229" s="45"/>
      <c r="C229" s="72"/>
    </row>
    <row r="230" spans="1:3" ht="18" customHeight="1" x14ac:dyDescent="0.2">
      <c r="A230" s="60"/>
      <c r="B230" s="45"/>
      <c r="C230" s="72"/>
    </row>
    <row r="231" spans="1:3" ht="18" customHeight="1" x14ac:dyDescent="0.2">
      <c r="A231" s="60"/>
      <c r="B231" s="45"/>
      <c r="C231" s="72"/>
    </row>
    <row r="232" spans="1:3" ht="18" customHeight="1" x14ac:dyDescent="0.2">
      <c r="A232" s="60"/>
      <c r="B232" s="45"/>
      <c r="C232" s="72"/>
    </row>
    <row r="233" spans="1:3" ht="18" customHeight="1" x14ac:dyDescent="0.2">
      <c r="A233" s="60"/>
      <c r="B233" s="45"/>
      <c r="C233" s="72"/>
    </row>
    <row r="234" spans="1:3" ht="18" customHeight="1" x14ac:dyDescent="0.2">
      <c r="A234" s="60"/>
      <c r="B234" s="45"/>
      <c r="C234" s="72"/>
    </row>
    <row r="235" spans="1:3" ht="18" customHeight="1" x14ac:dyDescent="0.2">
      <c r="A235" s="60"/>
      <c r="B235" s="45"/>
      <c r="C235" s="72"/>
    </row>
    <row r="236" spans="1:3" ht="18" customHeight="1" x14ac:dyDescent="0.2">
      <c r="A236" s="60"/>
      <c r="B236" s="45"/>
      <c r="C236" s="72"/>
    </row>
    <row r="237" spans="1:3" ht="18" customHeight="1" x14ac:dyDescent="0.2">
      <c r="A237" s="60"/>
      <c r="B237" s="45"/>
      <c r="C237" s="72"/>
    </row>
    <row r="238" spans="1:3" ht="18" customHeight="1" x14ac:dyDescent="0.2">
      <c r="A238" s="60"/>
      <c r="B238" s="45"/>
      <c r="C238" s="72"/>
    </row>
    <row r="239" spans="1:3" ht="18" customHeight="1" x14ac:dyDescent="0.2">
      <c r="A239" s="60"/>
      <c r="B239" s="45"/>
      <c r="C239" s="72"/>
    </row>
    <row r="240" spans="1:3" ht="18" customHeight="1" x14ac:dyDescent="0.2">
      <c r="A240" s="60"/>
      <c r="B240" s="45"/>
      <c r="C240" s="72"/>
    </row>
    <row r="241" spans="1:3" ht="18" customHeight="1" x14ac:dyDescent="0.2">
      <c r="A241" s="60"/>
      <c r="B241" s="45"/>
      <c r="C241" s="72"/>
    </row>
    <row r="242" spans="1:3" ht="18" customHeight="1" x14ac:dyDescent="0.2">
      <c r="A242" s="60"/>
      <c r="B242" s="45"/>
      <c r="C242" s="72"/>
    </row>
    <row r="243" spans="1:3" ht="18" customHeight="1" x14ac:dyDescent="0.2">
      <c r="A243" s="60"/>
      <c r="B243" s="45"/>
      <c r="C243" s="72"/>
    </row>
    <row r="244" spans="1:3" ht="18" customHeight="1" x14ac:dyDescent="0.2">
      <c r="A244" s="60"/>
      <c r="B244" s="45"/>
      <c r="C244" s="72"/>
    </row>
    <row r="245" spans="1:3" ht="18" customHeight="1" x14ac:dyDescent="0.2">
      <c r="A245" s="60"/>
      <c r="B245" s="45"/>
      <c r="C245" s="72"/>
    </row>
    <row r="246" spans="1:3" ht="18" customHeight="1" x14ac:dyDescent="0.2">
      <c r="A246" s="60"/>
      <c r="B246" s="45"/>
      <c r="C246" s="72"/>
    </row>
    <row r="247" spans="1:3" ht="18" customHeight="1" x14ac:dyDescent="0.2">
      <c r="A247" s="141" t="s">
        <v>364</v>
      </c>
      <c r="B247" s="142"/>
      <c r="C247" s="143"/>
    </row>
    <row r="248" spans="1:3" ht="15" customHeight="1" x14ac:dyDescent="0.2">
      <c r="A248" s="141" t="s">
        <v>365</v>
      </c>
      <c r="B248" s="142"/>
      <c r="C248" s="143"/>
    </row>
    <row r="249" spans="1:3" ht="15" customHeight="1" x14ac:dyDescent="0.2">
      <c r="A249" s="141" t="s">
        <v>366</v>
      </c>
      <c r="B249" s="142"/>
      <c r="C249" s="143"/>
    </row>
    <row r="250" spans="1:3" ht="15" customHeight="1" x14ac:dyDescent="0.2">
      <c r="A250" s="60"/>
      <c r="B250" s="45"/>
      <c r="C250" s="72"/>
    </row>
    <row r="251" spans="1:3" ht="15" customHeight="1" x14ac:dyDescent="0.2">
      <c r="A251" s="60"/>
      <c r="B251" s="45"/>
      <c r="C251" s="72"/>
    </row>
  </sheetData>
  <mergeCells count="10">
    <mergeCell ref="A1:C1"/>
    <mergeCell ref="A3:C3"/>
    <mergeCell ref="A47:C47"/>
    <mergeCell ref="A49:C49"/>
    <mergeCell ref="A87:C87"/>
    <mergeCell ref="A189:C189"/>
    <mergeCell ref="A188:C188"/>
    <mergeCell ref="A140:C140"/>
    <mergeCell ref="A141:C141"/>
    <mergeCell ref="A89:C89"/>
  </mergeCells>
  <pageMargins left="1.299212598425197" right="0.70866141732283472" top="0.70866141732283472" bottom="0.82677165354330717" header="0.31496062992125984" footer="0.31496062992125984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40"/>
  <sheetViews>
    <sheetView zoomScaleNormal="100" workbookViewId="0">
      <selection activeCell="B4" sqref="B4:B139"/>
    </sheetView>
  </sheetViews>
  <sheetFormatPr baseColWidth="10" defaultColWidth="11.42578125" defaultRowHeight="15" x14ac:dyDescent="0.25"/>
  <cols>
    <col min="1" max="1" width="37" customWidth="1"/>
    <col min="2" max="2" width="13.42578125" customWidth="1"/>
    <col min="3" max="8" width="10.7109375" customWidth="1"/>
    <col min="9" max="9" width="10.7109375" style="21" customWidth="1"/>
    <col min="10" max="11" width="10.7109375" customWidth="1"/>
  </cols>
  <sheetData>
    <row r="1" spans="1:11" x14ac:dyDescent="0.25">
      <c r="H1" s="359" t="s">
        <v>157</v>
      </c>
      <c r="I1" s="359"/>
      <c r="J1" s="359"/>
      <c r="K1" s="21"/>
    </row>
    <row r="2" spans="1:11" x14ac:dyDescent="0.25">
      <c r="A2" s="3" t="s">
        <v>158</v>
      </c>
      <c r="B2" s="26" t="s">
        <v>276</v>
      </c>
      <c r="H2" s="23" t="s">
        <v>277</v>
      </c>
      <c r="I2" s="23"/>
      <c r="J2" s="23"/>
      <c r="K2" s="23"/>
    </row>
    <row r="3" spans="1:11" x14ac:dyDescent="0.25">
      <c r="A3" s="3"/>
      <c r="B3" s="18">
        <f ca="1">TODAY()</f>
        <v>45817</v>
      </c>
      <c r="H3" s="24">
        <v>5</v>
      </c>
      <c r="I3" s="24">
        <v>5</v>
      </c>
      <c r="J3" s="25">
        <v>9</v>
      </c>
      <c r="K3" s="21"/>
    </row>
    <row r="4" spans="1:11" x14ac:dyDescent="0.25">
      <c r="A4" s="4" t="s">
        <v>159</v>
      </c>
      <c r="B4" s="14">
        <f>AVERAGE(Hoy!K11:K14)</f>
        <v>44.585416666666667</v>
      </c>
      <c r="C4" s="15"/>
      <c r="D4" s="15"/>
      <c r="E4" s="15"/>
      <c r="F4" s="15"/>
      <c r="G4" s="15"/>
      <c r="H4" s="14"/>
      <c r="I4" s="19">
        <v>28.709375000000001</v>
      </c>
      <c r="J4" s="20">
        <v>29.641666666666666</v>
      </c>
      <c r="K4" s="19"/>
    </row>
    <row r="5" spans="1:11" x14ac:dyDescent="0.25">
      <c r="A5" s="4" t="s">
        <v>160</v>
      </c>
      <c r="B5" s="14">
        <f>AVERAGE(Hoy!K8:K10)</f>
        <v>41.81666666666667</v>
      </c>
      <c r="C5" s="15"/>
      <c r="D5" s="15"/>
      <c r="E5" s="15"/>
      <c r="F5" s="15"/>
      <c r="G5" s="15"/>
      <c r="H5" s="14"/>
      <c r="I5" s="19">
        <v>26.494999999999997</v>
      </c>
      <c r="J5" s="20">
        <v>28.700000000000003</v>
      </c>
      <c r="K5" s="19"/>
    </row>
    <row r="6" spans="1:11" x14ac:dyDescent="0.25">
      <c r="A6" s="4" t="s">
        <v>161</v>
      </c>
      <c r="B6" s="14">
        <f>Hoy!$K$6</f>
        <v>32.9</v>
      </c>
      <c r="C6" s="15"/>
      <c r="D6" s="15"/>
      <c r="E6" s="15"/>
      <c r="F6" s="15"/>
      <c r="G6" s="15"/>
      <c r="H6" s="14"/>
      <c r="I6" s="19" t="e">
        <v>#DIV/0!</v>
      </c>
      <c r="J6" s="20" t="e">
        <v>#DIV/0!</v>
      </c>
      <c r="K6" s="19"/>
    </row>
    <row r="7" spans="1:11" x14ac:dyDescent="0.25">
      <c r="A7" s="4" t="s">
        <v>162</v>
      </c>
      <c r="B7" s="14" t="e">
        <f>Hoy!$K$15</f>
        <v>#DIV/0!</v>
      </c>
      <c r="C7" s="15"/>
      <c r="D7" s="15"/>
      <c r="E7" s="15"/>
      <c r="F7" s="15"/>
      <c r="G7" s="15"/>
      <c r="H7" s="14"/>
      <c r="I7" s="19" t="e">
        <v>#DIV/0!</v>
      </c>
      <c r="J7" s="20" t="e">
        <v>#DIV/0!</v>
      </c>
      <c r="K7" s="19"/>
    </row>
    <row r="8" spans="1:11" x14ac:dyDescent="0.25">
      <c r="A8" s="5"/>
      <c r="C8" s="15"/>
      <c r="D8" s="15"/>
      <c r="E8" s="15"/>
      <c r="F8" s="15"/>
      <c r="G8" s="15"/>
      <c r="I8" s="19"/>
      <c r="J8" s="20"/>
      <c r="K8" s="19"/>
    </row>
    <row r="9" spans="1:11" x14ac:dyDescent="0.25">
      <c r="A9" s="6" t="s">
        <v>163</v>
      </c>
      <c r="C9" s="15"/>
      <c r="D9" s="15"/>
      <c r="E9" s="15"/>
      <c r="F9" s="15"/>
      <c r="G9" s="15"/>
      <c r="I9" s="19"/>
      <c r="J9" s="20"/>
      <c r="K9" s="19"/>
    </row>
    <row r="10" spans="1:11" x14ac:dyDescent="0.25">
      <c r="A10" s="4" t="s">
        <v>278</v>
      </c>
      <c r="B10" s="14">
        <f>Hoy!K37</f>
        <v>88</v>
      </c>
      <c r="C10" s="15"/>
      <c r="D10" s="15"/>
      <c r="E10" s="15"/>
      <c r="F10" s="15"/>
      <c r="G10" s="15"/>
      <c r="H10" s="14"/>
      <c r="I10" s="19">
        <v>63.489824999999996</v>
      </c>
      <c r="J10" s="20">
        <v>63.489824999999996</v>
      </c>
      <c r="K10" s="19"/>
    </row>
    <row r="11" spans="1:11" x14ac:dyDescent="0.25">
      <c r="A11" s="4" t="s">
        <v>164</v>
      </c>
      <c r="B11" s="14">
        <f>Hoy!K38</f>
        <v>99</v>
      </c>
      <c r="C11" s="15"/>
      <c r="D11" s="15"/>
      <c r="E11" s="15"/>
      <c r="F11" s="15"/>
      <c r="G11" s="15"/>
      <c r="H11" s="14"/>
      <c r="I11" s="19">
        <v>57.819824999999994</v>
      </c>
      <c r="J11" s="20">
        <v>61.785216666666678</v>
      </c>
      <c r="K11" s="19"/>
    </row>
    <row r="12" spans="1:11" x14ac:dyDescent="0.25">
      <c r="A12" s="4" t="s">
        <v>165</v>
      </c>
      <c r="B12" s="14">
        <f>Hoy!K39</f>
        <v>66.5</v>
      </c>
      <c r="C12" s="15"/>
      <c r="D12" s="15"/>
      <c r="E12" s="15"/>
      <c r="F12" s="15"/>
      <c r="G12" s="15"/>
      <c r="H12" s="14"/>
      <c r="I12" s="19">
        <v>50.732325000000003</v>
      </c>
      <c r="J12" s="20" t="s">
        <v>654</v>
      </c>
      <c r="K12" s="19"/>
    </row>
    <row r="13" spans="1:11" x14ac:dyDescent="0.25">
      <c r="A13" s="4" t="s">
        <v>166</v>
      </c>
      <c r="B13" s="14">
        <f>Hoy!K40</f>
        <v>67.25</v>
      </c>
      <c r="C13" s="15"/>
      <c r="D13" s="15"/>
      <c r="E13" s="15"/>
      <c r="F13" s="15"/>
      <c r="G13" s="15"/>
      <c r="H13" s="14"/>
      <c r="I13" s="19">
        <v>54.984825000000001</v>
      </c>
      <c r="J13" s="20">
        <v>61.498324999999994</v>
      </c>
      <c r="K13" s="19"/>
    </row>
    <row r="14" spans="1:11" x14ac:dyDescent="0.25">
      <c r="A14" s="4" t="s">
        <v>167</v>
      </c>
      <c r="B14" s="14">
        <f>Hoy!K40</f>
        <v>67.25</v>
      </c>
      <c r="C14" s="15"/>
      <c r="D14" s="15"/>
      <c r="E14" s="15"/>
      <c r="F14" s="15"/>
      <c r="G14" s="15"/>
      <c r="H14" s="14"/>
      <c r="I14" s="19">
        <v>54.984825000000001</v>
      </c>
      <c r="J14" s="20">
        <v>61.498324999999994</v>
      </c>
      <c r="K14" s="19"/>
    </row>
    <row r="15" spans="1:11" x14ac:dyDescent="0.25">
      <c r="A15" s="4" t="s">
        <v>168</v>
      </c>
      <c r="B15" s="14">
        <f>Hoy!K41</f>
        <v>72.25</v>
      </c>
      <c r="C15" s="15"/>
      <c r="D15" s="15"/>
      <c r="E15" s="15"/>
      <c r="F15" s="15"/>
      <c r="G15" s="15"/>
      <c r="H15" s="14"/>
      <c r="I15" s="19">
        <v>50.732325000000003</v>
      </c>
      <c r="J15" s="20">
        <v>59.094412500000004</v>
      </c>
      <c r="K15" s="19"/>
    </row>
    <row r="16" spans="1:11" x14ac:dyDescent="0.25">
      <c r="A16" s="4" t="s">
        <v>169</v>
      </c>
      <c r="B16" s="14">
        <f>Hoy!K42</f>
        <v>154.47499999999999</v>
      </c>
      <c r="C16" s="15"/>
      <c r="D16" s="15"/>
      <c r="E16" s="15"/>
      <c r="F16" s="15"/>
      <c r="G16" s="15"/>
      <c r="H16" s="14"/>
      <c r="I16" s="19">
        <v>134.97499999999999</v>
      </c>
      <c r="J16" s="20">
        <v>105.98333333333333</v>
      </c>
      <c r="K16" s="19"/>
    </row>
    <row r="17" spans="1:11" x14ac:dyDescent="0.25">
      <c r="A17" s="4" t="s">
        <v>170</v>
      </c>
      <c r="C17" s="15"/>
      <c r="D17" s="15"/>
      <c r="E17" s="15"/>
      <c r="F17" s="15"/>
      <c r="G17" s="15"/>
      <c r="I17" s="19"/>
      <c r="J17" s="20"/>
      <c r="K17" s="19"/>
    </row>
    <row r="18" spans="1:11" x14ac:dyDescent="0.25">
      <c r="A18" s="5"/>
      <c r="C18" s="15"/>
      <c r="D18" s="15"/>
      <c r="E18" s="15"/>
      <c r="F18" s="15"/>
      <c r="G18" s="15"/>
      <c r="I18" s="19"/>
      <c r="J18" s="20"/>
      <c r="K18" s="19"/>
    </row>
    <row r="19" spans="1:11" x14ac:dyDescent="0.25">
      <c r="A19" s="3" t="s">
        <v>171</v>
      </c>
      <c r="C19" s="15"/>
      <c r="D19" s="15"/>
      <c r="E19" s="15"/>
      <c r="F19" s="15"/>
      <c r="G19" s="15"/>
      <c r="I19" s="19"/>
      <c r="J19" s="20"/>
      <c r="K19" s="19"/>
    </row>
    <row r="20" spans="1:11" x14ac:dyDescent="0.25">
      <c r="A20" s="7" t="s">
        <v>172</v>
      </c>
      <c r="B20" s="14">
        <f>Hoy!K17</f>
        <v>32.75</v>
      </c>
      <c r="C20" s="15"/>
      <c r="D20" s="15"/>
      <c r="E20" s="15"/>
      <c r="F20" s="15"/>
      <c r="G20" s="15"/>
      <c r="H20" s="14"/>
      <c r="I20" s="19">
        <v>32.475000000000001</v>
      </c>
      <c r="J20" s="20">
        <v>23.997499999999999</v>
      </c>
      <c r="K20" s="19"/>
    </row>
    <row r="21" spans="1:11" x14ac:dyDescent="0.25">
      <c r="A21" s="7" t="s">
        <v>173</v>
      </c>
      <c r="B21" s="14" t="e">
        <f>Hoy!K18</f>
        <v>#DIV/0!</v>
      </c>
      <c r="C21" s="15"/>
      <c r="D21" s="15"/>
      <c r="E21" s="15"/>
      <c r="F21" s="15"/>
      <c r="G21" s="15"/>
      <c r="H21" s="14"/>
      <c r="I21" s="19" t="e">
        <v>#DIV/0!</v>
      </c>
      <c r="J21" s="20" t="e">
        <v>#DIV/0!</v>
      </c>
      <c r="K21" s="19"/>
    </row>
    <row r="22" spans="1:11" x14ac:dyDescent="0.25">
      <c r="A22" s="7" t="s">
        <v>174</v>
      </c>
      <c r="B22" s="14">
        <f>Hoy!K19</f>
        <v>85.737499999999997</v>
      </c>
      <c r="C22" s="15"/>
      <c r="D22" s="15"/>
      <c r="E22" s="15"/>
      <c r="F22" s="15"/>
      <c r="G22" s="15"/>
      <c r="H22" s="14"/>
      <c r="I22" s="19">
        <v>65.974999999999994</v>
      </c>
      <c r="J22" s="20">
        <v>58.237499999999997</v>
      </c>
      <c r="K22" s="19"/>
    </row>
    <row r="23" spans="1:11" x14ac:dyDescent="0.25">
      <c r="A23" s="7" t="s">
        <v>175</v>
      </c>
      <c r="B23" s="14">
        <f>AVERAGE(Hoy!K20:K21)</f>
        <v>45.575000000000003</v>
      </c>
      <c r="C23" s="15"/>
      <c r="D23" s="15"/>
      <c r="E23" s="15"/>
      <c r="F23" s="15"/>
      <c r="G23" s="15"/>
      <c r="H23" s="14"/>
      <c r="I23" s="19">
        <v>34.475000000000001</v>
      </c>
      <c r="J23" s="20">
        <v>32</v>
      </c>
      <c r="K23" s="19"/>
    </row>
    <row r="24" spans="1:11" x14ac:dyDescent="0.25">
      <c r="A24" s="7" t="s">
        <v>176</v>
      </c>
      <c r="B24" s="14">
        <f>Hoy!K22</f>
        <v>63</v>
      </c>
      <c r="C24" s="15"/>
      <c r="D24" s="15"/>
      <c r="E24" s="15"/>
      <c r="F24" s="15"/>
      <c r="G24" s="15"/>
      <c r="H24" s="14"/>
      <c r="I24" s="19">
        <v>79.95</v>
      </c>
      <c r="J24" s="20">
        <v>85.316666666666663</v>
      </c>
      <c r="K24" s="19"/>
    </row>
    <row r="25" spans="1:11" x14ac:dyDescent="0.25">
      <c r="A25" s="7" t="s">
        <v>177</v>
      </c>
      <c r="B25" s="14">
        <f>Hoy!K23</f>
        <v>63.75</v>
      </c>
      <c r="C25" s="15"/>
      <c r="D25" s="15"/>
      <c r="E25" s="15"/>
      <c r="F25" s="15"/>
      <c r="G25" s="15"/>
      <c r="H25" s="14"/>
      <c r="I25" s="19">
        <v>71.974999999999994</v>
      </c>
      <c r="J25" s="20">
        <v>70.987499999999997</v>
      </c>
      <c r="K25" s="19"/>
    </row>
    <row r="26" spans="1:11" x14ac:dyDescent="0.25">
      <c r="A26" s="7" t="s">
        <v>178</v>
      </c>
      <c r="B26" s="14">
        <f>Hoy!K24</f>
        <v>63.75</v>
      </c>
      <c r="C26" s="15"/>
      <c r="D26" s="15"/>
      <c r="E26" s="15"/>
      <c r="F26" s="15"/>
      <c r="G26" s="15"/>
      <c r="H26" s="14"/>
      <c r="I26" s="19">
        <v>71.974999999999994</v>
      </c>
      <c r="J26" s="20">
        <v>69.487499999999997</v>
      </c>
      <c r="K26" s="19"/>
    </row>
    <row r="27" spans="1:11" x14ac:dyDescent="0.25">
      <c r="A27" s="7" t="s">
        <v>179</v>
      </c>
      <c r="B27" s="14" t="e">
        <f>Hoy!K25</f>
        <v>#DIV/0!</v>
      </c>
      <c r="C27" s="15"/>
      <c r="D27" s="15"/>
      <c r="E27" s="15"/>
      <c r="F27" s="15"/>
      <c r="G27" s="15"/>
      <c r="H27" s="14"/>
      <c r="I27" s="19">
        <v>24.95</v>
      </c>
      <c r="J27" s="20">
        <v>24.95</v>
      </c>
      <c r="K27" s="19"/>
    </row>
    <row r="28" spans="1:11" x14ac:dyDescent="0.25">
      <c r="A28" s="7" t="s">
        <v>180</v>
      </c>
      <c r="B28" s="14">
        <f>Hoy!K26</f>
        <v>23</v>
      </c>
      <c r="C28" s="15"/>
      <c r="D28" s="15"/>
      <c r="E28" s="15"/>
      <c r="F28" s="15"/>
      <c r="G28" s="15"/>
      <c r="H28" s="14"/>
      <c r="I28" s="19">
        <v>30.975000000000001</v>
      </c>
      <c r="J28" s="20">
        <v>28.487500000000001</v>
      </c>
      <c r="K28" s="19"/>
    </row>
    <row r="29" spans="1:11" x14ac:dyDescent="0.25">
      <c r="A29" s="5"/>
      <c r="C29" s="15"/>
      <c r="D29" s="15"/>
      <c r="E29" s="15"/>
      <c r="F29" s="15"/>
      <c r="G29" s="15"/>
      <c r="I29" s="19"/>
      <c r="J29" s="20"/>
      <c r="K29" s="19"/>
    </row>
    <row r="30" spans="1:11" x14ac:dyDescent="0.25">
      <c r="A30" s="8" t="s">
        <v>181</v>
      </c>
      <c r="C30" s="15"/>
      <c r="D30" s="15"/>
      <c r="E30" s="15"/>
      <c r="F30" s="15"/>
      <c r="G30" s="15"/>
      <c r="I30" s="19"/>
      <c r="J30" s="20"/>
      <c r="K30" s="19"/>
    </row>
    <row r="31" spans="1:11" x14ac:dyDescent="0.25">
      <c r="A31" s="7" t="s">
        <v>182</v>
      </c>
      <c r="B31" s="14">
        <f>Hoy!K30</f>
        <v>19.25</v>
      </c>
      <c r="C31" s="15"/>
      <c r="D31" s="15"/>
      <c r="E31" s="15"/>
      <c r="F31" s="15"/>
      <c r="G31" s="15"/>
      <c r="H31" s="14"/>
      <c r="I31" s="19">
        <v>22</v>
      </c>
      <c r="J31" s="20" t="e">
        <v>#DIV/0!</v>
      </c>
      <c r="K31" s="19"/>
    </row>
    <row r="32" spans="1:11" x14ac:dyDescent="0.25">
      <c r="A32" s="7" t="s">
        <v>183</v>
      </c>
      <c r="B32" s="14">
        <f>Hoy!K31</f>
        <v>19.25</v>
      </c>
      <c r="C32" s="15"/>
      <c r="D32" s="15"/>
      <c r="E32" s="15"/>
      <c r="F32" s="15"/>
      <c r="G32" s="15"/>
      <c r="H32" s="14"/>
      <c r="I32" s="19">
        <v>17.975000000000001</v>
      </c>
      <c r="J32" s="20">
        <v>12.887499999999999</v>
      </c>
      <c r="K32" s="19"/>
    </row>
    <row r="33" spans="1:11" x14ac:dyDescent="0.25">
      <c r="A33" s="7" t="s">
        <v>184</v>
      </c>
      <c r="B33" s="14"/>
      <c r="C33" s="15"/>
      <c r="D33" s="15"/>
      <c r="E33" s="15"/>
      <c r="F33" s="15"/>
      <c r="G33" s="15"/>
      <c r="I33" s="19"/>
      <c r="J33" s="20"/>
      <c r="K33" s="19"/>
    </row>
    <row r="34" spans="1:11" x14ac:dyDescent="0.25">
      <c r="A34" s="7" t="s">
        <v>185</v>
      </c>
      <c r="B34" s="14"/>
      <c r="C34" s="15"/>
      <c r="D34" s="15"/>
      <c r="E34" s="15"/>
      <c r="F34" s="15"/>
      <c r="G34" s="15"/>
      <c r="I34" s="19"/>
      <c r="J34" s="20"/>
      <c r="K34" s="19"/>
    </row>
    <row r="35" spans="1:11" x14ac:dyDescent="0.25">
      <c r="A35" s="7" t="s">
        <v>186</v>
      </c>
      <c r="B35" s="14"/>
      <c r="C35" s="15"/>
      <c r="D35" s="15"/>
      <c r="E35" s="15"/>
      <c r="F35" s="15"/>
      <c r="G35" s="15"/>
      <c r="I35" s="19"/>
      <c r="J35" s="20"/>
      <c r="K35" s="19"/>
    </row>
    <row r="36" spans="1:11" x14ac:dyDescent="0.25">
      <c r="A36" s="7" t="s">
        <v>187</v>
      </c>
      <c r="B36" s="14"/>
      <c r="C36" s="15"/>
      <c r="D36" s="15"/>
      <c r="E36" s="15"/>
      <c r="F36" s="15"/>
      <c r="G36" s="15"/>
      <c r="I36" s="19"/>
      <c r="J36" s="20"/>
      <c r="K36" s="19"/>
    </row>
    <row r="37" spans="1:11" x14ac:dyDescent="0.25">
      <c r="A37" s="7" t="s">
        <v>188</v>
      </c>
      <c r="B37" s="14"/>
      <c r="C37" s="15"/>
      <c r="D37" s="15"/>
      <c r="E37" s="15"/>
      <c r="F37" s="15"/>
      <c r="G37" s="15"/>
      <c r="I37" s="19"/>
      <c r="J37" s="20"/>
      <c r="K37" s="19"/>
    </row>
    <row r="38" spans="1:11" x14ac:dyDescent="0.25">
      <c r="A38" s="7" t="s">
        <v>189</v>
      </c>
      <c r="B38" s="14"/>
      <c r="C38" s="15"/>
      <c r="D38" s="15"/>
      <c r="E38" s="15"/>
      <c r="F38" s="15"/>
      <c r="G38" s="15"/>
      <c r="I38" s="19"/>
      <c r="J38" s="20"/>
      <c r="K38" s="19"/>
    </row>
    <row r="39" spans="1:11" x14ac:dyDescent="0.25">
      <c r="A39" s="7" t="s">
        <v>363</v>
      </c>
      <c r="B39" s="14">
        <f>Hoy!K34</f>
        <v>19.25</v>
      </c>
      <c r="C39" s="15"/>
      <c r="D39" s="15"/>
      <c r="E39" s="15"/>
      <c r="F39" s="15"/>
      <c r="G39" s="15"/>
      <c r="I39" s="19"/>
      <c r="J39" s="20"/>
      <c r="K39" s="19"/>
    </row>
    <row r="40" spans="1:11" x14ac:dyDescent="0.25">
      <c r="A40" s="7" t="s">
        <v>190</v>
      </c>
      <c r="B40" s="14">
        <f>Hoy!K35</f>
        <v>8.3250000000000011</v>
      </c>
      <c r="C40" s="15"/>
      <c r="D40" s="15"/>
      <c r="E40" s="15"/>
      <c r="F40" s="15"/>
      <c r="G40" s="15"/>
      <c r="H40" s="14"/>
      <c r="I40" s="19">
        <v>5.4749999999999996</v>
      </c>
      <c r="J40" s="20">
        <v>6.2374999999999998</v>
      </c>
      <c r="K40" s="19"/>
    </row>
    <row r="41" spans="1:11" x14ac:dyDescent="0.25">
      <c r="A41" s="7" t="s">
        <v>191</v>
      </c>
      <c r="C41" s="15"/>
      <c r="D41" s="15"/>
      <c r="E41" s="15"/>
      <c r="F41" s="15"/>
      <c r="G41" s="15"/>
      <c r="I41" s="19"/>
      <c r="J41" s="20"/>
      <c r="K41" s="19"/>
    </row>
    <row r="42" spans="1:11" x14ac:dyDescent="0.25">
      <c r="A42" s="9"/>
      <c r="C42" s="15"/>
      <c r="D42" s="15"/>
      <c r="E42" s="15"/>
      <c r="F42" s="15"/>
      <c r="G42" s="15"/>
      <c r="I42" s="19"/>
      <c r="J42" s="20"/>
      <c r="K42" s="19"/>
    </row>
    <row r="43" spans="1:11" x14ac:dyDescent="0.25">
      <c r="A43" s="3" t="s">
        <v>192</v>
      </c>
      <c r="C43" s="15"/>
      <c r="D43" s="15"/>
      <c r="E43" s="15"/>
      <c r="F43" s="15"/>
      <c r="G43" s="15"/>
      <c r="I43" s="19"/>
      <c r="J43" s="20"/>
      <c r="K43" s="19"/>
    </row>
    <row r="44" spans="1:11" x14ac:dyDescent="0.25">
      <c r="A44" s="7" t="s">
        <v>193</v>
      </c>
      <c r="B44" s="14">
        <f>Hoy!K46</f>
        <v>68.983333333333334</v>
      </c>
      <c r="C44" s="15"/>
      <c r="D44" s="15"/>
      <c r="E44" s="15"/>
      <c r="F44" s="15"/>
      <c r="G44" s="15"/>
      <c r="H44" s="14"/>
      <c r="I44" s="19">
        <v>47.975000000000001</v>
      </c>
      <c r="J44" s="20">
        <v>35.975000000000001</v>
      </c>
      <c r="K44" s="19"/>
    </row>
    <row r="45" spans="1:11" x14ac:dyDescent="0.25">
      <c r="A45" s="5"/>
      <c r="C45" s="15"/>
      <c r="D45" s="15"/>
      <c r="E45" s="15"/>
      <c r="F45" s="15"/>
      <c r="G45" s="15"/>
      <c r="I45" s="19"/>
      <c r="J45" s="20"/>
      <c r="K45" s="19"/>
    </row>
    <row r="46" spans="1:11" x14ac:dyDescent="0.25">
      <c r="A46" s="3" t="s">
        <v>194</v>
      </c>
      <c r="C46" s="15"/>
      <c r="D46" s="15"/>
      <c r="E46" s="15"/>
      <c r="F46" s="15"/>
      <c r="G46" s="15"/>
      <c r="I46" s="19"/>
      <c r="J46" s="20"/>
      <c r="K46" s="19"/>
    </row>
    <row r="47" spans="1:11" x14ac:dyDescent="0.25">
      <c r="A47" s="10" t="s">
        <v>195</v>
      </c>
      <c r="B47" s="14">
        <f>Hoy!K48</f>
        <v>52.25</v>
      </c>
      <c r="C47" s="15"/>
      <c r="D47" s="15"/>
      <c r="E47" s="15"/>
      <c r="F47" s="15"/>
      <c r="G47" s="15"/>
      <c r="H47" s="14"/>
      <c r="I47" s="19">
        <v>40.975000000000001</v>
      </c>
      <c r="J47" s="20">
        <v>33.487499999999997</v>
      </c>
      <c r="K47" s="19"/>
    </row>
    <row r="48" spans="1:11" x14ac:dyDescent="0.25">
      <c r="A48" s="10" t="s">
        <v>196</v>
      </c>
      <c r="B48" s="17">
        <f>Hoy!K49/1</f>
        <v>135</v>
      </c>
      <c r="C48" s="15"/>
      <c r="D48" s="15"/>
      <c r="E48" s="15"/>
      <c r="F48" s="15"/>
      <c r="G48" s="15"/>
      <c r="H48" s="14"/>
      <c r="I48" s="19">
        <v>89.474999999999994</v>
      </c>
      <c r="J48" s="20">
        <v>53.824999999999996</v>
      </c>
      <c r="K48" s="19"/>
    </row>
    <row r="49" spans="1:11" x14ac:dyDescent="0.25">
      <c r="A49" s="10" t="s">
        <v>197</v>
      </c>
      <c r="B49" s="17" t="e">
        <f>Hoy!K51/1</f>
        <v>#DIV/0!</v>
      </c>
      <c r="C49" s="15"/>
      <c r="D49" s="15"/>
      <c r="E49" s="15"/>
      <c r="F49" s="15"/>
      <c r="G49" s="15"/>
      <c r="H49" s="14"/>
      <c r="I49" s="19" t="e">
        <v>#DIV/0!</v>
      </c>
      <c r="J49" s="20" t="e">
        <v>#DIV/0!</v>
      </c>
      <c r="K49" s="19"/>
    </row>
    <row r="50" spans="1:11" x14ac:dyDescent="0.25">
      <c r="A50" s="10" t="s">
        <v>198</v>
      </c>
      <c r="B50" s="14">
        <f>Hoy!K52</f>
        <v>83</v>
      </c>
      <c r="C50" s="15"/>
      <c r="D50" s="15"/>
      <c r="E50" s="15"/>
      <c r="F50" s="15"/>
      <c r="G50" s="15"/>
      <c r="H50" s="14"/>
      <c r="I50" s="19">
        <v>63.475000000000001</v>
      </c>
      <c r="J50" s="20">
        <v>56.225000000000001</v>
      </c>
      <c r="K50" s="19"/>
    </row>
    <row r="51" spans="1:11" x14ac:dyDescent="0.25">
      <c r="A51" s="10" t="s">
        <v>199</v>
      </c>
      <c r="B51" s="14">
        <f>Hoy!K55</f>
        <v>199</v>
      </c>
      <c r="C51" s="15"/>
      <c r="D51" s="15"/>
      <c r="E51" s="15"/>
      <c r="F51" s="15"/>
      <c r="G51" s="15"/>
      <c r="H51" s="14"/>
      <c r="I51" s="19">
        <v>189.97499999999999</v>
      </c>
      <c r="J51" s="20">
        <v>197.98750000000001</v>
      </c>
      <c r="K51" s="19"/>
    </row>
    <row r="52" spans="1:11" x14ac:dyDescent="0.25">
      <c r="A52" s="10" t="s">
        <v>200</v>
      </c>
      <c r="B52" s="14" t="e">
        <f>Hoy!K56</f>
        <v>#DIV/0!</v>
      </c>
      <c r="C52" s="15"/>
      <c r="D52" s="15"/>
      <c r="E52" s="15"/>
      <c r="F52" s="15"/>
      <c r="G52" s="15"/>
      <c r="H52" s="14"/>
      <c r="I52" s="19" t="e">
        <v>#DIV/0!</v>
      </c>
      <c r="J52" s="20" t="e">
        <v>#DIV/0!</v>
      </c>
      <c r="K52" s="19"/>
    </row>
    <row r="53" spans="1:11" x14ac:dyDescent="0.25">
      <c r="A53" s="10" t="s">
        <v>201</v>
      </c>
      <c r="B53" s="14">
        <f>Hoy!K57</f>
        <v>28.487500000000001</v>
      </c>
      <c r="C53" s="15"/>
      <c r="D53" s="15"/>
      <c r="E53" s="15"/>
      <c r="F53" s="15"/>
      <c r="G53" s="15"/>
      <c r="H53" s="14"/>
      <c r="I53" s="19">
        <v>26.975000000000001</v>
      </c>
      <c r="J53" s="20">
        <v>28.975000000000001</v>
      </c>
      <c r="K53" s="19"/>
    </row>
    <row r="54" spans="1:11" x14ac:dyDescent="0.25">
      <c r="A54" s="10" t="s">
        <v>202</v>
      </c>
      <c r="B54" s="14">
        <f>Hoy!K58</f>
        <v>30.983333333333334</v>
      </c>
      <c r="C54" s="15"/>
      <c r="D54" s="15"/>
      <c r="E54" s="15"/>
      <c r="F54" s="15"/>
      <c r="G54" s="15"/>
      <c r="H54" s="14"/>
      <c r="I54" s="19">
        <v>22.475000000000001</v>
      </c>
      <c r="J54" s="20">
        <v>23.225000000000001</v>
      </c>
      <c r="K54" s="19"/>
    </row>
    <row r="55" spans="1:11" x14ac:dyDescent="0.25">
      <c r="A55" s="10" t="s">
        <v>203</v>
      </c>
      <c r="B55" s="14">
        <f>Hoy!K59</f>
        <v>31</v>
      </c>
      <c r="C55" s="15"/>
      <c r="D55" s="15"/>
      <c r="E55" s="15"/>
      <c r="F55" s="15"/>
      <c r="G55" s="15"/>
      <c r="H55" s="14"/>
      <c r="I55" s="19" t="e">
        <v>#DIV/0!</v>
      </c>
      <c r="J55" s="20">
        <v>39</v>
      </c>
      <c r="K55" s="19"/>
    </row>
    <row r="56" spans="1:11" x14ac:dyDescent="0.25">
      <c r="A56" s="10" t="s">
        <v>204</v>
      </c>
      <c r="B56" s="14" t="e">
        <f>Hoy!K61</f>
        <v>#DIV/0!</v>
      </c>
      <c r="C56" s="15"/>
      <c r="D56" s="15"/>
      <c r="E56" s="15"/>
      <c r="F56" s="15"/>
      <c r="G56" s="15"/>
      <c r="H56" s="14"/>
      <c r="I56" s="19">
        <v>65.474999999999994</v>
      </c>
      <c r="J56" s="20">
        <v>55.112499999999997</v>
      </c>
      <c r="K56" s="19"/>
    </row>
    <row r="57" spans="1:11" x14ac:dyDescent="0.25">
      <c r="A57" s="10" t="s">
        <v>205</v>
      </c>
      <c r="B57" s="14">
        <f>Hoy!K62</f>
        <v>50.5</v>
      </c>
      <c r="C57" s="15"/>
      <c r="D57" s="15"/>
      <c r="E57" s="15"/>
      <c r="F57" s="15"/>
      <c r="G57" s="15"/>
      <c r="H57" s="14"/>
      <c r="I57" s="19">
        <v>83</v>
      </c>
      <c r="J57" s="20">
        <v>58.862499999999997</v>
      </c>
      <c r="K57" s="19"/>
    </row>
    <row r="58" spans="1:11" x14ac:dyDescent="0.25">
      <c r="A58" s="10" t="s">
        <v>206</v>
      </c>
      <c r="B58" s="14">
        <f>Hoy!K63</f>
        <v>49.5</v>
      </c>
      <c r="C58" s="15"/>
      <c r="D58" s="15"/>
      <c r="E58" s="15"/>
      <c r="F58" s="15"/>
      <c r="G58" s="15"/>
      <c r="H58" s="14"/>
      <c r="I58" s="19" t="e">
        <v>#DIV/0!</v>
      </c>
      <c r="J58" s="20" t="e">
        <v>#DIV/0!</v>
      </c>
      <c r="K58" s="19"/>
    </row>
    <row r="59" spans="1:11" x14ac:dyDescent="0.25">
      <c r="A59" s="10" t="s">
        <v>279</v>
      </c>
      <c r="B59" s="14">
        <f>Hoy!K64</f>
        <v>50</v>
      </c>
      <c r="C59" s="15"/>
      <c r="D59" s="15"/>
      <c r="E59" s="15"/>
      <c r="F59" s="15"/>
      <c r="G59" s="15"/>
      <c r="H59" s="14"/>
      <c r="I59" s="19" t="e">
        <v>#DIV/0!</v>
      </c>
      <c r="J59" s="20" t="e">
        <v>#DIV/0!</v>
      </c>
      <c r="K59" s="19"/>
    </row>
    <row r="60" spans="1:11" x14ac:dyDescent="0.25">
      <c r="A60" s="10" t="s">
        <v>207</v>
      </c>
      <c r="B60" s="14">
        <f>Hoy!K69</f>
        <v>57</v>
      </c>
      <c r="C60" s="15"/>
      <c r="D60" s="15"/>
      <c r="E60" s="15"/>
      <c r="F60" s="15"/>
      <c r="G60" s="15"/>
      <c r="H60" s="14"/>
      <c r="I60" s="19">
        <v>28.975000000000001</v>
      </c>
      <c r="J60" s="20">
        <v>28.333333333333332</v>
      </c>
      <c r="K60" s="19"/>
    </row>
    <row r="61" spans="1:11" x14ac:dyDescent="0.25">
      <c r="A61" s="10" t="s">
        <v>280</v>
      </c>
      <c r="B61" s="14">
        <f>Hoy!K72</f>
        <v>20.987500000000001</v>
      </c>
      <c r="C61" s="15"/>
      <c r="D61" s="15"/>
      <c r="E61" s="15"/>
      <c r="F61" s="15"/>
      <c r="G61" s="15"/>
      <c r="H61" s="14"/>
      <c r="I61" s="19">
        <v>18.225000000000001</v>
      </c>
      <c r="J61" s="20">
        <v>19.612500000000001</v>
      </c>
      <c r="K61" s="19"/>
    </row>
    <row r="62" spans="1:11" x14ac:dyDescent="0.25">
      <c r="A62" s="10" t="s">
        <v>208</v>
      </c>
      <c r="B62" s="14">
        <f>Hoy!K90</f>
        <v>24.987500000000001</v>
      </c>
      <c r="C62" s="15"/>
      <c r="D62" s="15"/>
      <c r="E62" s="15"/>
      <c r="F62" s="15"/>
      <c r="G62" s="15"/>
      <c r="H62" s="14"/>
      <c r="I62" s="19">
        <v>12.475</v>
      </c>
      <c r="J62" s="20">
        <v>12.737500000000001</v>
      </c>
      <c r="K62" s="19"/>
    </row>
    <row r="63" spans="1:11" x14ac:dyDescent="0.25">
      <c r="A63" s="10" t="s">
        <v>209</v>
      </c>
      <c r="B63" s="14">
        <f>Hoy!K79</f>
        <v>32.5</v>
      </c>
      <c r="C63" s="15"/>
      <c r="D63" s="15"/>
      <c r="E63" s="15"/>
      <c r="F63" s="15"/>
      <c r="G63" s="15"/>
      <c r="H63" s="14"/>
      <c r="I63" s="19">
        <v>39.950000000000003</v>
      </c>
      <c r="J63" s="20">
        <v>39.950000000000003</v>
      </c>
      <c r="K63" s="19"/>
    </row>
    <row r="64" spans="1:11" x14ac:dyDescent="0.25">
      <c r="A64" s="10" t="s">
        <v>210</v>
      </c>
      <c r="B64" s="14">
        <f>Hoy!K80</f>
        <v>48.65</v>
      </c>
      <c r="C64" s="15"/>
      <c r="D64" s="15"/>
      <c r="E64" s="15"/>
      <c r="F64" s="15"/>
      <c r="G64" s="15"/>
      <c r="H64" s="14"/>
      <c r="I64" s="19">
        <v>38.475000000000001</v>
      </c>
      <c r="J64" s="20">
        <v>47.487499999999997</v>
      </c>
      <c r="K64" s="19"/>
    </row>
    <row r="65" spans="1:11" x14ac:dyDescent="0.25">
      <c r="A65" s="10" t="s">
        <v>211</v>
      </c>
      <c r="B65" s="14">
        <f>Hoy!K81</f>
        <v>42.5</v>
      </c>
      <c r="C65" s="15"/>
      <c r="D65" s="15"/>
      <c r="E65" s="15"/>
      <c r="F65" s="15"/>
      <c r="G65" s="15"/>
      <c r="H65" s="14"/>
      <c r="I65" s="19">
        <v>33.475000000000001</v>
      </c>
      <c r="J65" s="20">
        <v>31.237500000000001</v>
      </c>
      <c r="K65" s="19"/>
    </row>
    <row r="66" spans="1:11" x14ac:dyDescent="0.25">
      <c r="A66" s="10" t="s">
        <v>212</v>
      </c>
      <c r="B66" s="14">
        <f>Hoy!K82</f>
        <v>118.75</v>
      </c>
      <c r="C66" s="15"/>
      <c r="D66" s="15"/>
      <c r="E66" s="15"/>
      <c r="F66" s="15"/>
      <c r="G66" s="15"/>
      <c r="H66" s="14"/>
      <c r="I66" s="19">
        <v>66.974999999999994</v>
      </c>
      <c r="J66" s="20">
        <v>76.737499999999997</v>
      </c>
      <c r="K66" s="19"/>
    </row>
    <row r="67" spans="1:11" x14ac:dyDescent="0.25">
      <c r="A67" s="10" t="s">
        <v>213</v>
      </c>
      <c r="B67" s="14">
        <f>Hoy!K83</f>
        <v>42.25</v>
      </c>
      <c r="C67" s="15"/>
      <c r="D67" s="15"/>
      <c r="E67" s="15"/>
      <c r="F67" s="15"/>
      <c r="G67" s="15"/>
      <c r="H67" s="14"/>
      <c r="I67" s="19">
        <v>37.475000000000001</v>
      </c>
      <c r="J67" s="20">
        <v>35.987499999999997</v>
      </c>
      <c r="K67" s="19"/>
    </row>
    <row r="68" spans="1:11" x14ac:dyDescent="0.25">
      <c r="A68" s="10" t="s">
        <v>214</v>
      </c>
      <c r="B68" s="14"/>
      <c r="C68" s="15"/>
      <c r="D68" s="15"/>
      <c r="E68" s="15"/>
      <c r="F68" s="15"/>
      <c r="G68" s="15"/>
      <c r="H68" s="14"/>
      <c r="I68" s="19"/>
      <c r="J68" s="20"/>
      <c r="K68" s="19"/>
    </row>
    <row r="69" spans="1:11" x14ac:dyDescent="0.25">
      <c r="A69" s="10" t="s">
        <v>215</v>
      </c>
      <c r="B69" s="14">
        <f>Hoy!K84</f>
        <v>38.75</v>
      </c>
      <c r="C69" s="15"/>
      <c r="D69" s="15"/>
      <c r="E69" s="15"/>
      <c r="F69" s="15"/>
      <c r="G69" s="15"/>
      <c r="H69" s="14"/>
      <c r="I69" s="19">
        <v>37.475000000000001</v>
      </c>
      <c r="J69" s="20">
        <v>33.987499999999997</v>
      </c>
      <c r="K69" s="19"/>
    </row>
    <row r="70" spans="1:11" x14ac:dyDescent="0.25">
      <c r="A70" s="10" t="s">
        <v>216</v>
      </c>
      <c r="B70" s="14">
        <f>Hoy!K65</f>
        <v>36</v>
      </c>
      <c r="C70" s="15"/>
      <c r="D70" s="15"/>
      <c r="E70" s="15"/>
      <c r="F70" s="15"/>
      <c r="G70" s="15"/>
      <c r="H70" s="14"/>
      <c r="I70" s="19">
        <v>33.475000000000001</v>
      </c>
      <c r="J70" s="20">
        <v>26.737500000000001</v>
      </c>
      <c r="K70" s="19"/>
    </row>
    <row r="71" spans="1:11" x14ac:dyDescent="0.25">
      <c r="A71" s="10" t="s">
        <v>217</v>
      </c>
      <c r="B71" s="14">
        <f>Hoy!K86</f>
        <v>63.75</v>
      </c>
      <c r="C71" s="15"/>
      <c r="D71" s="15"/>
      <c r="E71" s="15"/>
      <c r="F71" s="15"/>
      <c r="G71" s="15"/>
      <c r="H71" s="14"/>
      <c r="I71" s="19">
        <v>41.475000000000001</v>
      </c>
      <c r="J71" s="20">
        <v>44.975000000000001</v>
      </c>
      <c r="K71" s="19"/>
    </row>
    <row r="72" spans="1:11" x14ac:dyDescent="0.25">
      <c r="A72" s="10" t="s">
        <v>218</v>
      </c>
      <c r="B72" s="14">
        <f>Hoy!K87</f>
        <v>63.75</v>
      </c>
      <c r="C72" s="15"/>
      <c r="D72" s="15"/>
      <c r="E72" s="15"/>
      <c r="F72" s="15"/>
      <c r="G72" s="15"/>
      <c r="H72" s="14"/>
      <c r="I72" s="19">
        <v>45.475000000000001</v>
      </c>
      <c r="J72" s="20">
        <v>56.300000000000004</v>
      </c>
      <c r="K72" s="19"/>
    </row>
    <row r="73" spans="1:11" x14ac:dyDescent="0.25">
      <c r="A73" s="10" t="s">
        <v>219</v>
      </c>
      <c r="B73" s="14" t="e">
        <f>Hoy!K75</f>
        <v>#DIV/0!</v>
      </c>
      <c r="C73" s="15"/>
      <c r="D73" s="15"/>
      <c r="E73" s="15"/>
      <c r="F73" s="15"/>
      <c r="G73" s="15"/>
      <c r="H73" s="14"/>
      <c r="I73" s="19">
        <v>39</v>
      </c>
      <c r="J73" s="20" t="e">
        <v>#DIV/0!</v>
      </c>
      <c r="K73" s="19"/>
    </row>
    <row r="74" spans="1:11" x14ac:dyDescent="0.25">
      <c r="A74" s="10" t="s">
        <v>220</v>
      </c>
      <c r="B74" s="14" t="e">
        <f>Hoy!K73</f>
        <v>#DIV/0!</v>
      </c>
      <c r="C74" s="15"/>
      <c r="D74" s="15"/>
      <c r="E74" s="15"/>
      <c r="F74" s="15"/>
      <c r="G74" s="15"/>
      <c r="H74" s="14"/>
      <c r="I74" s="19">
        <v>51.475000000000001</v>
      </c>
      <c r="J74" s="20">
        <v>57.65</v>
      </c>
      <c r="K74" s="19"/>
    </row>
    <row r="75" spans="1:11" x14ac:dyDescent="0.25">
      <c r="A75" s="11" t="s">
        <v>221</v>
      </c>
      <c r="B75" s="14">
        <f>Hoy!K74*3.5</f>
        <v>147</v>
      </c>
      <c r="C75" s="15"/>
      <c r="D75" s="15"/>
      <c r="E75" s="15"/>
      <c r="F75" s="15"/>
      <c r="G75" s="15"/>
      <c r="H75" s="14"/>
      <c r="I75" s="19">
        <v>196</v>
      </c>
      <c r="J75" s="20">
        <v>160.65</v>
      </c>
      <c r="K75" s="19"/>
    </row>
    <row r="76" spans="1:11" x14ac:dyDescent="0.25">
      <c r="A76" s="11" t="s">
        <v>222</v>
      </c>
      <c r="B76" s="14">
        <f>Hoy!K66</f>
        <v>256</v>
      </c>
      <c r="C76" s="15"/>
      <c r="D76" s="15"/>
      <c r="E76" s="15"/>
      <c r="F76" s="15"/>
      <c r="G76" s="15"/>
      <c r="H76" s="14"/>
      <c r="I76" s="19">
        <v>128</v>
      </c>
      <c r="J76" s="20">
        <v>82.79249999999999</v>
      </c>
      <c r="K76" s="19"/>
    </row>
    <row r="77" spans="1:11" x14ac:dyDescent="0.25">
      <c r="A77" s="11" t="s">
        <v>223</v>
      </c>
      <c r="B77" s="14">
        <f>Hoy!K67</f>
        <v>258.5333333333333</v>
      </c>
      <c r="C77" s="15"/>
      <c r="D77" s="15"/>
      <c r="E77" s="15"/>
      <c r="F77" s="15"/>
      <c r="G77" s="15"/>
      <c r="H77" s="14"/>
      <c r="I77" s="19">
        <v>128</v>
      </c>
      <c r="J77" s="20">
        <v>82.79249999999999</v>
      </c>
      <c r="K77" s="19"/>
    </row>
    <row r="78" spans="1:11" x14ac:dyDescent="0.25">
      <c r="A78" s="11" t="s">
        <v>224</v>
      </c>
      <c r="B78" s="14">
        <f>Hoy!K88</f>
        <v>58.5</v>
      </c>
      <c r="C78" s="15"/>
      <c r="D78" s="15"/>
      <c r="E78" s="15"/>
      <c r="F78" s="15"/>
      <c r="G78" s="15"/>
      <c r="H78" s="14"/>
      <c r="I78" s="19">
        <v>34.975000000000001</v>
      </c>
      <c r="J78" s="20">
        <v>32.975000000000001</v>
      </c>
      <c r="K78" s="19"/>
    </row>
    <row r="79" spans="1:11" x14ac:dyDescent="0.25">
      <c r="A79" s="11" t="s">
        <v>225</v>
      </c>
      <c r="B79" s="14" t="e">
        <f>Hoy!K89</f>
        <v>#DIV/0!</v>
      </c>
      <c r="C79" s="15"/>
      <c r="D79" s="15"/>
      <c r="E79" s="15"/>
      <c r="F79" s="15"/>
      <c r="G79" s="15"/>
      <c r="H79" s="14"/>
      <c r="I79" s="19">
        <v>130.53333333333333</v>
      </c>
      <c r="J79" s="20">
        <v>86.389999999999986</v>
      </c>
      <c r="K79" s="19"/>
    </row>
    <row r="80" spans="1:11" x14ac:dyDescent="0.25">
      <c r="A80" s="1"/>
      <c r="C80" s="15"/>
      <c r="D80" s="15"/>
      <c r="E80" s="15"/>
      <c r="F80" s="15"/>
      <c r="G80" s="15"/>
      <c r="I80" s="19"/>
      <c r="J80" s="20"/>
      <c r="K80" s="19"/>
    </row>
    <row r="81" spans="1:11" x14ac:dyDescent="0.25">
      <c r="A81" s="12" t="s">
        <v>226</v>
      </c>
      <c r="C81" s="15"/>
      <c r="D81" s="15"/>
      <c r="E81" s="15"/>
      <c r="F81" s="15"/>
      <c r="G81" s="15"/>
      <c r="I81" s="19"/>
      <c r="J81" s="20"/>
      <c r="K81" s="19"/>
    </row>
    <row r="82" spans="1:11" x14ac:dyDescent="0.25">
      <c r="A82" s="11" t="s">
        <v>227</v>
      </c>
      <c r="B82" s="14">
        <f>Hoy!K95</f>
        <v>66.5</v>
      </c>
      <c r="C82" s="15"/>
      <c r="D82" s="15"/>
      <c r="E82" s="15"/>
      <c r="F82" s="15"/>
      <c r="G82" s="15"/>
      <c r="H82" s="14"/>
      <c r="I82" s="19" t="e">
        <v>#DIV/0!</v>
      </c>
      <c r="J82" s="20">
        <v>47.975000000000001</v>
      </c>
      <c r="K82" s="19"/>
    </row>
    <row r="83" spans="1:11" x14ac:dyDescent="0.25">
      <c r="A83" s="11" t="s">
        <v>228</v>
      </c>
      <c r="B83" s="14" t="e">
        <f>Hoy!K96</f>
        <v>#DIV/0!</v>
      </c>
      <c r="C83" s="15"/>
      <c r="D83" s="15"/>
      <c r="E83" s="15"/>
      <c r="F83" s="15"/>
      <c r="G83" s="15"/>
      <c r="H83" s="14"/>
      <c r="I83" s="19">
        <v>55</v>
      </c>
      <c r="J83" s="20" t="e">
        <v>#DIV/0!</v>
      </c>
      <c r="K83" s="19"/>
    </row>
    <row r="84" spans="1:11" x14ac:dyDescent="0.25">
      <c r="A84" s="11" t="s">
        <v>229</v>
      </c>
      <c r="B84" s="14" t="e">
        <f>Hoy!K97</f>
        <v>#DIV/0!</v>
      </c>
      <c r="C84" s="15"/>
      <c r="D84" s="15"/>
      <c r="E84" s="15"/>
      <c r="F84" s="15"/>
      <c r="G84" s="15"/>
      <c r="H84" s="14"/>
      <c r="I84" s="19" t="e">
        <v>#DIV/0!</v>
      </c>
      <c r="J84" s="20">
        <v>32.950000000000003</v>
      </c>
      <c r="K84" s="19"/>
    </row>
    <row r="85" spans="1:11" x14ac:dyDescent="0.25">
      <c r="A85" s="11" t="s">
        <v>230</v>
      </c>
      <c r="B85" s="14" t="e">
        <f>Hoy!K98</f>
        <v>#DIV/0!</v>
      </c>
      <c r="C85" s="15"/>
      <c r="D85" s="15"/>
      <c r="E85" s="15"/>
      <c r="F85" s="15"/>
      <c r="G85" s="15"/>
      <c r="H85" s="14"/>
      <c r="I85" s="19" t="e">
        <v>#DIV/0!</v>
      </c>
      <c r="J85" s="20" t="e">
        <v>#DIV/0!</v>
      </c>
      <c r="K85" s="19"/>
    </row>
    <row r="86" spans="1:11" x14ac:dyDescent="0.25">
      <c r="A86" s="11" t="s">
        <v>285</v>
      </c>
      <c r="B86" s="14" t="e">
        <f>Hoy!K99</f>
        <v>#DIV/0!</v>
      </c>
      <c r="C86" s="15"/>
      <c r="D86" s="15"/>
      <c r="E86" s="15"/>
      <c r="F86" s="15"/>
      <c r="G86" s="15"/>
      <c r="H86" s="14"/>
      <c r="I86" s="19"/>
      <c r="J86" s="20"/>
      <c r="K86" s="19"/>
    </row>
    <row r="87" spans="1:11" x14ac:dyDescent="0.25">
      <c r="A87" s="11" t="s">
        <v>231</v>
      </c>
      <c r="B87" s="14" t="e">
        <f>Hoy!K101</f>
        <v>#DIV/0!</v>
      </c>
      <c r="C87" s="15"/>
      <c r="D87" s="15"/>
      <c r="E87" s="15"/>
      <c r="F87" s="15"/>
      <c r="G87" s="15"/>
      <c r="H87" s="14"/>
      <c r="I87" s="19" t="e">
        <v>#DIV/0!</v>
      </c>
      <c r="J87" s="20" t="e">
        <v>#DIV/0!</v>
      </c>
      <c r="K87" s="19"/>
    </row>
    <row r="88" spans="1:11" x14ac:dyDescent="0.25">
      <c r="A88" s="11" t="s">
        <v>232</v>
      </c>
      <c r="B88" s="14" t="e">
        <f>Hoy!K102</f>
        <v>#DIV/0!</v>
      </c>
      <c r="C88" s="15"/>
      <c r="D88" s="15"/>
      <c r="E88" s="15"/>
      <c r="F88" s="15"/>
      <c r="G88" s="15"/>
      <c r="H88" s="14"/>
      <c r="I88" s="19" t="e">
        <v>#DIV/0!</v>
      </c>
      <c r="J88" s="20">
        <v>93.75</v>
      </c>
      <c r="K88" s="19"/>
    </row>
    <row r="89" spans="1:11" x14ac:dyDescent="0.25">
      <c r="A89" s="11" t="s">
        <v>233</v>
      </c>
      <c r="B89" s="14" t="e">
        <f>Hoy!K103</f>
        <v>#DIV/0!</v>
      </c>
      <c r="C89" s="15"/>
      <c r="D89" s="15"/>
      <c r="E89" s="15"/>
      <c r="F89" s="15"/>
      <c r="G89" s="15"/>
      <c r="H89" s="14"/>
      <c r="I89" s="19" t="e">
        <v>#DIV/0!</v>
      </c>
      <c r="J89" s="20">
        <v>33</v>
      </c>
      <c r="K89" s="19"/>
    </row>
    <row r="90" spans="1:11" x14ac:dyDescent="0.25">
      <c r="A90" s="11" t="s">
        <v>234</v>
      </c>
      <c r="B90" s="14">
        <f>Hoy!K104</f>
        <v>108</v>
      </c>
      <c r="C90" s="15"/>
      <c r="D90" s="15"/>
      <c r="E90" s="15"/>
      <c r="F90" s="15"/>
      <c r="G90" s="15"/>
      <c r="H90" s="14"/>
      <c r="I90" s="19">
        <v>107.85</v>
      </c>
      <c r="J90" s="20">
        <v>86.85</v>
      </c>
      <c r="K90" s="19"/>
    </row>
    <row r="91" spans="1:11" x14ac:dyDescent="0.25">
      <c r="A91" s="11" t="s">
        <v>235</v>
      </c>
      <c r="B91" s="14">
        <f>Hoy!K105</f>
        <v>90</v>
      </c>
      <c r="C91" s="15"/>
      <c r="D91" s="15"/>
      <c r="E91" s="15"/>
      <c r="F91" s="15"/>
      <c r="G91" s="15"/>
      <c r="H91" s="14"/>
      <c r="I91" s="19">
        <v>80.375</v>
      </c>
      <c r="J91" s="20">
        <v>79.5</v>
      </c>
      <c r="K91" s="19"/>
    </row>
    <row r="92" spans="1:11" x14ac:dyDescent="0.25">
      <c r="A92" s="11" t="s">
        <v>236</v>
      </c>
      <c r="B92" s="14">
        <f>Hoy!K106</f>
        <v>72</v>
      </c>
      <c r="C92" s="15"/>
      <c r="D92" s="15"/>
      <c r="E92" s="15"/>
      <c r="F92" s="15"/>
      <c r="G92" s="15"/>
      <c r="H92" s="14"/>
      <c r="I92" s="19">
        <v>49.6875</v>
      </c>
      <c r="J92" s="20">
        <v>34.5</v>
      </c>
      <c r="K92" s="19"/>
    </row>
    <row r="93" spans="1:11" x14ac:dyDescent="0.25">
      <c r="A93" s="11" t="s">
        <v>237</v>
      </c>
      <c r="B93" s="14">
        <f>Hoy!K121*0.5</f>
        <v>9.2437500000000004</v>
      </c>
      <c r="C93" s="15"/>
      <c r="D93" s="15"/>
      <c r="E93" s="15"/>
      <c r="F93" s="15"/>
      <c r="G93" s="15"/>
      <c r="H93" s="14"/>
      <c r="I93" s="19">
        <v>9.1125000000000007</v>
      </c>
      <c r="J93" s="20">
        <v>7.8250000000000002</v>
      </c>
      <c r="K93" s="19"/>
    </row>
    <row r="94" spans="1:11" x14ac:dyDescent="0.25">
      <c r="A94" s="11" t="s">
        <v>238</v>
      </c>
      <c r="B94" s="14" t="e">
        <f>Hoy!K107</f>
        <v>#DIV/0!</v>
      </c>
      <c r="C94" s="15"/>
      <c r="D94" s="15"/>
      <c r="E94" s="15"/>
      <c r="F94" s="15"/>
      <c r="G94" s="15"/>
      <c r="H94" s="14"/>
      <c r="I94" s="19" t="e">
        <v>#DIV/0!</v>
      </c>
      <c r="J94" s="20" t="e">
        <v>#DIV/0!</v>
      </c>
      <c r="K94" s="19"/>
    </row>
    <row r="95" spans="1:11" x14ac:dyDescent="0.25">
      <c r="A95" s="11" t="s">
        <v>239</v>
      </c>
      <c r="B95" s="14">
        <f>Hoy!K108*0.16*12</f>
        <v>122.88</v>
      </c>
      <c r="C95" s="15"/>
      <c r="D95" s="15"/>
      <c r="E95" s="15"/>
      <c r="F95" s="15"/>
      <c r="G95" s="15"/>
      <c r="H95" s="14"/>
      <c r="I95" s="19">
        <v>73.872000000000014</v>
      </c>
      <c r="J95" s="20">
        <v>57.096000000000004</v>
      </c>
      <c r="K95" s="19"/>
    </row>
    <row r="96" spans="1:11" x14ac:dyDescent="0.25">
      <c r="A96" s="11" t="s">
        <v>240</v>
      </c>
      <c r="B96" s="14">
        <f>Hoy!K109</f>
        <v>80.25</v>
      </c>
      <c r="C96" s="15"/>
      <c r="D96" s="15"/>
      <c r="E96" s="15"/>
      <c r="F96" s="15"/>
      <c r="G96" s="15"/>
      <c r="H96" s="14"/>
      <c r="I96" s="19">
        <v>85.974999999999994</v>
      </c>
      <c r="J96" s="20">
        <v>66.724999999999994</v>
      </c>
      <c r="K96" s="19"/>
    </row>
    <row r="97" spans="1:11" x14ac:dyDescent="0.25">
      <c r="A97" s="11" t="s">
        <v>241</v>
      </c>
      <c r="B97" s="14">
        <f>Hoy!K110</f>
        <v>80.25</v>
      </c>
      <c r="C97" s="15"/>
      <c r="D97" s="15"/>
      <c r="E97" s="15"/>
      <c r="F97" s="15"/>
      <c r="G97" s="15"/>
      <c r="H97" s="14"/>
      <c r="I97" s="19">
        <v>79.95</v>
      </c>
      <c r="J97" s="20">
        <v>57</v>
      </c>
      <c r="K97" s="19"/>
    </row>
    <row r="98" spans="1:11" x14ac:dyDescent="0.25">
      <c r="A98" s="11" t="s">
        <v>242</v>
      </c>
      <c r="B98" s="14" t="e">
        <f>Hoy!K111</f>
        <v>#DIV/0!</v>
      </c>
      <c r="C98" s="15"/>
      <c r="D98" s="15"/>
      <c r="E98" s="15"/>
      <c r="F98" s="15"/>
      <c r="G98" s="15"/>
      <c r="H98" s="14"/>
      <c r="I98" s="19">
        <v>155</v>
      </c>
      <c r="J98" s="20">
        <v>119.47499999999999</v>
      </c>
      <c r="K98" s="19"/>
    </row>
    <row r="99" spans="1:11" x14ac:dyDescent="0.25">
      <c r="A99" s="11" t="s">
        <v>243</v>
      </c>
      <c r="B99" s="14">
        <f>Hoy!K113</f>
        <v>148</v>
      </c>
      <c r="C99" s="15"/>
      <c r="D99" s="15"/>
      <c r="E99" s="15"/>
      <c r="F99" s="15"/>
      <c r="G99" s="15"/>
      <c r="H99" s="14"/>
      <c r="I99" s="19" t="e">
        <v>#DIV/0!</v>
      </c>
      <c r="J99" s="20">
        <v>94.974999999999994</v>
      </c>
      <c r="K99" s="19"/>
    </row>
    <row r="100" spans="1:11" x14ac:dyDescent="0.25">
      <c r="A100" s="11" t="s">
        <v>244</v>
      </c>
      <c r="B100" s="14" t="e">
        <f>Hoy!K114</f>
        <v>#DIV/0!</v>
      </c>
      <c r="C100" s="15"/>
      <c r="D100" s="15"/>
      <c r="E100" s="15"/>
      <c r="F100" s="15"/>
      <c r="G100" s="15"/>
      <c r="H100" s="14"/>
      <c r="I100" s="19">
        <v>139.20000000000002</v>
      </c>
      <c r="J100" s="20">
        <v>196.52</v>
      </c>
      <c r="K100" s="19"/>
    </row>
    <row r="101" spans="1:11" x14ac:dyDescent="0.25">
      <c r="A101" s="11" t="s">
        <v>245</v>
      </c>
      <c r="B101" s="14" t="e">
        <f>Hoy!K115</f>
        <v>#DIV/0!</v>
      </c>
      <c r="C101" s="15"/>
      <c r="D101" s="15"/>
      <c r="E101" s="15"/>
      <c r="F101" s="15"/>
      <c r="G101" s="15"/>
      <c r="H101" s="14"/>
      <c r="I101" s="19" t="e">
        <v>#DIV/0!</v>
      </c>
      <c r="J101" s="20">
        <v>245</v>
      </c>
      <c r="K101" s="19"/>
    </row>
    <row r="102" spans="1:11" x14ac:dyDescent="0.25">
      <c r="A102" s="11" t="s">
        <v>246</v>
      </c>
      <c r="C102" s="15"/>
      <c r="D102" s="15"/>
      <c r="E102" s="15"/>
      <c r="F102" s="15"/>
      <c r="G102" s="15"/>
      <c r="I102" s="19"/>
      <c r="J102" s="20"/>
      <c r="K102" s="19"/>
    </row>
    <row r="103" spans="1:11" x14ac:dyDescent="0.25">
      <c r="A103" s="11" t="s">
        <v>247</v>
      </c>
      <c r="B103" s="14">
        <f>Hoy!K117</f>
        <v>90.25</v>
      </c>
      <c r="C103" s="15"/>
      <c r="D103" s="15"/>
      <c r="E103" s="15"/>
      <c r="F103" s="15"/>
      <c r="G103" s="15"/>
      <c r="H103" s="14"/>
      <c r="I103" s="19">
        <v>72.974999999999994</v>
      </c>
      <c r="J103" s="20">
        <v>67.983333333333334</v>
      </c>
      <c r="K103" s="19"/>
    </row>
    <row r="104" spans="1:11" x14ac:dyDescent="0.25">
      <c r="A104" s="11" t="s">
        <v>281</v>
      </c>
      <c r="B104" s="14">
        <f>Hoy!K118</f>
        <v>90.25</v>
      </c>
      <c r="C104" s="15"/>
      <c r="D104" s="15"/>
      <c r="E104" s="15"/>
      <c r="F104" s="15"/>
      <c r="G104" s="15"/>
      <c r="H104" s="14"/>
      <c r="I104" s="19">
        <v>49.95</v>
      </c>
      <c r="J104" s="20">
        <v>56.975000000000001</v>
      </c>
      <c r="K104" s="19"/>
    </row>
    <row r="105" spans="1:11" x14ac:dyDescent="0.25">
      <c r="A105" s="11" t="s">
        <v>248</v>
      </c>
      <c r="B105" s="14" t="e">
        <f>Hoy!K122/12</f>
        <v>#DIV/0!</v>
      </c>
      <c r="C105" s="15"/>
      <c r="D105" s="15"/>
      <c r="E105" s="15"/>
      <c r="F105" s="15"/>
      <c r="G105" s="15"/>
      <c r="H105" s="14"/>
      <c r="I105" s="19" t="e">
        <v>#DIV/0!</v>
      </c>
      <c r="J105" s="20" t="e">
        <v>#DIV/0!</v>
      </c>
      <c r="K105" s="19"/>
    </row>
    <row r="106" spans="1:11" x14ac:dyDescent="0.25">
      <c r="A106" s="11" t="s">
        <v>249</v>
      </c>
      <c r="B106" s="14">
        <f>Hoy!K127*16.3475</f>
        <v>501.05087500000002</v>
      </c>
      <c r="C106" s="15"/>
      <c r="D106" s="15"/>
      <c r="E106" s="15"/>
      <c r="F106" s="15"/>
      <c r="G106" s="15"/>
      <c r="H106" s="14"/>
      <c r="I106" s="19">
        <v>611.57500000000005</v>
      </c>
      <c r="J106" s="20">
        <v>510</v>
      </c>
      <c r="K106" s="19"/>
    </row>
    <row r="107" spans="1:11" x14ac:dyDescent="0.25">
      <c r="A107" s="11" t="s">
        <v>250</v>
      </c>
      <c r="B107" s="14">
        <f>Hoy!K128*13.0778</f>
        <v>400.83457000000004</v>
      </c>
      <c r="C107" s="15"/>
      <c r="D107" s="15"/>
      <c r="E107" s="15"/>
      <c r="F107" s="15"/>
      <c r="G107" s="15"/>
      <c r="H107" s="14"/>
      <c r="I107" s="19">
        <v>431.70000000000005</v>
      </c>
      <c r="J107" s="20">
        <v>360</v>
      </c>
      <c r="K107" s="19"/>
    </row>
    <row r="108" spans="1:11" x14ac:dyDescent="0.25">
      <c r="A108" s="11" t="s">
        <v>251</v>
      </c>
      <c r="B108" s="14">
        <f>Hoy!K129*7</f>
        <v>214.55</v>
      </c>
      <c r="C108" s="15"/>
      <c r="D108" s="15"/>
      <c r="E108" s="15"/>
      <c r="F108" s="15"/>
      <c r="G108" s="15"/>
      <c r="H108" s="14"/>
      <c r="I108" s="19">
        <v>230.65000000000003</v>
      </c>
      <c r="J108" s="20">
        <v>206.41249999999999</v>
      </c>
      <c r="K108" s="19"/>
    </row>
    <row r="109" spans="1:11" x14ac:dyDescent="0.25">
      <c r="A109" s="11" t="s">
        <v>252</v>
      </c>
      <c r="B109" s="14">
        <f>Hoy!K132</f>
        <v>39</v>
      </c>
      <c r="C109" s="15"/>
      <c r="D109" s="15"/>
      <c r="E109" s="15"/>
      <c r="F109" s="15"/>
      <c r="G109" s="15"/>
      <c r="H109" s="14"/>
      <c r="I109" s="19" t="e">
        <v>#DIV/0!</v>
      </c>
      <c r="J109" s="20" t="e">
        <v>#DIV/0!</v>
      </c>
      <c r="K109" s="19"/>
    </row>
    <row r="110" spans="1:11" x14ac:dyDescent="0.25">
      <c r="A110" s="11" t="s">
        <v>253</v>
      </c>
      <c r="B110" s="14" t="e">
        <f>Hoy!K133</f>
        <v>#DIV/0!</v>
      </c>
      <c r="C110" s="15"/>
      <c r="D110" s="15"/>
      <c r="E110" s="15"/>
      <c r="F110" s="15"/>
      <c r="G110" s="15"/>
      <c r="H110" s="14"/>
      <c r="I110" s="19" t="e">
        <v>#DIV/0!</v>
      </c>
      <c r="J110" s="20" t="e">
        <v>#DIV/0!</v>
      </c>
      <c r="K110" s="19"/>
    </row>
    <row r="111" spans="1:11" x14ac:dyDescent="0.25">
      <c r="A111" s="11" t="s">
        <v>254</v>
      </c>
      <c r="C111" s="15"/>
      <c r="D111" s="15"/>
      <c r="E111" s="15"/>
      <c r="F111" s="15"/>
      <c r="G111" s="15"/>
      <c r="I111" s="19"/>
      <c r="J111" s="20"/>
      <c r="K111" s="19"/>
    </row>
    <row r="112" spans="1:11" x14ac:dyDescent="0.25">
      <c r="A112" s="11" t="s">
        <v>255</v>
      </c>
      <c r="B112" s="14">
        <f>Hoy!K134</f>
        <v>34</v>
      </c>
      <c r="C112" s="15"/>
      <c r="D112" s="15"/>
      <c r="E112" s="15"/>
      <c r="F112" s="15"/>
      <c r="G112" s="15"/>
      <c r="H112" s="14"/>
      <c r="I112" s="19" t="e">
        <v>#DIV/0!</v>
      </c>
      <c r="J112" s="20" t="e">
        <v>#DIV/0!</v>
      </c>
      <c r="K112" s="19"/>
    </row>
    <row r="113" spans="1:11" x14ac:dyDescent="0.25">
      <c r="A113" s="11" t="s">
        <v>256</v>
      </c>
      <c r="B113" s="14" t="e">
        <f>Hoy!K135</f>
        <v>#DIV/0!</v>
      </c>
      <c r="C113" s="15"/>
      <c r="D113" s="15"/>
      <c r="E113" s="15"/>
      <c r="F113" s="15"/>
      <c r="G113" s="15"/>
      <c r="H113" s="14"/>
      <c r="I113" s="19" t="e">
        <v>#DIV/0!</v>
      </c>
      <c r="J113" s="20" t="e">
        <v>#DIV/0!</v>
      </c>
      <c r="K113" s="19"/>
    </row>
    <row r="114" spans="1:11" x14ac:dyDescent="0.25">
      <c r="A114" s="11" t="s">
        <v>257</v>
      </c>
      <c r="B114" s="14">
        <f>Hoy!K136</f>
        <v>39</v>
      </c>
      <c r="C114" s="15"/>
      <c r="D114" s="15"/>
      <c r="E114" s="15"/>
      <c r="F114" s="15"/>
      <c r="G114" s="15"/>
      <c r="H114" s="14"/>
      <c r="I114" s="19">
        <v>29.95</v>
      </c>
      <c r="J114" s="20">
        <v>29.650000000000002</v>
      </c>
      <c r="K114" s="19"/>
    </row>
    <row r="115" spans="1:11" x14ac:dyDescent="0.25">
      <c r="A115" s="11" t="s">
        <v>258</v>
      </c>
      <c r="C115" s="15"/>
      <c r="D115" s="15"/>
      <c r="E115" s="15"/>
      <c r="F115" s="15"/>
      <c r="G115" s="15"/>
      <c r="I115" s="19"/>
      <c r="J115" s="20"/>
      <c r="K115" s="19"/>
    </row>
    <row r="116" spans="1:11" x14ac:dyDescent="0.25">
      <c r="A116" s="11" t="s">
        <v>259</v>
      </c>
      <c r="B116" s="14">
        <f>Hoy!K125</f>
        <v>217.5</v>
      </c>
      <c r="C116" s="15"/>
      <c r="D116" s="15"/>
      <c r="E116" s="15"/>
      <c r="F116" s="15"/>
      <c r="G116" s="15"/>
      <c r="H116" s="14"/>
      <c r="I116" s="19">
        <v>183.51</v>
      </c>
      <c r="J116" s="20">
        <v>167.14249999999998</v>
      </c>
      <c r="K116" s="19"/>
    </row>
    <row r="117" spans="1:11" x14ac:dyDescent="0.25">
      <c r="A117" s="11" t="s">
        <v>260</v>
      </c>
      <c r="B117" s="14">
        <f>(Hoy!K123)</f>
        <v>32.333333333333336</v>
      </c>
      <c r="C117" s="15"/>
      <c r="D117" s="15"/>
      <c r="E117" s="15"/>
      <c r="F117" s="15"/>
      <c r="G117" s="15"/>
      <c r="H117" s="14"/>
      <c r="I117" s="19">
        <v>37.150000000000006</v>
      </c>
      <c r="J117" s="20">
        <v>48.316666666666663</v>
      </c>
      <c r="K117" s="19"/>
    </row>
    <row r="118" spans="1:11" x14ac:dyDescent="0.25">
      <c r="A118" s="11" t="s">
        <v>282</v>
      </c>
      <c r="B118" s="14">
        <f>Hoy!K124</f>
        <v>32.333333333333336</v>
      </c>
      <c r="C118" s="15"/>
      <c r="D118" s="15"/>
      <c r="E118" s="15"/>
      <c r="F118" s="15"/>
      <c r="G118" s="15"/>
      <c r="H118" s="14"/>
      <c r="I118" s="19" t="e">
        <v>#DIV/0!</v>
      </c>
      <c r="J118" s="20">
        <v>21</v>
      </c>
      <c r="K118" s="19"/>
    </row>
    <row r="119" spans="1:11" x14ac:dyDescent="0.25">
      <c r="A119" s="11" t="s">
        <v>261</v>
      </c>
      <c r="C119" s="15"/>
      <c r="D119" s="15"/>
      <c r="E119" s="15"/>
      <c r="F119" s="15"/>
      <c r="G119" s="15"/>
      <c r="I119" s="19"/>
      <c r="J119" s="20"/>
      <c r="K119" s="19"/>
    </row>
    <row r="120" spans="1:11" x14ac:dyDescent="0.25">
      <c r="A120" s="1"/>
      <c r="C120" s="15"/>
      <c r="D120" s="15"/>
      <c r="E120" s="15"/>
      <c r="F120" s="15"/>
      <c r="G120" s="15"/>
      <c r="I120" s="19"/>
      <c r="J120" s="20"/>
      <c r="K120" s="19"/>
    </row>
    <row r="121" spans="1:11" x14ac:dyDescent="0.25">
      <c r="A121" s="12" t="s">
        <v>262</v>
      </c>
      <c r="C121" s="15"/>
      <c r="D121" s="15"/>
      <c r="E121" s="15"/>
      <c r="F121" s="15"/>
      <c r="G121" s="15"/>
      <c r="I121" s="19"/>
      <c r="J121" s="20"/>
      <c r="K121" s="19"/>
    </row>
    <row r="122" spans="1:11" x14ac:dyDescent="0.25">
      <c r="A122" s="11" t="s">
        <v>263</v>
      </c>
      <c r="B122" s="14">
        <f>Hoy!K139</f>
        <v>237.73750000000001</v>
      </c>
      <c r="C122" s="15"/>
      <c r="D122" s="15"/>
      <c r="E122" s="15"/>
      <c r="F122" s="15"/>
      <c r="G122" s="15"/>
      <c r="H122" s="14"/>
      <c r="I122" s="19">
        <v>161.97499999999999</v>
      </c>
      <c r="J122" s="20">
        <v>152.97499999999999</v>
      </c>
      <c r="K122" s="19"/>
    </row>
    <row r="123" spans="1:11" x14ac:dyDescent="0.25">
      <c r="A123" s="11" t="s">
        <v>264</v>
      </c>
      <c r="B123" s="14">
        <f>Hoy!K140</f>
        <v>237.65</v>
      </c>
      <c r="C123" s="15"/>
      <c r="D123" s="15"/>
      <c r="E123" s="15"/>
      <c r="F123" s="15"/>
      <c r="G123" s="15"/>
      <c r="H123" s="14"/>
      <c r="I123" s="19">
        <v>159.47499999999999</v>
      </c>
      <c r="J123" s="20">
        <v>152.97499999999999</v>
      </c>
      <c r="K123" s="19"/>
    </row>
    <row r="124" spans="1:11" x14ac:dyDescent="0.25">
      <c r="A124" s="11" t="s">
        <v>265</v>
      </c>
      <c r="B124" s="14">
        <f>Hoy!K141</f>
        <v>125.9875</v>
      </c>
      <c r="C124" s="15"/>
      <c r="D124" s="15"/>
      <c r="E124" s="15"/>
      <c r="F124" s="15"/>
      <c r="G124" s="15"/>
      <c r="H124" s="14"/>
      <c r="I124" s="19">
        <v>71.974999999999994</v>
      </c>
      <c r="J124" s="20">
        <v>70.724999999999994</v>
      </c>
      <c r="K124" s="19"/>
    </row>
    <row r="125" spans="1:11" x14ac:dyDescent="0.25">
      <c r="A125" s="11" t="s">
        <v>266</v>
      </c>
      <c r="B125" s="14">
        <f>Hoy!K142</f>
        <v>289.97500000000002</v>
      </c>
      <c r="C125" s="15"/>
      <c r="D125" s="15"/>
      <c r="E125" s="15"/>
      <c r="F125" s="15"/>
      <c r="G125" s="15"/>
      <c r="H125" s="14"/>
      <c r="I125" s="19">
        <v>184.47499999999999</v>
      </c>
      <c r="J125" s="20">
        <v>181.63333333333333</v>
      </c>
      <c r="K125" s="19"/>
    </row>
    <row r="126" spans="1:11" x14ac:dyDescent="0.25">
      <c r="A126" s="11" t="s">
        <v>267</v>
      </c>
      <c r="C126" s="15"/>
      <c r="D126" s="15"/>
      <c r="E126" s="15"/>
      <c r="F126" s="15"/>
      <c r="G126" s="15"/>
      <c r="I126" s="19"/>
      <c r="J126" s="20"/>
      <c r="K126" s="19"/>
    </row>
    <row r="127" spans="1:11" x14ac:dyDescent="0.25">
      <c r="A127" s="11" t="s">
        <v>268</v>
      </c>
      <c r="B127" s="14">
        <f>Hoy!K143</f>
        <v>158.98750000000001</v>
      </c>
      <c r="C127" s="15"/>
      <c r="D127" s="15"/>
      <c r="E127" s="15"/>
      <c r="F127" s="15"/>
      <c r="G127" s="15"/>
      <c r="H127" s="14"/>
      <c r="I127" s="19">
        <v>114.47499999999999</v>
      </c>
      <c r="J127" s="20">
        <v>108.47499999999999</v>
      </c>
      <c r="K127" s="19"/>
    </row>
    <row r="128" spans="1:11" x14ac:dyDescent="0.25">
      <c r="A128" s="11" t="s">
        <v>269</v>
      </c>
      <c r="B128" s="14">
        <f>Hoy!K144</f>
        <v>129.47499999999999</v>
      </c>
      <c r="C128" s="15"/>
      <c r="D128" s="15"/>
      <c r="E128" s="15"/>
      <c r="F128" s="15"/>
      <c r="G128" s="15"/>
      <c r="H128" s="14"/>
      <c r="I128" s="19">
        <v>94.474999999999994</v>
      </c>
      <c r="J128" s="20">
        <v>89.474999999999994</v>
      </c>
      <c r="K128" s="19"/>
    </row>
    <row r="129" spans="1:11" x14ac:dyDescent="0.25">
      <c r="A129" s="11" t="s">
        <v>270</v>
      </c>
      <c r="C129" s="15"/>
      <c r="D129" s="15"/>
      <c r="E129" s="15"/>
      <c r="F129" s="15"/>
      <c r="G129" s="15"/>
      <c r="I129" s="19"/>
      <c r="J129" s="20"/>
      <c r="K129" s="19"/>
    </row>
    <row r="130" spans="1:11" x14ac:dyDescent="0.25">
      <c r="A130" s="11" t="s">
        <v>271</v>
      </c>
      <c r="C130" s="15"/>
      <c r="D130" s="15"/>
      <c r="E130" s="15"/>
      <c r="F130" s="15"/>
      <c r="G130" s="15"/>
      <c r="I130" s="19"/>
      <c r="J130" s="20"/>
      <c r="K130" s="19"/>
    </row>
    <row r="131" spans="1:11" x14ac:dyDescent="0.25">
      <c r="A131" s="11" t="s">
        <v>272</v>
      </c>
      <c r="B131" s="14">
        <f>Hoy!K151</f>
        <v>79</v>
      </c>
      <c r="C131" s="15"/>
      <c r="D131" s="15"/>
      <c r="E131" s="15"/>
      <c r="F131" s="15"/>
      <c r="G131" s="15"/>
      <c r="H131" s="14"/>
      <c r="I131" s="19">
        <v>56.975000000000001</v>
      </c>
      <c r="J131" s="20">
        <v>58.237499999999997</v>
      </c>
      <c r="K131" s="19"/>
    </row>
    <row r="132" spans="1:11" x14ac:dyDescent="0.25">
      <c r="A132" s="11" t="s">
        <v>273</v>
      </c>
      <c r="B132" s="14">
        <f>Hoy!K145</f>
        <v>122.98333333333333</v>
      </c>
      <c r="C132" s="15"/>
      <c r="D132" s="15"/>
      <c r="E132" s="15"/>
      <c r="F132" s="15"/>
      <c r="G132" s="15"/>
      <c r="H132" s="14"/>
      <c r="I132" s="19">
        <v>114.47499999999999</v>
      </c>
      <c r="J132" s="20">
        <v>108.47499999999999</v>
      </c>
      <c r="K132" s="19"/>
    </row>
    <row r="133" spans="1:11" x14ac:dyDescent="0.25">
      <c r="A133" s="1"/>
      <c r="C133" s="15"/>
      <c r="D133" s="15"/>
      <c r="E133" s="15"/>
      <c r="F133" s="15"/>
      <c r="G133" s="15"/>
      <c r="I133" s="19"/>
      <c r="J133" s="20"/>
      <c r="K133" s="19"/>
    </row>
    <row r="134" spans="1:11" x14ac:dyDescent="0.25">
      <c r="A134" s="13" t="s">
        <v>274</v>
      </c>
      <c r="C134" s="15"/>
      <c r="D134" s="15"/>
      <c r="E134" s="15"/>
      <c r="F134" s="15"/>
      <c r="G134" s="15"/>
      <c r="I134" s="19"/>
      <c r="J134" s="20"/>
      <c r="K134" s="19"/>
    </row>
    <row r="135" spans="1:11" x14ac:dyDescent="0.25">
      <c r="A135" s="11" t="s">
        <v>275</v>
      </c>
      <c r="B135" s="14">
        <f>Hoy!K155</f>
        <v>8.3662499999999991</v>
      </c>
      <c r="C135" s="15"/>
      <c r="D135" s="15"/>
      <c r="E135" s="15"/>
      <c r="F135" s="15"/>
      <c r="G135" s="15"/>
      <c r="H135" s="14"/>
      <c r="I135" s="19">
        <v>5.9824999999999999</v>
      </c>
      <c r="J135" s="20">
        <v>7.3812499999999996</v>
      </c>
      <c r="K135" s="19"/>
    </row>
    <row r="136" spans="1:11" x14ac:dyDescent="0.25">
      <c r="A136" s="1"/>
      <c r="B136" s="14"/>
      <c r="C136" s="15"/>
      <c r="D136" s="15"/>
      <c r="E136" s="15"/>
      <c r="F136" s="15"/>
      <c r="G136" s="15"/>
      <c r="H136" s="14"/>
      <c r="I136" s="19"/>
      <c r="J136" s="20"/>
      <c r="K136" s="19"/>
    </row>
    <row r="137" spans="1:11" ht="27.75" customHeight="1" x14ac:dyDescent="0.25">
      <c r="A137" s="12" t="s">
        <v>368</v>
      </c>
      <c r="B137" s="14"/>
      <c r="C137" s="15"/>
      <c r="D137" s="15"/>
      <c r="E137" s="15"/>
      <c r="F137" s="15"/>
      <c r="G137" s="15"/>
      <c r="H137" s="14"/>
      <c r="I137" s="19"/>
      <c r="J137" s="20"/>
      <c r="K137" s="19"/>
    </row>
    <row r="138" spans="1:11" x14ac:dyDescent="0.25">
      <c r="A138" s="11" t="s">
        <v>367</v>
      </c>
      <c r="B138" s="14">
        <f>Hoy!K149</f>
        <v>74.737499999999997</v>
      </c>
      <c r="C138" s="15"/>
      <c r="D138" s="15"/>
      <c r="E138" s="15"/>
      <c r="F138" s="15"/>
      <c r="G138" s="15"/>
      <c r="J138" s="20"/>
      <c r="K138" s="19"/>
    </row>
    <row r="139" spans="1:11" x14ac:dyDescent="0.25">
      <c r="A139" s="11" t="s">
        <v>369</v>
      </c>
      <c r="B139" s="14" t="e">
        <f>Hoy!K152</f>
        <v>#DIV/0!</v>
      </c>
      <c r="J139" s="22"/>
      <c r="K139" s="21"/>
    </row>
    <row r="140" spans="1:11" x14ac:dyDescent="0.25">
      <c r="J140" s="22"/>
      <c r="K140" s="21"/>
    </row>
  </sheetData>
  <mergeCells count="1">
    <mergeCell ref="H1:J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0000"/>
  </sheetPr>
  <dimension ref="A1:AI13624"/>
  <sheetViews>
    <sheetView tabSelected="1" zoomScale="110" zoomScaleNormal="110" zoomScaleSheetLayoutView="140" workbookViewId="0">
      <pane ySplit="4" topLeftCell="A152" activePane="bottomLeft" state="frozen"/>
      <selection pane="bottomLeft" activeCell="N154" sqref="N154"/>
    </sheetView>
  </sheetViews>
  <sheetFormatPr baseColWidth="10" defaultColWidth="8.5703125" defaultRowHeight="12" x14ac:dyDescent="0.2"/>
  <cols>
    <col min="1" max="1" width="0.140625" style="254" customWidth="1"/>
    <col min="2" max="2" width="31.85546875" style="254" customWidth="1"/>
    <col min="3" max="3" width="16" style="311" customWidth="1"/>
    <col min="4" max="4" width="12.140625" style="251" customWidth="1"/>
    <col min="5" max="5" width="11.7109375" style="251" customWidth="1"/>
    <col min="6" max="6" width="10.5703125" style="251" bestFit="1" customWidth="1"/>
    <col min="7" max="7" width="12.42578125" style="253" customWidth="1"/>
    <col min="8" max="8" width="4.7109375" style="253" hidden="1" customWidth="1"/>
    <col min="9" max="9" width="6.5703125" style="253" hidden="1" customWidth="1"/>
    <col min="10" max="10" width="6.42578125" style="254" hidden="1" customWidth="1"/>
    <col min="11" max="11" width="11.140625" style="254" customWidth="1"/>
    <col min="12" max="12" width="9.42578125" style="251" customWidth="1"/>
    <col min="13" max="13" width="12.85546875" style="255" customWidth="1"/>
    <col min="14" max="14" width="12.28515625" style="255" customWidth="1"/>
    <col min="15" max="16" width="6.5703125" style="254" customWidth="1"/>
    <col min="17" max="21" width="18" style="254" customWidth="1"/>
    <col min="22" max="22" width="7.28515625" style="254" customWidth="1"/>
    <col min="23" max="23" width="5.85546875" style="254" customWidth="1"/>
    <col min="24" max="24" width="11.42578125" style="254" customWidth="1"/>
    <col min="25" max="25" width="11.28515625" style="254" customWidth="1"/>
    <col min="26" max="26" width="8" style="254" customWidth="1"/>
    <col min="27" max="27" width="9.5703125" style="254" customWidth="1"/>
    <col min="28" max="30" width="9" style="254" customWidth="1"/>
    <col min="31" max="31" width="10.5703125" style="254" customWidth="1"/>
    <col min="32" max="33" width="11.42578125" style="254" customWidth="1"/>
    <col min="34" max="34" width="16.140625" style="254" customWidth="1"/>
    <col min="35" max="240" width="11.42578125" style="254" customWidth="1"/>
    <col min="241" max="241" width="24.42578125" style="254" customWidth="1"/>
    <col min="242" max="242" width="7.42578125" style="254" customWidth="1"/>
    <col min="243" max="243" width="9.7109375" style="254" customWidth="1"/>
    <col min="244" max="16384" width="8.5703125" style="254"/>
  </cols>
  <sheetData>
    <row r="1" spans="1:31" ht="20.25" customHeight="1" x14ac:dyDescent="0.2">
      <c r="B1" s="367" t="s">
        <v>286</v>
      </c>
      <c r="C1" s="367"/>
      <c r="D1" s="367"/>
      <c r="E1" s="367"/>
      <c r="F1" s="367"/>
      <c r="G1" s="367"/>
      <c r="H1" s="367"/>
      <c r="I1" s="367"/>
      <c r="J1" s="367"/>
      <c r="K1" s="367"/>
    </row>
    <row r="2" spans="1:31" ht="17.25" customHeight="1" x14ac:dyDescent="0.2">
      <c r="B2" s="368" t="s">
        <v>665</v>
      </c>
      <c r="C2" s="368"/>
      <c r="D2" s="368"/>
      <c r="E2" s="368"/>
      <c r="F2" s="368"/>
      <c r="G2" s="368"/>
      <c r="H2" s="368"/>
      <c r="I2" s="368"/>
      <c r="J2" s="368"/>
      <c r="K2" s="368"/>
    </row>
    <row r="3" spans="1:31" ht="18" customHeight="1" x14ac:dyDescent="0.2">
      <c r="B3" s="256"/>
      <c r="C3" s="257"/>
      <c r="D3" s="363" t="s">
        <v>644</v>
      </c>
      <c r="E3" s="364"/>
      <c r="F3" s="364"/>
      <c r="G3" s="365"/>
      <c r="H3" s="365"/>
      <c r="I3" s="365"/>
      <c r="J3" s="366"/>
      <c r="K3" s="369" t="s">
        <v>375</v>
      </c>
      <c r="W3" s="258"/>
      <c r="X3" s="259"/>
      <c r="Y3" s="362" t="s">
        <v>288</v>
      </c>
      <c r="Z3" s="362"/>
      <c r="AA3" s="362"/>
      <c r="AB3" s="362"/>
      <c r="AC3" s="362"/>
      <c r="AD3" s="362"/>
      <c r="AE3" s="260"/>
    </row>
    <row r="4" spans="1:31" ht="47.25" customHeight="1" x14ac:dyDescent="0.25">
      <c r="B4" s="261" t="s">
        <v>0</v>
      </c>
      <c r="C4" s="262" t="s">
        <v>660</v>
      </c>
      <c r="D4" s="355" t="s">
        <v>666</v>
      </c>
      <c r="E4" s="355" t="s">
        <v>667</v>
      </c>
      <c r="F4" s="355" t="s">
        <v>668</v>
      </c>
      <c r="G4" s="355" t="s">
        <v>664</v>
      </c>
      <c r="H4" s="344"/>
      <c r="I4" s="345"/>
      <c r="J4" s="263"/>
      <c r="K4" s="370"/>
      <c r="W4" s="264" t="s">
        <v>0</v>
      </c>
      <c r="X4" s="265" t="s">
        <v>139</v>
      </c>
      <c r="Y4" s="266" t="str">
        <f>D4</f>
        <v xml:space="preserve">La Sirena, Carretera Mella </v>
      </c>
      <c r="Z4" s="266" t="e">
        <f>#REF!</f>
        <v>#REF!</v>
      </c>
      <c r="AA4" s="266" t="e">
        <f>#REF!</f>
        <v>#REF!</v>
      </c>
      <c r="AB4" s="266" t="e">
        <f>#REF!</f>
        <v>#REF!</v>
      </c>
      <c r="AC4" s="266" t="e">
        <f>#REF!</f>
        <v>#REF!</v>
      </c>
      <c r="AD4" s="266" t="e">
        <f>#REF!</f>
        <v>#REF!</v>
      </c>
      <c r="AE4" s="266" t="s">
        <v>298</v>
      </c>
    </row>
    <row r="5" spans="1:31" ht="17.25" customHeight="1" x14ac:dyDescent="0.2">
      <c r="A5" s="254" t="s">
        <v>432</v>
      </c>
      <c r="B5" s="267" t="s">
        <v>3</v>
      </c>
      <c r="C5" s="268"/>
      <c r="D5" s="245"/>
      <c r="E5" s="245"/>
      <c r="F5" s="245"/>
      <c r="G5" s="245"/>
      <c r="H5" s="242"/>
      <c r="I5" s="242"/>
      <c r="J5" s="250"/>
      <c r="K5" s="269"/>
      <c r="W5" s="270" t="s">
        <v>3</v>
      </c>
      <c r="X5" s="271"/>
      <c r="Y5" s="272"/>
      <c r="Z5" s="272"/>
      <c r="AA5" s="272"/>
      <c r="AB5" s="272"/>
      <c r="AC5" s="272"/>
      <c r="AD5" s="272"/>
    </row>
    <row r="6" spans="1:31" ht="15" customHeight="1" x14ac:dyDescent="0.25">
      <c r="A6" s="254" t="s">
        <v>433</v>
      </c>
      <c r="B6" s="273" t="s">
        <v>4</v>
      </c>
      <c r="C6" s="274" t="s">
        <v>5</v>
      </c>
      <c r="D6" s="348">
        <v>32.799999999999997</v>
      </c>
      <c r="E6" s="348">
        <v>34</v>
      </c>
      <c r="F6" s="348">
        <v>31</v>
      </c>
      <c r="G6" s="348">
        <v>33.799999999999997</v>
      </c>
      <c r="H6" s="243"/>
      <c r="I6" s="243"/>
      <c r="J6" s="275"/>
      <c r="K6" s="276">
        <f t="shared" ref="K6:K67" si="0">AVERAGE(D6:J6)</f>
        <v>32.9</v>
      </c>
      <c r="L6" s="276">
        <v>33.200000000000003</v>
      </c>
      <c r="M6" s="277"/>
      <c r="N6" s="277"/>
      <c r="V6" s="254">
        <v>34.475000000000001</v>
      </c>
      <c r="W6" s="278" t="s">
        <v>344</v>
      </c>
      <c r="X6" s="279" t="s">
        <v>345</v>
      </c>
      <c r="Y6" s="280">
        <f>AVERAGE(D8:D10)</f>
        <v>42.5</v>
      </c>
      <c r="Z6" s="280" t="e">
        <f>AVERAGE(#REF!)</f>
        <v>#REF!</v>
      </c>
      <c r="AA6" s="280" t="e">
        <f>AVERAGE(#REF!)</f>
        <v>#REF!</v>
      </c>
      <c r="AB6" s="280" t="e">
        <f>AVERAGE(#REF!)</f>
        <v>#REF!</v>
      </c>
      <c r="AC6" s="280" t="e">
        <f>AVERAGE(#REF!)</f>
        <v>#REF!</v>
      </c>
      <c r="AD6" s="280" t="e">
        <f>AVERAGE(#REF!)</f>
        <v>#REF!</v>
      </c>
      <c r="AE6" s="281" t="e">
        <f>AVERAGE(Y6:AD6)</f>
        <v>#REF!</v>
      </c>
    </row>
    <row r="7" spans="1:31" ht="15" customHeight="1" x14ac:dyDescent="0.2">
      <c r="A7" s="254" t="s">
        <v>434</v>
      </c>
      <c r="B7" s="273" t="s">
        <v>140</v>
      </c>
      <c r="C7" s="274" t="s">
        <v>5</v>
      </c>
      <c r="D7" s="340"/>
      <c r="E7" s="340"/>
      <c r="F7" s="340"/>
      <c r="G7" s="340"/>
      <c r="H7" s="242"/>
      <c r="I7" s="282"/>
      <c r="J7" s="275"/>
      <c r="K7" s="276" t="e">
        <f t="shared" si="0"/>
        <v>#DIV/0!</v>
      </c>
      <c r="L7" s="276" t="e">
        <v>#DIV/0!</v>
      </c>
      <c r="M7" s="277"/>
      <c r="N7" s="277"/>
      <c r="O7" s="251"/>
      <c r="P7" s="251"/>
      <c r="Q7" s="251"/>
      <c r="R7" s="251"/>
      <c r="S7" s="251"/>
      <c r="T7" s="251"/>
      <c r="U7" s="251"/>
      <c r="V7" s="251"/>
      <c r="W7" s="278" t="s">
        <v>4</v>
      </c>
      <c r="X7" s="279" t="s">
        <v>345</v>
      </c>
      <c r="Y7" s="280">
        <f>D6</f>
        <v>32.799999999999997</v>
      </c>
      <c r="Z7" s="280" t="e">
        <f>#REF!</f>
        <v>#REF!</v>
      </c>
      <c r="AA7" s="280" t="e">
        <f>#REF!</f>
        <v>#REF!</v>
      </c>
      <c r="AB7" s="280" t="e">
        <f>#REF!</f>
        <v>#REF!</v>
      </c>
      <c r="AC7" s="280" t="e">
        <f>#REF!</f>
        <v>#REF!</v>
      </c>
      <c r="AD7" s="280" t="e">
        <f>#REF!</f>
        <v>#REF!</v>
      </c>
      <c r="AE7" s="281" t="e">
        <f>AVERAGE(Y7:AD7)</f>
        <v>#REF!</v>
      </c>
    </row>
    <row r="8" spans="1:31" ht="15" customHeight="1" x14ac:dyDescent="0.25">
      <c r="A8" s="254" t="s">
        <v>435</v>
      </c>
      <c r="B8" s="273" t="s">
        <v>6</v>
      </c>
      <c r="C8" s="274" t="s">
        <v>5</v>
      </c>
      <c r="D8" s="348">
        <v>42.5</v>
      </c>
      <c r="E8" s="348"/>
      <c r="F8" s="348">
        <v>42</v>
      </c>
      <c r="G8" s="348">
        <v>42.4</v>
      </c>
      <c r="H8" s="243"/>
      <c r="I8" s="243"/>
      <c r="J8" s="275"/>
      <c r="K8" s="276">
        <f t="shared" si="0"/>
        <v>42.300000000000004</v>
      </c>
      <c r="L8" s="276">
        <v>42.133333333333333</v>
      </c>
      <c r="M8" s="277"/>
      <c r="N8" s="277"/>
      <c r="O8" s="251"/>
      <c r="P8" s="251"/>
      <c r="Q8" s="251"/>
      <c r="R8" s="251"/>
      <c r="S8" s="251"/>
      <c r="T8" s="251"/>
      <c r="U8" s="251"/>
      <c r="V8" s="251">
        <v>42.633333333333333</v>
      </c>
      <c r="W8" s="283" t="s">
        <v>34</v>
      </c>
      <c r="X8" s="279"/>
      <c r="Y8" s="280"/>
      <c r="Z8" s="280"/>
      <c r="AA8" s="280"/>
      <c r="AB8" s="280"/>
      <c r="AC8" s="280"/>
      <c r="AD8" s="280"/>
      <c r="AE8" s="281"/>
    </row>
    <row r="9" spans="1:31" ht="15" customHeight="1" x14ac:dyDescent="0.25">
      <c r="A9" s="254" t="s">
        <v>436</v>
      </c>
      <c r="B9" s="273" t="s">
        <v>7</v>
      </c>
      <c r="C9" s="274" t="s">
        <v>5</v>
      </c>
      <c r="D9" s="348"/>
      <c r="E9" s="348"/>
      <c r="F9" s="348">
        <v>42</v>
      </c>
      <c r="G9" s="348">
        <v>42.4</v>
      </c>
      <c r="H9" s="243"/>
      <c r="I9" s="243"/>
      <c r="J9" s="275"/>
      <c r="K9" s="276">
        <f t="shared" si="0"/>
        <v>42.2</v>
      </c>
      <c r="L9" s="276">
        <v>42</v>
      </c>
      <c r="M9" s="277"/>
      <c r="N9" s="277"/>
      <c r="O9" s="142"/>
      <c r="P9" s="142"/>
      <c r="Q9" s="142"/>
      <c r="R9" s="142"/>
      <c r="S9" s="142"/>
      <c r="T9" s="142"/>
      <c r="U9" s="142"/>
      <c r="V9" s="254">
        <v>41.966666666666669</v>
      </c>
      <c r="W9" s="278" t="s">
        <v>346</v>
      </c>
      <c r="X9" s="279" t="s">
        <v>345</v>
      </c>
      <c r="Y9" s="280">
        <f>AVERAGE(D37:D38)</f>
        <v>92</v>
      </c>
      <c r="Z9" s="280" t="e">
        <f>AVERAGE(#REF!)</f>
        <v>#REF!</v>
      </c>
      <c r="AA9" s="280" t="e">
        <f>AVERAGE(#REF!)</f>
        <v>#REF!</v>
      </c>
      <c r="AB9" s="280" t="e">
        <f>AVERAGE(#REF!)</f>
        <v>#REF!</v>
      </c>
      <c r="AC9" s="280" t="e">
        <f>AVERAGE(#REF!)</f>
        <v>#REF!</v>
      </c>
      <c r="AD9" s="280" t="e">
        <f>AVERAGE(#REF!)</f>
        <v>#REF!</v>
      </c>
      <c r="AE9" s="281" t="e">
        <f>AVERAGE(Y9:AD9)</f>
        <v>#REF!</v>
      </c>
    </row>
    <row r="10" spans="1:31" ht="15" customHeight="1" x14ac:dyDescent="0.25">
      <c r="A10" s="254" t="s">
        <v>437</v>
      </c>
      <c r="B10" s="273" t="s">
        <v>8</v>
      </c>
      <c r="C10" s="274" t="s">
        <v>5</v>
      </c>
      <c r="D10" s="348"/>
      <c r="E10" s="348"/>
      <c r="F10" s="348">
        <v>41</v>
      </c>
      <c r="G10" s="348">
        <v>40.9</v>
      </c>
      <c r="H10" s="243"/>
      <c r="I10" s="243"/>
      <c r="J10" s="275"/>
      <c r="K10" s="276">
        <f t="shared" si="0"/>
        <v>40.950000000000003</v>
      </c>
      <c r="L10" s="276">
        <v>38.200000000000003</v>
      </c>
      <c r="M10" s="277"/>
      <c r="N10" s="277"/>
      <c r="V10" s="254">
        <v>38.700000000000003</v>
      </c>
      <c r="W10" s="278" t="s">
        <v>37</v>
      </c>
      <c r="X10" s="279" t="s">
        <v>345</v>
      </c>
      <c r="Y10" s="280">
        <f>D39</f>
        <v>0</v>
      </c>
      <c r="Z10" s="280" t="e">
        <f>#REF!</f>
        <v>#REF!</v>
      </c>
      <c r="AA10" s="280" t="e">
        <f>#REF!</f>
        <v>#REF!</v>
      </c>
      <c r="AB10" s="280" t="e">
        <f>#REF!</f>
        <v>#REF!</v>
      </c>
      <c r="AC10" s="280" t="e">
        <f>#REF!</f>
        <v>#REF!</v>
      </c>
      <c r="AD10" s="280" t="e">
        <f>#REF!</f>
        <v>#REF!</v>
      </c>
      <c r="AE10" s="281" t="e">
        <f>AVERAGE(Y10:AD10)</f>
        <v>#REF!</v>
      </c>
    </row>
    <row r="11" spans="1:31" ht="15" customHeight="1" x14ac:dyDescent="0.25">
      <c r="A11" s="254" t="s">
        <v>438</v>
      </c>
      <c r="B11" s="273" t="s">
        <v>9</v>
      </c>
      <c r="C11" s="274" t="s">
        <v>5</v>
      </c>
      <c r="D11" s="348">
        <v>43.5</v>
      </c>
      <c r="E11" s="348"/>
      <c r="F11" s="348">
        <v>43</v>
      </c>
      <c r="G11" s="348">
        <v>43.4</v>
      </c>
      <c r="H11" s="243"/>
      <c r="I11" s="243"/>
      <c r="J11" s="275"/>
      <c r="K11" s="276">
        <f t="shared" si="0"/>
        <v>43.300000000000004</v>
      </c>
      <c r="L11" s="276">
        <v>43</v>
      </c>
      <c r="M11" s="277"/>
      <c r="N11" s="277"/>
      <c r="V11" s="254">
        <v>43.633333333333333</v>
      </c>
      <c r="W11" s="278" t="s">
        <v>347</v>
      </c>
      <c r="X11" s="279" t="s">
        <v>345</v>
      </c>
      <c r="Y11" s="280">
        <f>D41</f>
        <v>78</v>
      </c>
      <c r="Z11" s="280" t="e">
        <f>#REF!</f>
        <v>#REF!</v>
      </c>
      <c r="AA11" s="280" t="e">
        <f>#REF!</f>
        <v>#REF!</v>
      </c>
      <c r="AB11" s="280" t="e">
        <f>#REF!</f>
        <v>#REF!</v>
      </c>
      <c r="AC11" s="280" t="e">
        <f>#REF!</f>
        <v>#REF!</v>
      </c>
      <c r="AD11" s="280" t="e">
        <f>#REF!</f>
        <v>#REF!</v>
      </c>
      <c r="AE11" s="281" t="e">
        <f>AVERAGE(Y11:AD11)</f>
        <v>#REF!</v>
      </c>
    </row>
    <row r="12" spans="1:31" ht="15" customHeight="1" x14ac:dyDescent="0.25">
      <c r="A12" s="254" t="s">
        <v>439</v>
      </c>
      <c r="B12" s="273" t="s">
        <v>10</v>
      </c>
      <c r="C12" s="274" t="s">
        <v>5</v>
      </c>
      <c r="D12" s="348">
        <v>46.5</v>
      </c>
      <c r="E12" s="348">
        <v>46</v>
      </c>
      <c r="F12" s="348">
        <v>46</v>
      </c>
      <c r="G12" s="348">
        <v>45.9</v>
      </c>
      <c r="H12" s="243"/>
      <c r="I12" s="243"/>
      <c r="J12" s="275"/>
      <c r="K12" s="276">
        <f t="shared" si="0"/>
        <v>46.1</v>
      </c>
      <c r="L12" s="276">
        <v>44.966666666666669</v>
      </c>
      <c r="M12" s="277"/>
      <c r="N12" s="277"/>
      <c r="V12" s="254">
        <v>44.05</v>
      </c>
      <c r="W12" s="283" t="s">
        <v>348</v>
      </c>
      <c r="X12" s="279"/>
      <c r="Y12" s="280"/>
      <c r="Z12" s="280"/>
      <c r="AA12" s="280"/>
      <c r="AB12" s="280"/>
      <c r="AC12" s="280"/>
      <c r="AD12" s="280"/>
      <c r="AE12" s="281"/>
    </row>
    <row r="13" spans="1:31" ht="15" customHeight="1" x14ac:dyDescent="0.25">
      <c r="A13" s="254" t="s">
        <v>440</v>
      </c>
      <c r="B13" s="273" t="s">
        <v>11</v>
      </c>
      <c r="C13" s="274" t="s">
        <v>5</v>
      </c>
      <c r="D13" s="348">
        <v>45.5</v>
      </c>
      <c r="E13" s="348">
        <v>44</v>
      </c>
      <c r="F13" s="348">
        <v>45</v>
      </c>
      <c r="G13" s="348">
        <v>45.4</v>
      </c>
      <c r="H13" s="243"/>
      <c r="I13" s="243"/>
      <c r="J13" s="275"/>
      <c r="K13" s="276">
        <f t="shared" si="0"/>
        <v>44.975000000000001</v>
      </c>
      <c r="L13" s="276">
        <v>45</v>
      </c>
      <c r="M13" s="277"/>
      <c r="N13" s="277"/>
      <c r="V13" s="254">
        <v>44.475000000000001</v>
      </c>
      <c r="W13" s="278" t="s">
        <v>15</v>
      </c>
      <c r="X13" s="279" t="s">
        <v>345</v>
      </c>
      <c r="Y13" s="280">
        <f>D17</f>
        <v>33</v>
      </c>
      <c r="Z13" s="280" t="e">
        <f>#REF!</f>
        <v>#REF!</v>
      </c>
      <c r="AA13" s="280" t="e">
        <f>#REF!</f>
        <v>#REF!</v>
      </c>
      <c r="AB13" s="280" t="e">
        <f>#REF!</f>
        <v>#REF!</v>
      </c>
      <c r="AC13" s="280" t="e">
        <f>#REF!</f>
        <v>#REF!</v>
      </c>
      <c r="AD13" s="280" t="e">
        <f>#REF!</f>
        <v>#REF!</v>
      </c>
      <c r="AE13" s="281" t="e">
        <f>AVERAGE(Y13:AD13)</f>
        <v>#REF!</v>
      </c>
    </row>
    <row r="14" spans="1:31" ht="15" customHeight="1" x14ac:dyDescent="0.25">
      <c r="A14" s="254" t="s">
        <v>441</v>
      </c>
      <c r="B14" s="273" t="s">
        <v>12</v>
      </c>
      <c r="C14" s="274" t="s">
        <v>5</v>
      </c>
      <c r="D14" s="348">
        <v>43.5</v>
      </c>
      <c r="E14" s="348"/>
      <c r="F14" s="348">
        <v>45</v>
      </c>
      <c r="G14" s="348">
        <v>43.4</v>
      </c>
      <c r="H14" s="243"/>
      <c r="I14" s="243"/>
      <c r="J14" s="275"/>
      <c r="K14" s="276">
        <f t="shared" si="0"/>
        <v>43.966666666666669</v>
      </c>
      <c r="L14" s="276">
        <v>44.466666666666669</v>
      </c>
      <c r="M14" s="277"/>
      <c r="N14" s="284"/>
      <c r="V14" s="254">
        <v>44.333333333333336</v>
      </c>
      <c r="W14" s="278" t="s">
        <v>17</v>
      </c>
      <c r="X14" s="279" t="s">
        <v>345</v>
      </c>
      <c r="Y14" s="280">
        <f>D19</f>
        <v>77</v>
      </c>
      <c r="Z14" s="280" t="e">
        <f>#REF!</f>
        <v>#REF!</v>
      </c>
      <c r="AA14" s="280" t="e">
        <f>#REF!</f>
        <v>#REF!</v>
      </c>
      <c r="AB14" s="280" t="e">
        <f>#REF!</f>
        <v>#REF!</v>
      </c>
      <c r="AC14" s="280" t="e">
        <f>#REF!</f>
        <v>#REF!</v>
      </c>
      <c r="AD14" s="280" t="e">
        <f>#REF!</f>
        <v>#REF!</v>
      </c>
      <c r="AE14" s="281" t="e">
        <f>AVERAGE(Y14:AD14)</f>
        <v>#REF!</v>
      </c>
    </row>
    <row r="15" spans="1:31" ht="15" customHeight="1" x14ac:dyDescent="0.2">
      <c r="A15" s="254" t="s">
        <v>442</v>
      </c>
      <c r="B15" s="273" t="s">
        <v>13</v>
      </c>
      <c r="C15" s="274" t="s">
        <v>5</v>
      </c>
      <c r="D15" s="341"/>
      <c r="E15" s="245"/>
      <c r="F15" s="245"/>
      <c r="G15" s="245"/>
      <c r="H15" s="242"/>
      <c r="I15" s="285"/>
      <c r="J15" s="275"/>
      <c r="K15" s="276" t="e">
        <f t="shared" si="0"/>
        <v>#DIV/0!</v>
      </c>
      <c r="L15" s="276" t="e">
        <v>#DIV/0!</v>
      </c>
      <c r="M15" s="277"/>
      <c r="N15" s="286"/>
      <c r="V15" s="254" t="e">
        <v>#DIV/0!</v>
      </c>
      <c r="W15" s="278" t="s">
        <v>349</v>
      </c>
      <c r="X15" s="279" t="s">
        <v>345</v>
      </c>
      <c r="Y15" s="280">
        <f>AVERAGE(D21:D22)</f>
        <v>42</v>
      </c>
      <c r="Z15" s="280" t="e">
        <f>AVERAGE(#REF!)</f>
        <v>#REF!</v>
      </c>
      <c r="AA15" s="280" t="e">
        <f>AVERAGE(#REF!)</f>
        <v>#REF!</v>
      </c>
      <c r="AB15" s="280" t="e">
        <f>AVERAGE(#REF!)</f>
        <v>#REF!</v>
      </c>
      <c r="AC15" s="280" t="e">
        <f>AVERAGE(#REF!)</f>
        <v>#REF!</v>
      </c>
      <c r="AD15" s="280" t="e">
        <f>AVERAGE(#REF!)</f>
        <v>#REF!</v>
      </c>
      <c r="AE15" s="281" t="e">
        <f>AVERAGE(Y15:AD15)</f>
        <v>#REF!</v>
      </c>
    </row>
    <row r="16" spans="1:31" ht="15" customHeight="1" x14ac:dyDescent="0.2">
      <c r="A16" s="254" t="s">
        <v>443</v>
      </c>
      <c r="B16" s="287" t="s">
        <v>14</v>
      </c>
      <c r="C16" s="274"/>
      <c r="D16" s="245"/>
      <c r="E16" s="245"/>
      <c r="F16" s="245"/>
      <c r="G16" s="245"/>
      <c r="H16" s="242"/>
      <c r="I16" s="288"/>
      <c r="J16" s="249"/>
      <c r="K16" s="276" t="e">
        <f t="shared" si="0"/>
        <v>#DIV/0!</v>
      </c>
      <c r="L16" s="276" t="e">
        <v>#DIV/0!</v>
      </c>
      <c r="M16" s="277"/>
      <c r="N16" s="286"/>
      <c r="V16" s="254" t="e">
        <v>#DIV/0!</v>
      </c>
      <c r="W16" s="278" t="s">
        <v>21</v>
      </c>
      <c r="X16" s="279" t="s">
        <v>345</v>
      </c>
      <c r="Y16" s="280">
        <f>D23</f>
        <v>64</v>
      </c>
      <c r="Z16" s="280" t="e">
        <f>#REF!</f>
        <v>#REF!</v>
      </c>
      <c r="AA16" s="280" t="e">
        <f>#REF!</f>
        <v>#REF!</v>
      </c>
      <c r="AB16" s="280" t="e">
        <f>#REF!</f>
        <v>#REF!</v>
      </c>
      <c r="AC16" s="280" t="e">
        <f>#REF!</f>
        <v>#REF!</v>
      </c>
      <c r="AD16" s="280" t="e">
        <f>#REF!</f>
        <v>#REF!</v>
      </c>
      <c r="AE16" s="281" t="e">
        <f>AVERAGE(Y16:AD16)</f>
        <v>#REF!</v>
      </c>
    </row>
    <row r="17" spans="1:31" ht="15" customHeight="1" x14ac:dyDescent="0.25">
      <c r="A17" s="254" t="s">
        <v>444</v>
      </c>
      <c r="B17" s="273" t="s">
        <v>15</v>
      </c>
      <c r="C17" s="274" t="s">
        <v>5</v>
      </c>
      <c r="D17" s="348">
        <v>33</v>
      </c>
      <c r="E17" s="348">
        <v>33</v>
      </c>
      <c r="F17" s="348">
        <v>33</v>
      </c>
      <c r="G17" s="348">
        <v>32</v>
      </c>
      <c r="H17" s="243"/>
      <c r="I17" s="243"/>
      <c r="J17" s="275"/>
      <c r="K17" s="276">
        <f t="shared" si="0"/>
        <v>32.75</v>
      </c>
      <c r="L17" s="276">
        <v>38.333333333333336</v>
      </c>
      <c r="M17" s="277"/>
      <c r="N17" s="284"/>
      <c r="V17" s="254">
        <v>30.487500000000001</v>
      </c>
      <c r="W17" s="278" t="s">
        <v>23</v>
      </c>
      <c r="X17" s="279" t="s">
        <v>345</v>
      </c>
      <c r="Y17" s="280">
        <f>AVERAGE(D25:D26)</f>
        <v>23</v>
      </c>
      <c r="Z17" s="280" t="e">
        <f>AVERAGE(#REF!)</f>
        <v>#REF!</v>
      </c>
      <c r="AA17" s="280" t="e">
        <f>AVERAGE(#REF!)</f>
        <v>#REF!</v>
      </c>
      <c r="AB17" s="280" t="e">
        <f>AVERAGE(#REF!)</f>
        <v>#REF!</v>
      </c>
      <c r="AC17" s="280" t="e">
        <f>AVERAGE(#REF!)</f>
        <v>#REF!</v>
      </c>
      <c r="AD17" s="280" t="e">
        <f>AVERAGE(#REF!)</f>
        <v>#REF!</v>
      </c>
      <c r="AE17" s="281" t="e">
        <f>AVERAGE(Y17:AD17)</f>
        <v>#REF!</v>
      </c>
    </row>
    <row r="18" spans="1:31" ht="15" customHeight="1" x14ac:dyDescent="0.25">
      <c r="A18" s="254" t="s">
        <v>445</v>
      </c>
      <c r="B18" s="273" t="s">
        <v>16</v>
      </c>
      <c r="C18" s="274" t="s">
        <v>5</v>
      </c>
      <c r="D18" s="348"/>
      <c r="E18" s="348"/>
      <c r="F18" s="348"/>
      <c r="G18" s="348"/>
      <c r="H18" s="243"/>
      <c r="I18" s="243"/>
      <c r="J18" s="289"/>
      <c r="K18" s="276" t="e">
        <f t="shared" si="0"/>
        <v>#DIV/0!</v>
      </c>
      <c r="L18" s="276">
        <v>77</v>
      </c>
      <c r="M18" s="277"/>
      <c r="N18" s="284"/>
      <c r="V18" s="254">
        <v>77</v>
      </c>
      <c r="W18" s="283" t="s">
        <v>27</v>
      </c>
      <c r="X18" s="279"/>
      <c r="Y18" s="280"/>
      <c r="Z18" s="280"/>
      <c r="AA18" s="280"/>
      <c r="AB18" s="280"/>
      <c r="AC18" s="280"/>
      <c r="AD18" s="280"/>
      <c r="AE18" s="281"/>
    </row>
    <row r="19" spans="1:31" ht="15" customHeight="1" x14ac:dyDescent="0.25">
      <c r="A19" s="254" t="s">
        <v>446</v>
      </c>
      <c r="B19" s="273" t="s">
        <v>17</v>
      </c>
      <c r="C19" s="274" t="s">
        <v>5</v>
      </c>
      <c r="D19" s="348">
        <v>77</v>
      </c>
      <c r="E19" s="348">
        <v>89</v>
      </c>
      <c r="F19" s="348">
        <v>77.95</v>
      </c>
      <c r="G19" s="348">
        <v>99</v>
      </c>
      <c r="H19" s="243"/>
      <c r="I19" s="243"/>
      <c r="J19" s="275"/>
      <c r="K19" s="276">
        <f t="shared" si="0"/>
        <v>85.737499999999997</v>
      </c>
      <c r="L19" s="276">
        <v>78.474999999999994</v>
      </c>
      <c r="M19" s="45"/>
      <c r="N19" s="45"/>
      <c r="O19" s="45"/>
      <c r="P19" s="45"/>
      <c r="Q19" s="45"/>
      <c r="R19" s="142"/>
      <c r="S19" s="142"/>
      <c r="V19" s="254">
        <v>78.737499999999997</v>
      </c>
      <c r="W19" s="278" t="s">
        <v>28</v>
      </c>
      <c r="X19" s="279" t="s">
        <v>1</v>
      </c>
      <c r="Y19" s="280">
        <f>D30</f>
        <v>19</v>
      </c>
      <c r="Z19" s="280" t="e">
        <f>#REF!</f>
        <v>#REF!</v>
      </c>
      <c r="AA19" s="280" t="e">
        <f>#REF!</f>
        <v>#REF!</v>
      </c>
      <c r="AB19" s="280" t="e">
        <f>#REF!</f>
        <v>#REF!</v>
      </c>
      <c r="AC19" s="280" t="e">
        <f>#REF!</f>
        <v>#REF!</v>
      </c>
      <c r="AD19" s="280" t="e">
        <f>#REF!</f>
        <v>#REF!</v>
      </c>
      <c r="AE19" s="281" t="e">
        <f>AVERAGE(Y19:AD19)</f>
        <v>#REF!</v>
      </c>
    </row>
    <row r="20" spans="1:31" ht="15" customHeight="1" x14ac:dyDescent="0.25">
      <c r="A20" s="254" t="s">
        <v>447</v>
      </c>
      <c r="B20" s="273" t="s">
        <v>18</v>
      </c>
      <c r="C20" s="274" t="s">
        <v>5</v>
      </c>
      <c r="D20" s="348"/>
      <c r="E20" s="348">
        <v>65</v>
      </c>
      <c r="F20" s="348">
        <v>45.95</v>
      </c>
      <c r="G20" s="348">
        <v>44</v>
      </c>
      <c r="H20" s="243"/>
      <c r="I20" s="243"/>
      <c r="J20" s="275"/>
      <c r="K20" s="276">
        <f t="shared" si="0"/>
        <v>51.65</v>
      </c>
      <c r="L20" s="276">
        <v>44.737499999999997</v>
      </c>
      <c r="M20" s="45"/>
      <c r="N20" s="45"/>
      <c r="O20" s="45"/>
      <c r="P20" s="45"/>
      <c r="Q20" s="45"/>
      <c r="R20" s="142"/>
      <c r="S20" s="142"/>
      <c r="V20" s="254">
        <v>41.737499999999997</v>
      </c>
      <c r="W20" s="278" t="s">
        <v>32</v>
      </c>
      <c r="X20" s="279" t="s">
        <v>1</v>
      </c>
      <c r="Y20" s="280">
        <f>D34</f>
        <v>19</v>
      </c>
      <c r="Z20" s="280" t="e">
        <f>#REF!</f>
        <v>#REF!</v>
      </c>
      <c r="AA20" s="280" t="e">
        <f>#REF!</f>
        <v>#REF!</v>
      </c>
      <c r="AB20" s="280" t="e">
        <f>#REF!</f>
        <v>#REF!</v>
      </c>
      <c r="AC20" s="280" t="e">
        <f>#REF!</f>
        <v>#REF!</v>
      </c>
      <c r="AD20" s="280" t="e">
        <f>#REF!</f>
        <v>#REF!</v>
      </c>
      <c r="AE20" s="281" t="e">
        <f>AVERAGE(Y20:AD20)</f>
        <v>#REF!</v>
      </c>
    </row>
    <row r="21" spans="1:31" ht="15" customHeight="1" x14ac:dyDescent="0.25">
      <c r="B21" s="273" t="s">
        <v>19</v>
      </c>
      <c r="C21" s="274" t="s">
        <v>5</v>
      </c>
      <c r="D21" s="348">
        <v>42</v>
      </c>
      <c r="E21" s="348"/>
      <c r="F21" s="348"/>
      <c r="G21" s="348">
        <v>37</v>
      </c>
      <c r="H21" s="243"/>
      <c r="I21" s="243"/>
      <c r="J21" s="275"/>
      <c r="K21" s="276">
        <f t="shared" si="0"/>
        <v>39.5</v>
      </c>
      <c r="L21" s="276">
        <v>37</v>
      </c>
      <c r="M21" s="347"/>
      <c r="N21" s="45"/>
      <c r="O21" s="45"/>
      <c r="P21" s="45"/>
      <c r="Q21" s="45"/>
      <c r="R21" s="142"/>
      <c r="S21" s="142"/>
      <c r="W21" s="278"/>
      <c r="X21" s="279"/>
      <c r="Y21" s="280"/>
      <c r="Z21" s="280"/>
      <c r="AA21" s="280"/>
      <c r="AB21" s="280"/>
      <c r="AC21" s="280"/>
      <c r="AD21" s="280"/>
      <c r="AE21" s="281"/>
    </row>
    <row r="22" spans="1:31" ht="15" customHeight="1" x14ac:dyDescent="0.25">
      <c r="A22" s="254" t="s">
        <v>448</v>
      </c>
      <c r="B22" s="273" t="s">
        <v>20</v>
      </c>
      <c r="C22" s="274" t="s">
        <v>5</v>
      </c>
      <c r="D22" s="348"/>
      <c r="E22" s="348"/>
      <c r="F22" s="348"/>
      <c r="G22" s="348">
        <v>63</v>
      </c>
      <c r="H22" s="243"/>
      <c r="I22" s="243"/>
      <c r="J22" s="275"/>
      <c r="K22" s="276">
        <f t="shared" si="0"/>
        <v>63</v>
      </c>
      <c r="L22" s="276">
        <v>63</v>
      </c>
      <c r="M22" s="347"/>
      <c r="N22" s="45"/>
      <c r="O22" s="45"/>
      <c r="P22" s="45"/>
      <c r="Q22" s="45"/>
      <c r="R22" s="142"/>
      <c r="S22" s="142"/>
      <c r="V22" s="254">
        <v>64.983333333333334</v>
      </c>
      <c r="W22" s="283" t="s">
        <v>46</v>
      </c>
      <c r="X22" s="279"/>
      <c r="Y22" s="280"/>
      <c r="Z22" s="280"/>
      <c r="AA22" s="280"/>
      <c r="AB22" s="280"/>
      <c r="AC22" s="280"/>
      <c r="AD22" s="280"/>
      <c r="AE22" s="281"/>
    </row>
    <row r="23" spans="1:31" ht="15" customHeight="1" x14ac:dyDescent="0.25">
      <c r="A23" s="254" t="s">
        <v>449</v>
      </c>
      <c r="B23" s="273" t="s">
        <v>21</v>
      </c>
      <c r="C23" s="274" t="s">
        <v>5</v>
      </c>
      <c r="D23" s="348">
        <v>64</v>
      </c>
      <c r="E23" s="348">
        <v>64</v>
      </c>
      <c r="F23" s="348">
        <v>64</v>
      </c>
      <c r="G23" s="348">
        <v>63</v>
      </c>
      <c r="H23" s="243"/>
      <c r="I23" s="243"/>
      <c r="J23" s="275"/>
      <c r="K23" s="276">
        <f t="shared" si="0"/>
        <v>63.75</v>
      </c>
      <c r="L23" s="276">
        <v>66.487499999999997</v>
      </c>
      <c r="M23" s="347"/>
      <c r="N23" s="45"/>
      <c r="O23" s="45"/>
      <c r="P23" s="45"/>
      <c r="Q23" s="45"/>
      <c r="R23" s="142"/>
      <c r="S23" s="142"/>
      <c r="V23" s="254">
        <v>66.237499999999997</v>
      </c>
      <c r="W23" s="278" t="s">
        <v>53</v>
      </c>
      <c r="X23" s="279" t="s">
        <v>345</v>
      </c>
      <c r="Y23" s="280">
        <f>D55</f>
        <v>199</v>
      </c>
      <c r="Z23" s="280" t="e">
        <f>#REF!</f>
        <v>#REF!</v>
      </c>
      <c r="AA23" s="280" t="e">
        <f>#REF!</f>
        <v>#REF!</v>
      </c>
      <c r="AB23" s="280" t="e">
        <f>#REF!</f>
        <v>#REF!</v>
      </c>
      <c r="AC23" s="280" t="e">
        <f>#REF!</f>
        <v>#REF!</v>
      </c>
      <c r="AD23" s="280" t="e">
        <f>#REF!</f>
        <v>#REF!</v>
      </c>
      <c r="AE23" s="281" t="e">
        <f>AVERAGE(Y23:AD23)</f>
        <v>#REF!</v>
      </c>
    </row>
    <row r="24" spans="1:31" ht="15" customHeight="1" x14ac:dyDescent="0.25">
      <c r="A24" s="254" t="s">
        <v>450</v>
      </c>
      <c r="B24" s="273" t="s">
        <v>22</v>
      </c>
      <c r="C24" s="274" t="s">
        <v>5</v>
      </c>
      <c r="D24" s="348">
        <v>64</v>
      </c>
      <c r="E24" s="348">
        <v>64</v>
      </c>
      <c r="F24" s="348">
        <v>64</v>
      </c>
      <c r="G24" s="348">
        <v>63</v>
      </c>
      <c r="H24" s="243"/>
      <c r="I24" s="243"/>
      <c r="J24" s="275"/>
      <c r="K24" s="276">
        <f t="shared" si="0"/>
        <v>63.75</v>
      </c>
      <c r="L24" s="276">
        <v>65.737499999999997</v>
      </c>
      <c r="M24" s="45"/>
      <c r="N24" s="45"/>
      <c r="O24" s="45"/>
      <c r="P24" s="45"/>
      <c r="Q24" s="45"/>
      <c r="R24" s="142"/>
      <c r="S24" s="142"/>
      <c r="V24" s="254">
        <v>66.983333333333334</v>
      </c>
      <c r="W24" s="278" t="s">
        <v>54</v>
      </c>
      <c r="X24" s="279" t="s">
        <v>345</v>
      </c>
      <c r="Y24" s="280">
        <f>D56</f>
        <v>0</v>
      </c>
      <c r="Z24" s="280" t="e">
        <f>#REF!</f>
        <v>#REF!</v>
      </c>
      <c r="AA24" s="280" t="e">
        <f>#REF!</f>
        <v>#REF!</v>
      </c>
      <c r="AB24" s="280" t="e">
        <f>#REF!</f>
        <v>#REF!</v>
      </c>
      <c r="AC24" s="280" t="e">
        <f>#REF!</f>
        <v>#REF!</v>
      </c>
      <c r="AD24" s="280" t="e">
        <f>#REF!</f>
        <v>#REF!</v>
      </c>
      <c r="AE24" s="281" t="e">
        <f>AVERAGE(Y24:AD24)</f>
        <v>#REF!</v>
      </c>
    </row>
    <row r="25" spans="1:31" ht="15" customHeight="1" x14ac:dyDescent="0.25">
      <c r="A25" s="254" t="s">
        <v>451</v>
      </c>
      <c r="B25" s="273" t="s">
        <v>380</v>
      </c>
      <c r="C25" s="274" t="s">
        <v>5</v>
      </c>
      <c r="D25" s="348"/>
      <c r="E25" s="348"/>
      <c r="F25" s="348"/>
      <c r="G25" s="348"/>
      <c r="H25" s="242"/>
      <c r="I25" s="288"/>
      <c r="J25" s="275"/>
      <c r="K25" s="276" t="e">
        <f t="shared" si="0"/>
        <v>#DIV/0!</v>
      </c>
      <c r="L25" s="276" t="e">
        <v>#DIV/0!</v>
      </c>
      <c r="M25" s="277"/>
      <c r="N25" s="284"/>
      <c r="O25" s="142"/>
      <c r="P25" s="142"/>
      <c r="Q25" s="142"/>
      <c r="R25" s="142"/>
      <c r="S25" s="142"/>
      <c r="V25" s="254" t="e">
        <v>#DIV/0!</v>
      </c>
      <c r="W25" s="278" t="s">
        <v>352</v>
      </c>
      <c r="X25" s="279" t="s">
        <v>345</v>
      </c>
      <c r="Y25" s="280">
        <f>D62</f>
        <v>48</v>
      </c>
      <c r="Z25" s="280" t="e">
        <f>#REF!</f>
        <v>#REF!</v>
      </c>
      <c r="AA25" s="280" t="e">
        <f>#REF!</f>
        <v>#REF!</v>
      </c>
      <c r="AB25" s="280" t="e">
        <f>#REF!</f>
        <v>#REF!</v>
      </c>
      <c r="AC25" s="280" t="e">
        <f>#REF!</f>
        <v>#REF!</v>
      </c>
      <c r="AD25" s="280" t="e">
        <f>#REF!</f>
        <v>#REF!</v>
      </c>
      <c r="AE25" s="281" t="e">
        <f>AVERAGE(Y25:AD25)</f>
        <v>#REF!</v>
      </c>
    </row>
    <row r="26" spans="1:31" ht="15" customHeight="1" x14ac:dyDescent="0.25">
      <c r="A26" s="254" t="s">
        <v>452</v>
      </c>
      <c r="B26" s="273" t="s">
        <v>24</v>
      </c>
      <c r="C26" s="274" t="s">
        <v>5</v>
      </c>
      <c r="D26" s="348">
        <v>23</v>
      </c>
      <c r="E26" s="348"/>
      <c r="F26" s="348">
        <v>23</v>
      </c>
      <c r="G26" s="348">
        <v>23</v>
      </c>
      <c r="H26" s="243"/>
      <c r="I26" s="243"/>
      <c r="J26" s="275"/>
      <c r="K26" s="276">
        <f t="shared" si="0"/>
        <v>23</v>
      </c>
      <c r="L26" s="276">
        <v>24.25</v>
      </c>
      <c r="M26" s="277"/>
      <c r="N26" s="284"/>
      <c r="O26" s="142"/>
      <c r="P26" s="142"/>
      <c r="Q26" s="142"/>
      <c r="R26" s="142"/>
      <c r="S26" s="142"/>
      <c r="V26" s="254">
        <v>21.737500000000001</v>
      </c>
      <c r="W26" s="278" t="s">
        <v>62</v>
      </c>
      <c r="X26" s="279" t="s">
        <v>345</v>
      </c>
      <c r="Y26" s="280">
        <f>D65</f>
        <v>35</v>
      </c>
      <c r="Z26" s="280" t="e">
        <f>#REF!</f>
        <v>#REF!</v>
      </c>
      <c r="AA26" s="280" t="e">
        <f>#REF!</f>
        <v>#REF!</v>
      </c>
      <c r="AB26" s="280" t="e">
        <f>#REF!</f>
        <v>#REF!</v>
      </c>
      <c r="AC26" s="280" t="e">
        <f>#REF!</f>
        <v>#REF!</v>
      </c>
      <c r="AD26" s="280" t="e">
        <f>#REF!</f>
        <v>#REF!</v>
      </c>
      <c r="AE26" s="281" t="e">
        <f>AVERAGE(Y26:AD26)</f>
        <v>#REF!</v>
      </c>
    </row>
    <row r="27" spans="1:31" ht="15" customHeight="1" x14ac:dyDescent="0.25">
      <c r="A27" s="254" t="s">
        <v>453</v>
      </c>
      <c r="B27" s="273" t="s">
        <v>25</v>
      </c>
      <c r="C27" s="291" t="s">
        <v>5</v>
      </c>
      <c r="D27" s="348">
        <v>90</v>
      </c>
      <c r="E27" s="348">
        <v>89</v>
      </c>
      <c r="F27" s="348">
        <v>98.95</v>
      </c>
      <c r="G27" s="243">
        <v>105</v>
      </c>
      <c r="H27" s="243"/>
      <c r="I27" s="243"/>
      <c r="J27" s="275"/>
      <c r="K27" s="276">
        <f t="shared" si="0"/>
        <v>95.737499999999997</v>
      </c>
      <c r="L27" s="276" t="e">
        <v>#DIV/0!</v>
      </c>
      <c r="M27" s="284"/>
      <c r="N27" s="284"/>
      <c r="O27" s="142"/>
      <c r="P27" s="142"/>
      <c r="Q27" s="142"/>
      <c r="R27" s="142"/>
      <c r="S27" s="142"/>
      <c r="V27" s="254" t="e">
        <v>#DIV/0!</v>
      </c>
      <c r="W27" s="283" t="s">
        <v>134</v>
      </c>
      <c r="X27" s="279"/>
      <c r="Y27" s="280"/>
      <c r="Z27" s="280"/>
      <c r="AA27" s="280"/>
      <c r="AB27" s="280"/>
      <c r="AC27" s="280"/>
      <c r="AD27" s="280"/>
      <c r="AE27" s="281"/>
    </row>
    <row r="28" spans="1:31" ht="15" customHeight="1" x14ac:dyDescent="0.25">
      <c r="A28" s="254" t="s">
        <v>454</v>
      </c>
      <c r="B28" s="273" t="s">
        <v>26</v>
      </c>
      <c r="C28" s="274" t="s">
        <v>5</v>
      </c>
      <c r="D28" s="348">
        <v>45</v>
      </c>
      <c r="E28" s="348">
        <v>45</v>
      </c>
      <c r="F28" s="348">
        <v>47</v>
      </c>
      <c r="G28" s="348"/>
      <c r="H28" s="243"/>
      <c r="I28" s="243"/>
      <c r="J28" s="250"/>
      <c r="K28" s="276">
        <f t="shared" si="0"/>
        <v>45.666666666666664</v>
      </c>
      <c r="L28" s="276">
        <v>47</v>
      </c>
      <c r="M28" s="277"/>
      <c r="N28" s="284"/>
      <c r="O28" s="142"/>
      <c r="P28" s="142"/>
      <c r="Q28" s="142"/>
      <c r="R28" s="142"/>
      <c r="S28" s="142"/>
      <c r="V28" s="254">
        <v>59</v>
      </c>
      <c r="W28" s="278" t="s">
        <v>353</v>
      </c>
      <c r="X28" s="279" t="s">
        <v>345</v>
      </c>
      <c r="Y28" s="280">
        <f>D151</f>
        <v>79</v>
      </c>
      <c r="Z28" s="280" t="e">
        <f>#REF!</f>
        <v>#REF!</v>
      </c>
      <c r="AA28" s="280" t="e">
        <f>#REF!</f>
        <v>#REF!</v>
      </c>
      <c r="AB28" s="280" t="e">
        <f>#REF!</f>
        <v>#REF!</v>
      </c>
      <c r="AC28" s="280" t="e">
        <f>#REF!</f>
        <v>#REF!</v>
      </c>
      <c r="AD28" s="280" t="e">
        <f>#REF!</f>
        <v>#REF!</v>
      </c>
      <c r="AE28" s="281" t="e">
        <f t="shared" ref="AE28:AE34" si="1">AVERAGE(Y28:AD28)</f>
        <v>#REF!</v>
      </c>
    </row>
    <row r="29" spans="1:31" ht="15" customHeight="1" x14ac:dyDescent="0.2">
      <c r="A29" s="254" t="s">
        <v>455</v>
      </c>
      <c r="B29" s="287" t="s">
        <v>27</v>
      </c>
      <c r="C29" s="274"/>
      <c r="D29" s="245"/>
      <c r="E29" s="245"/>
      <c r="F29" s="245"/>
      <c r="G29" s="245"/>
      <c r="H29" s="242"/>
      <c r="I29" s="288"/>
      <c r="J29" s="275"/>
      <c r="K29" s="276" t="e">
        <f t="shared" si="0"/>
        <v>#DIV/0!</v>
      </c>
      <c r="L29" s="276" t="e">
        <v>#DIV/0!</v>
      </c>
      <c r="M29" s="292"/>
      <c r="N29" s="286"/>
      <c r="V29" s="254" t="e">
        <v>#DIV/0!</v>
      </c>
      <c r="W29" s="278" t="s">
        <v>354</v>
      </c>
      <c r="X29" s="279" t="s">
        <v>345</v>
      </c>
      <c r="Y29" s="280">
        <f>D152</f>
        <v>0</v>
      </c>
      <c r="Z29" s="280" t="e">
        <f>#REF!</f>
        <v>#REF!</v>
      </c>
      <c r="AA29" s="280" t="e">
        <f>#REF!</f>
        <v>#REF!</v>
      </c>
      <c r="AB29" s="280" t="e">
        <f>#REF!</f>
        <v>#REF!</v>
      </c>
      <c r="AC29" s="280" t="e">
        <f>#REF!</f>
        <v>#REF!</v>
      </c>
      <c r="AD29" s="280" t="e">
        <f>#REF!</f>
        <v>#REF!</v>
      </c>
      <c r="AE29" s="281" t="e">
        <f t="shared" si="1"/>
        <v>#REF!</v>
      </c>
    </row>
    <row r="30" spans="1:31" ht="15" customHeight="1" x14ac:dyDescent="0.25">
      <c r="A30" s="254" t="s">
        <v>456</v>
      </c>
      <c r="B30" s="273" t="s">
        <v>381</v>
      </c>
      <c r="C30" s="274" t="s">
        <v>29</v>
      </c>
      <c r="D30" s="348">
        <v>19</v>
      </c>
      <c r="E30" s="348">
        <v>19</v>
      </c>
      <c r="F30" s="348">
        <v>19</v>
      </c>
      <c r="G30" s="348">
        <v>20</v>
      </c>
      <c r="H30" s="243"/>
      <c r="I30" s="243"/>
      <c r="J30" s="275"/>
      <c r="K30" s="276">
        <f t="shared" si="0"/>
        <v>19.25</v>
      </c>
      <c r="L30" s="276">
        <v>19.75</v>
      </c>
      <c r="M30" s="277"/>
      <c r="N30" s="284"/>
      <c r="V30" s="254">
        <v>19.237500000000001</v>
      </c>
      <c r="W30" s="278" t="s">
        <v>355</v>
      </c>
      <c r="X30" s="279" t="s">
        <v>1</v>
      </c>
      <c r="Y30" s="280">
        <f>D155</f>
        <v>8.6666666666666661</v>
      </c>
      <c r="Z30" s="280" t="e">
        <f>#REF!</f>
        <v>#REF!</v>
      </c>
      <c r="AA30" s="280" t="e">
        <f>#REF!</f>
        <v>#REF!</v>
      </c>
      <c r="AB30" s="280" t="e">
        <f>#REF!</f>
        <v>#REF!</v>
      </c>
      <c r="AC30" s="280" t="e">
        <f>#REF!</f>
        <v>#REF!</v>
      </c>
      <c r="AD30" s="280" t="e">
        <f>#REF!</f>
        <v>#REF!</v>
      </c>
      <c r="AE30" s="281" t="e">
        <f t="shared" si="1"/>
        <v>#REF!</v>
      </c>
    </row>
    <row r="31" spans="1:31" ht="15" customHeight="1" x14ac:dyDescent="0.25">
      <c r="A31" s="254" t="s">
        <v>457</v>
      </c>
      <c r="B31" s="273" t="s">
        <v>382</v>
      </c>
      <c r="C31" s="274" t="s">
        <v>29</v>
      </c>
      <c r="D31" s="348">
        <v>19</v>
      </c>
      <c r="E31" s="348">
        <v>19</v>
      </c>
      <c r="F31" s="348">
        <v>19</v>
      </c>
      <c r="G31" s="348">
        <v>20</v>
      </c>
      <c r="H31" s="243"/>
      <c r="I31" s="243"/>
      <c r="J31" s="275"/>
      <c r="K31" s="276">
        <f t="shared" si="0"/>
        <v>19.25</v>
      </c>
      <c r="L31" s="276">
        <v>19.75</v>
      </c>
      <c r="M31" s="277"/>
      <c r="N31" s="284"/>
      <c r="V31" s="254">
        <v>19.237500000000001</v>
      </c>
      <c r="W31" s="278" t="s">
        <v>356</v>
      </c>
      <c r="X31" s="279" t="s">
        <v>345</v>
      </c>
      <c r="Y31" s="280">
        <f>D143</f>
        <v>139</v>
      </c>
      <c r="Z31" s="280" t="e">
        <f>#REF!</f>
        <v>#REF!</v>
      </c>
      <c r="AA31" s="280" t="e">
        <f>#REF!</f>
        <v>#REF!</v>
      </c>
      <c r="AB31" s="280" t="e">
        <f>#REF!</f>
        <v>#REF!</v>
      </c>
      <c r="AC31" s="280" t="e">
        <f>#REF!</f>
        <v>#REF!</v>
      </c>
      <c r="AD31" s="280" t="e">
        <f>#REF!</f>
        <v>#REF!</v>
      </c>
      <c r="AE31" s="281" t="e">
        <f t="shared" si="1"/>
        <v>#REF!</v>
      </c>
    </row>
    <row r="32" spans="1:31" ht="15" customHeight="1" x14ac:dyDescent="0.25">
      <c r="A32" s="254" t="s">
        <v>458</v>
      </c>
      <c r="B32" s="273" t="s">
        <v>383</v>
      </c>
      <c r="C32" s="274" t="s">
        <v>29</v>
      </c>
      <c r="D32" s="348">
        <v>19</v>
      </c>
      <c r="E32" s="348">
        <v>19</v>
      </c>
      <c r="F32" s="348">
        <v>19</v>
      </c>
      <c r="G32" s="348">
        <v>20</v>
      </c>
      <c r="H32" s="243"/>
      <c r="I32" s="243"/>
      <c r="J32" s="275"/>
      <c r="K32" s="276">
        <f t="shared" si="0"/>
        <v>19.25</v>
      </c>
      <c r="L32" s="276">
        <v>19.75</v>
      </c>
      <c r="M32" s="277"/>
      <c r="N32" s="284"/>
      <c r="V32" s="254">
        <v>19.237500000000001</v>
      </c>
      <c r="W32" s="278" t="s">
        <v>357</v>
      </c>
      <c r="X32" s="279" t="s">
        <v>345</v>
      </c>
      <c r="Y32" s="280">
        <f>D144</f>
        <v>0</v>
      </c>
      <c r="Z32" s="280" t="e">
        <f>#REF!</f>
        <v>#REF!</v>
      </c>
      <c r="AA32" s="280" t="e">
        <f>#REF!</f>
        <v>#REF!</v>
      </c>
      <c r="AB32" s="280" t="e">
        <f>#REF!</f>
        <v>#REF!</v>
      </c>
      <c r="AC32" s="280" t="e">
        <f>#REF!</f>
        <v>#REF!</v>
      </c>
      <c r="AD32" s="280" t="e">
        <f>#REF!</f>
        <v>#REF!</v>
      </c>
      <c r="AE32" s="281" t="e">
        <f t="shared" si="1"/>
        <v>#REF!</v>
      </c>
    </row>
    <row r="33" spans="1:31" ht="15" customHeight="1" x14ac:dyDescent="0.2">
      <c r="A33" s="254" t="s">
        <v>459</v>
      </c>
      <c r="B33" s="273" t="s">
        <v>141</v>
      </c>
      <c r="C33" s="274" t="s">
        <v>29</v>
      </c>
      <c r="D33" s="340"/>
      <c r="E33" s="340"/>
      <c r="F33" s="340"/>
      <c r="G33" s="340"/>
      <c r="H33" s="244"/>
      <c r="I33" s="282"/>
      <c r="J33" s="275"/>
      <c r="K33" s="276" t="e">
        <f t="shared" si="0"/>
        <v>#DIV/0!</v>
      </c>
      <c r="L33" s="276" t="e">
        <v>#DIV/0!</v>
      </c>
      <c r="M33" s="277"/>
      <c r="N33" s="284"/>
      <c r="V33" s="254" t="e">
        <v>#DIV/0!</v>
      </c>
      <c r="W33" s="278" t="s">
        <v>358</v>
      </c>
      <c r="X33" s="279" t="s">
        <v>345</v>
      </c>
      <c r="Y33" s="280">
        <f>SUM(D139+D140+D142)/2</f>
        <v>245</v>
      </c>
      <c r="Z33" s="280" t="e">
        <f>SUM(#REF!+#REF!+#REF!)/3</f>
        <v>#REF!</v>
      </c>
      <c r="AA33" s="280" t="e">
        <f>SUM(#REF!)</f>
        <v>#REF!</v>
      </c>
      <c r="AB33" s="280" t="e">
        <f>SUM(#REF!+#REF!+#REF!)/3</f>
        <v>#REF!</v>
      </c>
      <c r="AC33" s="280" t="e">
        <f>SUM(#REF!+#REF!+#REF!)/3</f>
        <v>#REF!</v>
      </c>
      <c r="AD33" s="280" t="e">
        <f>SUM(#REF!+#REF!+#REF!)/3</f>
        <v>#REF!</v>
      </c>
      <c r="AE33" s="281" t="e">
        <f t="shared" si="1"/>
        <v>#REF!</v>
      </c>
    </row>
    <row r="34" spans="1:31" ht="15" customHeight="1" x14ac:dyDescent="0.25">
      <c r="A34" s="254" t="s">
        <v>460</v>
      </c>
      <c r="B34" s="273" t="s">
        <v>32</v>
      </c>
      <c r="C34" s="274" t="s">
        <v>29</v>
      </c>
      <c r="D34" s="348">
        <v>19</v>
      </c>
      <c r="E34" s="348">
        <v>19</v>
      </c>
      <c r="F34" s="348">
        <v>19</v>
      </c>
      <c r="G34" s="348">
        <v>20</v>
      </c>
      <c r="H34" s="243"/>
      <c r="I34" s="243"/>
      <c r="J34" s="275"/>
      <c r="K34" s="276">
        <f t="shared" si="0"/>
        <v>19.25</v>
      </c>
      <c r="L34" s="276">
        <v>19.75</v>
      </c>
      <c r="M34" s="277"/>
      <c r="N34" s="284"/>
      <c r="V34" s="254">
        <v>18.987500000000001</v>
      </c>
      <c r="W34" s="278" t="s">
        <v>359</v>
      </c>
      <c r="X34" s="279" t="s">
        <v>133</v>
      </c>
      <c r="Y34" s="280" t="e">
        <f>#REF!</f>
        <v>#REF!</v>
      </c>
      <c r="Z34" s="280" t="e">
        <f>#REF!</f>
        <v>#REF!</v>
      </c>
      <c r="AA34" s="280" t="e">
        <f>#REF!</f>
        <v>#REF!</v>
      </c>
      <c r="AB34" s="280" t="e">
        <f>#REF!</f>
        <v>#REF!</v>
      </c>
      <c r="AC34" s="280" t="e">
        <f>#REF!</f>
        <v>#REF!</v>
      </c>
      <c r="AD34" s="280" t="e">
        <f>#REF!</f>
        <v>#REF!</v>
      </c>
      <c r="AE34" s="281" t="e">
        <f t="shared" si="1"/>
        <v>#REF!</v>
      </c>
    </row>
    <row r="35" spans="1:31" ht="15" customHeight="1" x14ac:dyDescent="0.25">
      <c r="A35" s="254" t="s">
        <v>461</v>
      </c>
      <c r="B35" s="273" t="s">
        <v>384</v>
      </c>
      <c r="C35" s="274" t="s">
        <v>29</v>
      </c>
      <c r="D35" s="348">
        <v>8</v>
      </c>
      <c r="E35" s="348">
        <f>16*0.5</f>
        <v>8</v>
      </c>
      <c r="F35" s="348">
        <f>17.95*0.5</f>
        <v>8.9749999999999996</v>
      </c>
      <c r="G35" s="348"/>
      <c r="H35" s="243"/>
      <c r="I35" s="243"/>
      <c r="J35" s="275"/>
      <c r="K35" s="276">
        <f t="shared" si="0"/>
        <v>8.3250000000000011</v>
      </c>
      <c r="L35" s="276">
        <v>8.8250000000000011</v>
      </c>
      <c r="M35" s="277"/>
      <c r="N35" s="284"/>
      <c r="V35" s="254">
        <v>9</v>
      </c>
      <c r="W35" s="293" t="s">
        <v>360</v>
      </c>
      <c r="X35" s="293"/>
      <c r="Y35" s="293"/>
      <c r="Z35" s="293"/>
      <c r="AA35" s="294"/>
      <c r="AB35" s="294"/>
      <c r="AC35" s="294"/>
      <c r="AD35" s="294"/>
      <c r="AE35" s="142"/>
    </row>
    <row r="36" spans="1:31" ht="15" customHeight="1" x14ac:dyDescent="0.2">
      <c r="A36" s="254" t="s">
        <v>462</v>
      </c>
      <c r="B36" s="287" t="s">
        <v>34</v>
      </c>
      <c r="C36" s="274"/>
      <c r="D36" s="245"/>
      <c r="E36" s="245"/>
      <c r="F36" s="245"/>
      <c r="G36" s="245"/>
      <c r="H36" s="242"/>
      <c r="I36" s="288"/>
      <c r="J36" s="275"/>
      <c r="K36" s="276" t="e">
        <f t="shared" si="0"/>
        <v>#DIV/0!</v>
      </c>
      <c r="L36" s="276" t="e">
        <v>#DIV/0!</v>
      </c>
      <c r="N36" s="286"/>
      <c r="V36" s="254" t="e">
        <v>#DIV/0!</v>
      </c>
      <c r="W36" s="293" t="s">
        <v>361</v>
      </c>
      <c r="X36" s="293"/>
      <c r="Y36" s="293"/>
      <c r="Z36" s="293"/>
      <c r="AA36" s="294"/>
      <c r="AB36" s="294"/>
      <c r="AC36" s="294"/>
      <c r="AD36" s="294"/>
    </row>
    <row r="37" spans="1:31" ht="15" customHeight="1" x14ac:dyDescent="0.25">
      <c r="A37" s="254" t="s">
        <v>463</v>
      </c>
      <c r="B37" s="273" t="s">
        <v>35</v>
      </c>
      <c r="C37" s="274" t="s">
        <v>5</v>
      </c>
      <c r="D37" s="348">
        <v>92</v>
      </c>
      <c r="E37" s="348">
        <v>73</v>
      </c>
      <c r="F37" s="348">
        <v>95</v>
      </c>
      <c r="G37" s="348">
        <v>92</v>
      </c>
      <c r="H37" s="243"/>
      <c r="I37" s="243"/>
      <c r="J37" s="275"/>
      <c r="K37" s="276">
        <f t="shared" si="0"/>
        <v>88</v>
      </c>
      <c r="L37" s="276">
        <v>92</v>
      </c>
      <c r="M37" s="292"/>
      <c r="N37" s="295"/>
      <c r="V37" s="254">
        <v>91.4</v>
      </c>
    </row>
    <row r="38" spans="1:31" ht="15" customHeight="1" x14ac:dyDescent="0.25">
      <c r="A38" s="254" t="s">
        <v>464</v>
      </c>
      <c r="B38" s="273" t="s">
        <v>36</v>
      </c>
      <c r="C38" s="274" t="s">
        <v>5</v>
      </c>
      <c r="D38" s="348"/>
      <c r="E38" s="348">
        <v>96</v>
      </c>
      <c r="F38" s="348">
        <v>101</v>
      </c>
      <c r="G38" s="348">
        <v>100</v>
      </c>
      <c r="H38" s="243"/>
      <c r="I38" s="243"/>
      <c r="J38" s="275"/>
      <c r="K38" s="276">
        <f t="shared" si="0"/>
        <v>99</v>
      </c>
      <c r="L38" s="276">
        <v>98.666666666666671</v>
      </c>
      <c r="M38" s="292"/>
      <c r="N38" s="284"/>
      <c r="V38" s="254">
        <v>91.6</v>
      </c>
    </row>
    <row r="39" spans="1:31" ht="15" customHeight="1" x14ac:dyDescent="0.25">
      <c r="A39" s="254" t="s">
        <v>465</v>
      </c>
      <c r="B39" s="273" t="s">
        <v>37</v>
      </c>
      <c r="C39" s="274" t="s">
        <v>5</v>
      </c>
      <c r="D39" s="348"/>
      <c r="E39" s="348">
        <v>60</v>
      </c>
      <c r="F39" s="348">
        <v>73</v>
      </c>
      <c r="G39" s="348"/>
      <c r="H39" s="243"/>
      <c r="I39" s="244"/>
      <c r="J39" s="275"/>
      <c r="K39" s="276">
        <f t="shared" si="0"/>
        <v>66.5</v>
      </c>
      <c r="L39" s="276">
        <v>68.5</v>
      </c>
      <c r="M39" s="292"/>
      <c r="N39" s="284"/>
      <c r="V39" s="254">
        <v>66.12</v>
      </c>
    </row>
    <row r="40" spans="1:31" ht="15" customHeight="1" x14ac:dyDescent="0.25">
      <c r="A40" s="254" t="s">
        <v>466</v>
      </c>
      <c r="B40" s="273" t="s">
        <v>38</v>
      </c>
      <c r="C40" s="274" t="s">
        <v>5</v>
      </c>
      <c r="D40" s="348">
        <v>68</v>
      </c>
      <c r="E40" s="348">
        <v>60</v>
      </c>
      <c r="F40" s="348">
        <v>73</v>
      </c>
      <c r="G40" s="348">
        <v>68</v>
      </c>
      <c r="H40" s="243"/>
      <c r="I40" s="244"/>
      <c r="J40" s="275"/>
      <c r="K40" s="276">
        <f t="shared" si="0"/>
        <v>67.25</v>
      </c>
      <c r="L40" s="276">
        <v>63.75</v>
      </c>
      <c r="M40" s="292"/>
      <c r="N40" s="284"/>
      <c r="V40" s="254">
        <v>63.6</v>
      </c>
    </row>
    <row r="41" spans="1:31" ht="15" customHeight="1" x14ac:dyDescent="0.25">
      <c r="A41" s="254" t="s">
        <v>467</v>
      </c>
      <c r="B41" s="273" t="s">
        <v>39</v>
      </c>
      <c r="C41" s="274" t="s">
        <v>5</v>
      </c>
      <c r="D41" s="348">
        <v>78</v>
      </c>
      <c r="E41" s="348">
        <v>60</v>
      </c>
      <c r="F41" s="348">
        <v>73</v>
      </c>
      <c r="G41" s="348">
        <v>78</v>
      </c>
      <c r="H41" s="243"/>
      <c r="I41" s="244"/>
      <c r="J41" s="275"/>
      <c r="K41" s="276">
        <f t="shared" si="0"/>
        <v>72.25</v>
      </c>
      <c r="L41" s="276">
        <v>70</v>
      </c>
      <c r="M41" s="277"/>
      <c r="N41" s="284"/>
      <c r="V41" s="254">
        <v>71.400000000000006</v>
      </c>
    </row>
    <row r="42" spans="1:31" ht="15" customHeight="1" x14ac:dyDescent="0.25">
      <c r="A42" s="254" t="s">
        <v>468</v>
      </c>
      <c r="B42" s="273" t="s">
        <v>40</v>
      </c>
      <c r="C42" s="274" t="s">
        <v>5</v>
      </c>
      <c r="D42" s="348"/>
      <c r="E42" s="348">
        <v>149</v>
      </c>
      <c r="F42" s="348">
        <v>159.94999999999999</v>
      </c>
      <c r="G42" s="348"/>
      <c r="H42" s="243"/>
      <c r="I42" s="296"/>
      <c r="J42" s="275"/>
      <c r="K42" s="276">
        <f t="shared" si="0"/>
        <v>154.47499999999999</v>
      </c>
      <c r="L42" s="276">
        <v>159.47499999999999</v>
      </c>
      <c r="M42" s="277"/>
      <c r="N42" s="284"/>
      <c r="V42" s="254">
        <v>158.5</v>
      </c>
    </row>
    <row r="43" spans="1:31" ht="15" customHeight="1" x14ac:dyDescent="0.2">
      <c r="A43" s="254" t="s">
        <v>469</v>
      </c>
      <c r="B43" s="273" t="s">
        <v>41</v>
      </c>
      <c r="C43" s="274" t="s">
        <v>5</v>
      </c>
      <c r="D43" s="245"/>
      <c r="E43" s="245"/>
      <c r="F43" s="245"/>
      <c r="G43" s="245"/>
      <c r="H43" s="242"/>
      <c r="I43" s="282"/>
      <c r="J43" s="275"/>
      <c r="K43" s="276" t="e">
        <f t="shared" si="0"/>
        <v>#DIV/0!</v>
      </c>
      <c r="L43" s="276" t="e">
        <v>#DIV/0!</v>
      </c>
      <c r="M43" s="277"/>
      <c r="N43" s="284"/>
      <c r="V43" s="254" t="e">
        <v>#DIV/0!</v>
      </c>
    </row>
    <row r="44" spans="1:31" ht="15" customHeight="1" x14ac:dyDescent="0.2">
      <c r="A44" s="254" t="s">
        <v>470</v>
      </c>
      <c r="B44" s="287" t="s">
        <v>42</v>
      </c>
      <c r="C44" s="274"/>
      <c r="D44" s="245"/>
      <c r="E44" s="245"/>
      <c r="F44" s="245"/>
      <c r="G44" s="245"/>
      <c r="H44" s="242"/>
      <c r="I44" s="288"/>
      <c r="J44" s="250"/>
      <c r="K44" s="276" t="e">
        <f t="shared" si="0"/>
        <v>#DIV/0!</v>
      </c>
      <c r="L44" s="276" t="e">
        <v>#DIV/0!</v>
      </c>
      <c r="M44" s="292"/>
      <c r="N44" s="292"/>
      <c r="V44" s="254" t="e">
        <v>#DIV/0!</v>
      </c>
    </row>
    <row r="45" spans="1:31" ht="15" customHeight="1" x14ac:dyDescent="0.2">
      <c r="A45" s="254" t="s">
        <v>471</v>
      </c>
      <c r="B45" s="273" t="s">
        <v>43</v>
      </c>
      <c r="C45" s="274" t="s">
        <v>5</v>
      </c>
      <c r="D45" s="245"/>
      <c r="E45" s="245"/>
      <c r="F45" s="245"/>
      <c r="G45" s="245"/>
      <c r="H45" s="245"/>
      <c r="I45" s="282"/>
      <c r="J45" s="275"/>
      <c r="K45" s="276" t="e">
        <f t="shared" si="0"/>
        <v>#DIV/0!</v>
      </c>
      <c r="L45" s="276" t="e">
        <v>#DIV/0!</v>
      </c>
      <c r="M45" s="277"/>
      <c r="N45" s="277"/>
      <c r="V45" s="254" t="e">
        <v>#DIV/0!</v>
      </c>
    </row>
    <row r="46" spans="1:31" ht="15" customHeight="1" x14ac:dyDescent="0.25">
      <c r="A46" s="254" t="s">
        <v>472</v>
      </c>
      <c r="B46" s="273" t="s">
        <v>44</v>
      </c>
      <c r="C46" s="274" t="s">
        <v>29</v>
      </c>
      <c r="D46" s="348">
        <v>69</v>
      </c>
      <c r="E46" s="348">
        <v>69</v>
      </c>
      <c r="F46" s="348">
        <v>68.95</v>
      </c>
      <c r="G46" s="348"/>
      <c r="H46" s="243"/>
      <c r="I46" s="243"/>
      <c r="J46" s="250"/>
      <c r="K46" s="276">
        <f t="shared" si="0"/>
        <v>68.983333333333334</v>
      </c>
      <c r="L46" s="276">
        <v>70.487499999999997</v>
      </c>
      <c r="M46" s="277"/>
      <c r="N46" s="277"/>
      <c r="V46" s="254">
        <v>62.237499999999997</v>
      </c>
    </row>
    <row r="47" spans="1:31" ht="15" customHeight="1" x14ac:dyDescent="0.2">
      <c r="A47" s="254" t="s">
        <v>473</v>
      </c>
      <c r="B47" s="287" t="s">
        <v>46</v>
      </c>
      <c r="C47" s="274"/>
      <c r="D47" s="245"/>
      <c r="E47" s="245"/>
      <c r="F47" s="245"/>
      <c r="G47" s="245"/>
      <c r="H47" s="242"/>
      <c r="I47" s="288"/>
      <c r="J47" s="250"/>
      <c r="K47" s="276" t="e">
        <f t="shared" si="0"/>
        <v>#DIV/0!</v>
      </c>
      <c r="L47" s="276" t="e">
        <v>#DIV/0!</v>
      </c>
      <c r="M47" s="292"/>
      <c r="N47" s="292"/>
      <c r="V47" s="254" t="e">
        <v>#DIV/0!</v>
      </c>
    </row>
    <row r="48" spans="1:31" ht="15" customHeight="1" x14ac:dyDescent="0.25">
      <c r="A48" s="254" t="s">
        <v>474</v>
      </c>
      <c r="B48" s="273" t="s">
        <v>47</v>
      </c>
      <c r="C48" s="274" t="s">
        <v>5</v>
      </c>
      <c r="D48" s="348">
        <v>51</v>
      </c>
      <c r="E48" s="348">
        <v>51</v>
      </c>
      <c r="F48" s="348">
        <v>55</v>
      </c>
      <c r="G48" s="348">
        <v>52</v>
      </c>
      <c r="H48" s="243"/>
      <c r="I48" s="243"/>
      <c r="J48" s="275"/>
      <c r="K48" s="276">
        <f t="shared" si="0"/>
        <v>52.25</v>
      </c>
      <c r="L48" s="276">
        <v>55</v>
      </c>
      <c r="M48" s="277"/>
      <c r="N48" s="277"/>
      <c r="V48" s="254">
        <v>48.987499999999997</v>
      </c>
    </row>
    <row r="49" spans="1:24" ht="15" customHeight="1" x14ac:dyDescent="0.25">
      <c r="A49" s="254" t="s">
        <v>475</v>
      </c>
      <c r="B49" s="273" t="s">
        <v>48</v>
      </c>
      <c r="C49" s="274" t="s">
        <v>5</v>
      </c>
      <c r="D49" s="348">
        <v>135</v>
      </c>
      <c r="E49" s="348"/>
      <c r="F49" s="348"/>
      <c r="G49" s="348"/>
      <c r="H49" s="243"/>
      <c r="I49" s="243"/>
      <c r="J49" s="275"/>
      <c r="K49" s="276">
        <f t="shared" si="0"/>
        <v>135</v>
      </c>
      <c r="L49" s="276" t="e">
        <v>#DIV/0!</v>
      </c>
      <c r="M49" s="277"/>
      <c r="N49" s="277"/>
      <c r="V49" s="254">
        <v>142.33333333333334</v>
      </c>
    </row>
    <row r="50" spans="1:24" ht="15" customHeight="1" x14ac:dyDescent="0.2">
      <c r="A50" s="254" t="s">
        <v>476</v>
      </c>
      <c r="B50" s="273" t="s">
        <v>49</v>
      </c>
      <c r="C50" s="274" t="s">
        <v>5</v>
      </c>
      <c r="D50" s="341"/>
      <c r="E50" s="245"/>
      <c r="F50" s="245"/>
      <c r="G50" s="245"/>
      <c r="H50" s="242"/>
      <c r="I50" s="282"/>
      <c r="J50" s="275"/>
      <c r="K50" s="276" t="e">
        <f t="shared" si="0"/>
        <v>#DIV/0!</v>
      </c>
      <c r="L50" s="276" t="e">
        <v>#DIV/0!</v>
      </c>
      <c r="M50" s="277"/>
      <c r="N50" s="277"/>
      <c r="V50" s="254" t="e">
        <v>#DIV/0!</v>
      </c>
    </row>
    <row r="51" spans="1:24" ht="15" customHeight="1" x14ac:dyDescent="0.2">
      <c r="A51" s="254" t="s">
        <v>477</v>
      </c>
      <c r="B51" s="273" t="s">
        <v>142</v>
      </c>
      <c r="C51" s="274" t="s">
        <v>5</v>
      </c>
      <c r="D51" s="341"/>
      <c r="E51" s="341"/>
      <c r="F51" s="341"/>
      <c r="G51" s="341"/>
      <c r="H51" s="244"/>
      <c r="I51" s="282"/>
      <c r="J51" s="275"/>
      <c r="K51" s="276" t="e">
        <f t="shared" si="0"/>
        <v>#DIV/0!</v>
      </c>
      <c r="L51" s="276" t="e">
        <v>#DIV/0!</v>
      </c>
      <c r="M51" s="277"/>
      <c r="N51" s="277"/>
      <c r="V51" s="254" t="e">
        <v>#DIV/0!</v>
      </c>
    </row>
    <row r="52" spans="1:24" ht="15" customHeight="1" x14ac:dyDescent="0.25">
      <c r="A52" s="254" t="s">
        <v>478</v>
      </c>
      <c r="B52" s="273" t="s">
        <v>50</v>
      </c>
      <c r="C52" s="274" t="s">
        <v>5</v>
      </c>
      <c r="D52" s="348">
        <v>83</v>
      </c>
      <c r="E52" s="348">
        <v>83</v>
      </c>
      <c r="F52" s="348">
        <v>83</v>
      </c>
      <c r="G52" s="348">
        <v>83</v>
      </c>
      <c r="H52" s="243"/>
      <c r="I52" s="243"/>
      <c r="J52" s="275"/>
      <c r="K52" s="276">
        <f t="shared" si="0"/>
        <v>83</v>
      </c>
      <c r="L52" s="276">
        <v>82</v>
      </c>
      <c r="M52" s="277"/>
      <c r="N52" s="277"/>
      <c r="V52" s="254">
        <v>77.987499999999997</v>
      </c>
    </row>
    <row r="53" spans="1:24" ht="15" customHeight="1" x14ac:dyDescent="0.25">
      <c r="A53" s="254" t="s">
        <v>479</v>
      </c>
      <c r="B53" s="273" t="s">
        <v>51</v>
      </c>
      <c r="C53" s="274" t="s">
        <v>5</v>
      </c>
      <c r="D53" s="348">
        <v>83</v>
      </c>
      <c r="E53" s="348">
        <v>83</v>
      </c>
      <c r="F53" s="348">
        <v>83</v>
      </c>
      <c r="G53" s="348">
        <v>83</v>
      </c>
      <c r="H53" s="243"/>
      <c r="I53" s="243"/>
      <c r="J53" s="275"/>
      <c r="K53" s="276">
        <f t="shared" si="0"/>
        <v>83</v>
      </c>
      <c r="L53" s="276">
        <v>82</v>
      </c>
      <c r="M53" s="277"/>
      <c r="N53" s="277"/>
      <c r="V53" s="254">
        <v>78.987499999999997</v>
      </c>
    </row>
    <row r="54" spans="1:24" ht="15" customHeight="1" x14ac:dyDescent="0.25">
      <c r="A54" s="254" t="s">
        <v>480</v>
      </c>
      <c r="B54" s="273" t="s">
        <v>143</v>
      </c>
      <c r="C54" s="274" t="s">
        <v>5</v>
      </c>
      <c r="D54" s="348">
        <v>83</v>
      </c>
      <c r="E54" s="348">
        <v>83</v>
      </c>
      <c r="F54" s="348">
        <v>83</v>
      </c>
      <c r="G54" s="348">
        <v>83</v>
      </c>
      <c r="H54" s="243"/>
      <c r="I54" s="243"/>
      <c r="J54" s="275"/>
      <c r="K54" s="276">
        <f t="shared" si="0"/>
        <v>83</v>
      </c>
      <c r="L54" s="276">
        <v>82</v>
      </c>
      <c r="M54" s="277"/>
      <c r="N54" s="277"/>
      <c r="V54" s="254">
        <v>77.987499999999997</v>
      </c>
    </row>
    <row r="55" spans="1:24" ht="15" customHeight="1" x14ac:dyDescent="0.25">
      <c r="A55" s="254" t="s">
        <v>481</v>
      </c>
      <c r="B55" s="273" t="s">
        <v>53</v>
      </c>
      <c r="C55" s="274" t="s">
        <v>5</v>
      </c>
      <c r="D55" s="348">
        <v>199</v>
      </c>
      <c r="E55" s="348">
        <v>199</v>
      </c>
      <c r="F55" s="348">
        <v>199</v>
      </c>
      <c r="G55" s="348"/>
      <c r="H55" s="243"/>
      <c r="I55" s="243"/>
      <c r="J55" s="275"/>
      <c r="K55" s="276">
        <f t="shared" si="0"/>
        <v>199</v>
      </c>
      <c r="L55" s="276">
        <v>205.98333333333335</v>
      </c>
      <c r="M55" s="277"/>
      <c r="N55" s="277"/>
      <c r="V55" s="254">
        <v>161.73750000000001</v>
      </c>
    </row>
    <row r="56" spans="1:24" ht="15" customHeight="1" x14ac:dyDescent="0.2">
      <c r="A56" s="254" t="s">
        <v>482</v>
      </c>
      <c r="B56" s="273" t="s">
        <v>54</v>
      </c>
      <c r="C56" s="274" t="s">
        <v>5</v>
      </c>
      <c r="D56" s="340"/>
      <c r="E56" s="340"/>
      <c r="F56" s="340"/>
      <c r="G56" s="340"/>
      <c r="H56" s="244"/>
      <c r="I56" s="297"/>
      <c r="J56" s="250"/>
      <c r="K56" s="276" t="e">
        <f t="shared" si="0"/>
        <v>#DIV/0!</v>
      </c>
      <c r="L56" s="276" t="e">
        <v>#DIV/0!</v>
      </c>
      <c r="M56" s="292"/>
      <c r="N56" s="292"/>
      <c r="V56" s="254" t="e">
        <v>#DIV/0!</v>
      </c>
    </row>
    <row r="57" spans="1:24" ht="15" customHeight="1" x14ac:dyDescent="0.25">
      <c r="A57" s="254" t="s">
        <v>483</v>
      </c>
      <c r="B57" s="273" t="s">
        <v>55</v>
      </c>
      <c r="C57" s="274" t="s">
        <v>5</v>
      </c>
      <c r="D57" s="348">
        <v>29</v>
      </c>
      <c r="E57" s="348">
        <v>28</v>
      </c>
      <c r="F57" s="348">
        <v>28.95</v>
      </c>
      <c r="G57" s="348">
        <v>28</v>
      </c>
      <c r="H57" s="243"/>
      <c r="I57" s="243"/>
      <c r="J57" s="275"/>
      <c r="K57" s="276">
        <f t="shared" si="0"/>
        <v>28.487500000000001</v>
      </c>
      <c r="L57" s="276">
        <v>28.987500000000001</v>
      </c>
      <c r="M57" s="277"/>
      <c r="N57" s="277"/>
      <c r="V57" s="254">
        <v>28.737500000000001</v>
      </c>
    </row>
    <row r="58" spans="1:24" ht="15" customHeight="1" x14ac:dyDescent="0.25">
      <c r="A58" s="254" t="s">
        <v>484</v>
      </c>
      <c r="B58" s="273" t="s">
        <v>56</v>
      </c>
      <c r="C58" s="274" t="s">
        <v>5</v>
      </c>
      <c r="D58" s="348">
        <v>31</v>
      </c>
      <c r="E58" s="348">
        <v>31</v>
      </c>
      <c r="F58" s="348">
        <v>30.95</v>
      </c>
      <c r="G58" s="348"/>
      <c r="H58" s="243"/>
      <c r="I58" s="243"/>
      <c r="J58" s="275"/>
      <c r="K58" s="276">
        <f t="shared" si="0"/>
        <v>30.983333333333334</v>
      </c>
      <c r="L58" s="276">
        <v>30.487500000000001</v>
      </c>
      <c r="M58" s="277"/>
      <c r="N58" s="277"/>
      <c r="V58" s="254">
        <v>30.487500000000001</v>
      </c>
    </row>
    <row r="59" spans="1:24" ht="15" customHeight="1" x14ac:dyDescent="0.25">
      <c r="A59" s="254" t="s">
        <v>485</v>
      </c>
      <c r="B59" s="273" t="s">
        <v>385</v>
      </c>
      <c r="C59" s="274" t="s">
        <v>5</v>
      </c>
      <c r="D59" s="348">
        <v>26</v>
      </c>
      <c r="E59" s="348"/>
      <c r="F59" s="348"/>
      <c r="G59" s="348">
        <v>36</v>
      </c>
      <c r="H59" s="243"/>
      <c r="I59" s="243"/>
      <c r="J59" s="250"/>
      <c r="K59" s="276">
        <f t="shared" si="0"/>
        <v>31</v>
      </c>
      <c r="L59" s="276">
        <v>26.95</v>
      </c>
      <c r="M59" s="277"/>
      <c r="N59" s="277"/>
      <c r="V59" s="254" t="e">
        <v>#DIV/0!</v>
      </c>
    </row>
    <row r="60" spans="1:24" ht="15" customHeight="1" x14ac:dyDescent="0.25">
      <c r="A60" s="254">
        <v>3</v>
      </c>
      <c r="B60" s="273" t="s">
        <v>57</v>
      </c>
      <c r="C60" s="274" t="s">
        <v>5</v>
      </c>
      <c r="D60" s="348"/>
      <c r="E60" s="348">
        <v>38</v>
      </c>
      <c r="F60" s="348">
        <v>38.950000000000003</v>
      </c>
      <c r="G60" s="348">
        <v>28</v>
      </c>
      <c r="H60" s="243"/>
      <c r="I60" s="243"/>
      <c r="J60" s="250"/>
      <c r="K60" s="276">
        <f t="shared" si="0"/>
        <v>34.983333333333334</v>
      </c>
      <c r="L60" s="276">
        <v>38.987499999999997</v>
      </c>
      <c r="M60" s="277"/>
      <c r="N60" s="277"/>
      <c r="V60" s="254">
        <v>38.475000000000001</v>
      </c>
    </row>
    <row r="61" spans="1:24" ht="15" customHeight="1" x14ac:dyDescent="0.2">
      <c r="B61" s="273" t="s">
        <v>58</v>
      </c>
      <c r="C61" s="274" t="s">
        <v>5</v>
      </c>
      <c r="D61" s="346"/>
      <c r="E61" s="346"/>
      <c r="F61" s="346"/>
      <c r="G61" s="346"/>
      <c r="H61" s="243"/>
      <c r="I61" s="243"/>
      <c r="J61" s="250"/>
      <c r="K61" s="276" t="e">
        <f t="shared" si="0"/>
        <v>#DIV/0!</v>
      </c>
      <c r="L61" s="276">
        <v>48</v>
      </c>
      <c r="M61" s="277"/>
      <c r="N61" s="277"/>
      <c r="O61" s="253"/>
      <c r="V61" s="254">
        <v>57.975000000000001</v>
      </c>
    </row>
    <row r="62" spans="1:24" ht="15" customHeight="1" x14ac:dyDescent="0.25">
      <c r="A62" s="254">
        <v>60</v>
      </c>
      <c r="B62" s="273" t="s">
        <v>59</v>
      </c>
      <c r="C62" s="274" t="s">
        <v>5</v>
      </c>
      <c r="D62" s="348">
        <v>48</v>
      </c>
      <c r="E62" s="348"/>
      <c r="F62" s="348"/>
      <c r="G62" s="348">
        <v>53</v>
      </c>
      <c r="H62" s="243"/>
      <c r="I62" s="243"/>
      <c r="J62" s="275"/>
      <c r="K62" s="276">
        <f t="shared" si="0"/>
        <v>50.5</v>
      </c>
      <c r="L62" s="276">
        <v>48.5</v>
      </c>
      <c r="M62" s="277"/>
      <c r="N62" s="277"/>
      <c r="V62" s="254">
        <v>57.975000000000001</v>
      </c>
    </row>
    <row r="63" spans="1:24" ht="15" customHeight="1" thickBot="1" x14ac:dyDescent="0.3">
      <c r="A63" s="254" t="s">
        <v>486</v>
      </c>
      <c r="B63" s="273" t="s">
        <v>60</v>
      </c>
      <c r="C63" s="274" t="s">
        <v>5</v>
      </c>
      <c r="D63" s="348">
        <v>48</v>
      </c>
      <c r="E63" s="348">
        <v>48</v>
      </c>
      <c r="F63" s="348">
        <v>49</v>
      </c>
      <c r="G63" s="348">
        <v>53</v>
      </c>
      <c r="H63" s="243"/>
      <c r="I63" s="243"/>
      <c r="J63" s="275"/>
      <c r="K63" s="276">
        <f t="shared" si="0"/>
        <v>49.5</v>
      </c>
      <c r="L63" s="276">
        <v>46.666666666666664</v>
      </c>
      <c r="M63" s="277"/>
      <c r="N63" s="277"/>
      <c r="V63" s="254">
        <v>64</v>
      </c>
    </row>
    <row r="64" spans="1:24" ht="15" customHeight="1" x14ac:dyDescent="0.25">
      <c r="A64" s="254" t="s">
        <v>487</v>
      </c>
      <c r="B64" s="273" t="s">
        <v>386</v>
      </c>
      <c r="C64" s="274" t="s">
        <v>5</v>
      </c>
      <c r="D64" s="348"/>
      <c r="E64" s="348">
        <v>48</v>
      </c>
      <c r="F64" s="348">
        <v>49</v>
      </c>
      <c r="G64" s="348">
        <v>53</v>
      </c>
      <c r="H64" s="243"/>
      <c r="I64" s="243"/>
      <c r="J64" s="275"/>
      <c r="K64" s="276">
        <f t="shared" si="0"/>
        <v>50</v>
      </c>
      <c r="L64" s="276">
        <v>45.5</v>
      </c>
      <c r="M64" s="277"/>
      <c r="N64" s="277"/>
      <c r="V64" s="254">
        <v>62</v>
      </c>
      <c r="W64" s="298" t="s">
        <v>36</v>
      </c>
      <c r="X64" s="299">
        <v>83</v>
      </c>
    </row>
    <row r="65" spans="1:24" ht="15" customHeight="1" thickBot="1" x14ac:dyDescent="0.3">
      <c r="A65" s="254" t="s">
        <v>488</v>
      </c>
      <c r="B65" s="273" t="s">
        <v>62</v>
      </c>
      <c r="C65" s="274" t="s">
        <v>5</v>
      </c>
      <c r="D65" s="348">
        <v>35</v>
      </c>
      <c r="E65" s="348">
        <v>35</v>
      </c>
      <c r="F65" s="348">
        <v>35</v>
      </c>
      <c r="G65" s="348">
        <v>39</v>
      </c>
      <c r="H65" s="243"/>
      <c r="I65" s="243"/>
      <c r="J65" s="275"/>
      <c r="K65" s="276">
        <f t="shared" si="0"/>
        <v>36</v>
      </c>
      <c r="L65" s="276">
        <v>36.75</v>
      </c>
      <c r="M65" s="277"/>
      <c r="N65" s="277"/>
      <c r="V65" s="254">
        <v>41.487499999999997</v>
      </c>
      <c r="W65" s="298" t="s">
        <v>37</v>
      </c>
      <c r="X65" s="300">
        <v>73</v>
      </c>
    </row>
    <row r="66" spans="1:24" ht="15" customHeight="1" x14ac:dyDescent="0.25">
      <c r="A66" s="254" t="s">
        <v>489</v>
      </c>
      <c r="B66" s="273" t="s">
        <v>63</v>
      </c>
      <c r="C66" s="274" t="s">
        <v>72</v>
      </c>
      <c r="D66" s="348"/>
      <c r="E66" s="348">
        <f>48/3*16</f>
        <v>256</v>
      </c>
      <c r="F66" s="348"/>
      <c r="G66" s="348"/>
      <c r="H66" s="243"/>
      <c r="I66" s="301"/>
      <c r="J66" s="250"/>
      <c r="K66" s="276">
        <f t="shared" si="0"/>
        <v>256</v>
      </c>
      <c r="L66" s="276">
        <v>261.33333333333337</v>
      </c>
      <c r="M66" s="277"/>
      <c r="N66" s="277"/>
      <c r="V66" s="254">
        <v>220.83333333333331</v>
      </c>
      <c r="W66" s="298" t="s">
        <v>135</v>
      </c>
      <c r="X66" s="302">
        <v>84.95</v>
      </c>
    </row>
    <row r="67" spans="1:24" ht="15" customHeight="1" x14ac:dyDescent="0.25">
      <c r="A67" s="254" t="s">
        <v>490</v>
      </c>
      <c r="B67" s="273" t="s">
        <v>64</v>
      </c>
      <c r="C67" s="274" t="s">
        <v>72</v>
      </c>
      <c r="D67" s="348"/>
      <c r="E67" s="348">
        <f>48/3*16</f>
        <v>256</v>
      </c>
      <c r="F67" s="348">
        <f>48.95/3*16</f>
        <v>261.06666666666666</v>
      </c>
      <c r="G67" s="348"/>
      <c r="H67" s="243"/>
      <c r="I67" s="301"/>
      <c r="J67" s="250"/>
      <c r="K67" s="276">
        <f t="shared" si="0"/>
        <v>258.5333333333333</v>
      </c>
      <c r="L67" s="276">
        <v>261.33333333333337</v>
      </c>
      <c r="M67" s="277"/>
      <c r="N67" s="277"/>
      <c r="V67" s="254">
        <v>220.83333333333331</v>
      </c>
      <c r="W67" s="298" t="s">
        <v>136</v>
      </c>
      <c r="X67" s="302"/>
    </row>
    <row r="68" spans="1:24" ht="15" customHeight="1" x14ac:dyDescent="0.25">
      <c r="A68" s="254" t="s">
        <v>491</v>
      </c>
      <c r="B68" s="273" t="s">
        <v>65</v>
      </c>
      <c r="C68" s="274" t="s">
        <v>72</v>
      </c>
      <c r="D68" s="348"/>
      <c r="E68" s="348">
        <f>44/3*16</f>
        <v>234.66666666666666</v>
      </c>
      <c r="F68" s="348">
        <f>44/3*16</f>
        <v>234.66666666666666</v>
      </c>
      <c r="G68" s="348"/>
      <c r="H68" s="243"/>
      <c r="I68" s="301"/>
      <c r="J68" s="303"/>
      <c r="K68" s="276">
        <f t="shared" ref="K68:K130" si="2">AVERAGE(D68:J68)</f>
        <v>234.66666666666666</v>
      </c>
      <c r="L68" s="276">
        <v>170.67</v>
      </c>
      <c r="M68" s="277"/>
      <c r="N68" s="277"/>
      <c r="V68" s="254">
        <v>218.2222222222222</v>
      </c>
      <c r="W68" s="298" t="s">
        <v>137</v>
      </c>
      <c r="X68" s="304">
        <v>64.95</v>
      </c>
    </row>
    <row r="69" spans="1:24" ht="15" customHeight="1" x14ac:dyDescent="0.25">
      <c r="A69" s="254" t="s">
        <v>492</v>
      </c>
      <c r="B69" s="273" t="s">
        <v>66</v>
      </c>
      <c r="C69" s="274" t="s">
        <v>5</v>
      </c>
      <c r="D69" s="348"/>
      <c r="E69" s="348">
        <v>57</v>
      </c>
      <c r="F69" s="348"/>
      <c r="G69" s="348"/>
      <c r="H69" s="243"/>
      <c r="I69" s="243"/>
      <c r="J69" s="303"/>
      <c r="K69" s="276">
        <f t="shared" si="2"/>
        <v>57</v>
      </c>
      <c r="L69" s="276">
        <v>65.5</v>
      </c>
      <c r="M69" s="277"/>
      <c r="N69" s="277"/>
      <c r="V69" s="254">
        <v>48</v>
      </c>
      <c r="W69" s="298" t="s">
        <v>138</v>
      </c>
      <c r="X69" s="304">
        <v>114.95</v>
      </c>
    </row>
    <row r="70" spans="1:24" ht="15" customHeight="1" x14ac:dyDescent="0.25">
      <c r="A70" s="254" t="s">
        <v>493</v>
      </c>
      <c r="B70" s="273" t="s">
        <v>67</v>
      </c>
      <c r="C70" s="274" t="s">
        <v>5</v>
      </c>
      <c r="D70" s="348">
        <v>250</v>
      </c>
      <c r="E70" s="348"/>
      <c r="F70" s="348"/>
      <c r="G70" s="348"/>
      <c r="H70" s="247"/>
      <c r="I70" s="301"/>
      <c r="J70" s="275"/>
      <c r="K70" s="276">
        <f t="shared" si="2"/>
        <v>250</v>
      </c>
      <c r="L70" s="276">
        <v>230</v>
      </c>
      <c r="M70" s="277"/>
      <c r="N70" s="277"/>
      <c r="V70" s="254">
        <v>199.5</v>
      </c>
      <c r="W70" s="298" t="s">
        <v>399</v>
      </c>
      <c r="X70" s="302">
        <v>124.95</v>
      </c>
    </row>
    <row r="71" spans="1:24" ht="15" customHeight="1" x14ac:dyDescent="0.25">
      <c r="A71" s="254" t="s">
        <v>494</v>
      </c>
      <c r="B71" s="273" t="s">
        <v>68</v>
      </c>
      <c r="C71" s="274" t="s">
        <v>5</v>
      </c>
      <c r="D71" s="243"/>
      <c r="E71" s="243"/>
      <c r="F71" s="348"/>
      <c r="G71" s="340"/>
      <c r="H71" s="247"/>
      <c r="I71" s="301"/>
      <c r="J71" s="250"/>
      <c r="K71" s="276" t="e">
        <f t="shared" si="2"/>
        <v>#DIV/0!</v>
      </c>
      <c r="L71" s="276">
        <v>235</v>
      </c>
      <c r="M71" s="277"/>
      <c r="N71" s="277"/>
      <c r="V71" s="254">
        <v>235</v>
      </c>
      <c r="W71" s="298" t="s">
        <v>400</v>
      </c>
      <c r="X71" s="302">
        <v>179.95</v>
      </c>
    </row>
    <row r="72" spans="1:24" ht="15" customHeight="1" x14ac:dyDescent="0.25">
      <c r="A72" s="254" t="s">
        <v>495</v>
      </c>
      <c r="B72" s="273" t="s">
        <v>69</v>
      </c>
      <c r="C72" s="274" t="s">
        <v>5</v>
      </c>
      <c r="D72" s="348">
        <v>21</v>
      </c>
      <c r="E72" s="348">
        <v>21</v>
      </c>
      <c r="F72" s="348">
        <v>20.95</v>
      </c>
      <c r="G72" s="348">
        <v>21</v>
      </c>
      <c r="H72" s="243"/>
      <c r="I72" s="243"/>
      <c r="J72" s="250"/>
      <c r="K72" s="276">
        <f t="shared" si="2"/>
        <v>20.987500000000001</v>
      </c>
      <c r="L72" s="276">
        <v>21.737500000000001</v>
      </c>
      <c r="M72" s="277"/>
      <c r="N72" s="277"/>
      <c r="V72" s="254">
        <v>19.987500000000001</v>
      </c>
      <c r="W72" s="254" t="s">
        <v>643</v>
      </c>
    </row>
    <row r="73" spans="1:24" ht="15" customHeight="1" x14ac:dyDescent="0.25">
      <c r="A73" s="254" t="s">
        <v>496</v>
      </c>
      <c r="B73" s="273" t="s">
        <v>70</v>
      </c>
      <c r="C73" s="274" t="s">
        <v>5</v>
      </c>
      <c r="D73" s="348"/>
      <c r="E73" s="348"/>
      <c r="F73" s="348"/>
      <c r="G73" s="340"/>
      <c r="H73" s="247"/>
      <c r="I73" s="301"/>
      <c r="J73" s="275"/>
      <c r="K73" s="276" t="e">
        <f t="shared" si="2"/>
        <v>#DIV/0!</v>
      </c>
      <c r="L73" s="276" t="e">
        <v>#DIV/0!</v>
      </c>
      <c r="M73" s="277"/>
      <c r="N73" s="277"/>
      <c r="V73" s="254" t="e">
        <v>#DIV/0!</v>
      </c>
    </row>
    <row r="74" spans="1:24" ht="15" customHeight="1" x14ac:dyDescent="0.2">
      <c r="A74" s="254" t="s">
        <v>497</v>
      </c>
      <c r="B74" s="273" t="s">
        <v>71</v>
      </c>
      <c r="C74" s="274" t="s">
        <v>72</v>
      </c>
      <c r="D74" s="243"/>
      <c r="E74" s="243">
        <v>42</v>
      </c>
      <c r="F74" s="243"/>
      <c r="G74" s="243"/>
      <c r="H74" s="243"/>
      <c r="I74" s="243"/>
      <c r="J74" s="250"/>
      <c r="K74" s="276">
        <f t="shared" si="2"/>
        <v>42</v>
      </c>
      <c r="L74" s="276" t="e">
        <v>#DIV/0!</v>
      </c>
      <c r="M74" s="277"/>
      <c r="N74" s="277"/>
      <c r="V74" s="254" t="e">
        <v>#DIV/0!</v>
      </c>
    </row>
    <row r="75" spans="1:24" ht="15" customHeight="1" x14ac:dyDescent="0.25">
      <c r="A75" s="254" t="s">
        <v>498</v>
      </c>
      <c r="B75" s="290" t="s">
        <v>73</v>
      </c>
      <c r="C75" s="274" t="s">
        <v>5</v>
      </c>
      <c r="D75" s="348"/>
      <c r="E75" s="348"/>
      <c r="F75" s="348"/>
      <c r="G75" s="348"/>
      <c r="H75" s="243"/>
      <c r="I75" s="243"/>
      <c r="J75" s="275"/>
      <c r="K75" s="276" t="e">
        <f t="shared" si="2"/>
        <v>#DIV/0!</v>
      </c>
      <c r="L75" s="276">
        <v>61.5</v>
      </c>
      <c r="M75" s="277"/>
      <c r="N75" s="277"/>
      <c r="V75" s="254" t="e">
        <v>#DIV/0!</v>
      </c>
    </row>
    <row r="76" spans="1:24" ht="15" customHeight="1" x14ac:dyDescent="0.25">
      <c r="A76" s="254" t="s">
        <v>499</v>
      </c>
      <c r="B76" s="290" t="s">
        <v>74</v>
      </c>
      <c r="C76" s="274" t="s">
        <v>5</v>
      </c>
      <c r="D76" s="348"/>
      <c r="E76" s="348">
        <v>47</v>
      </c>
      <c r="F76" s="348">
        <v>78.95</v>
      </c>
      <c r="G76" s="348"/>
      <c r="H76" s="243"/>
      <c r="I76" s="243"/>
      <c r="J76" s="275"/>
      <c r="K76" s="276">
        <f t="shared" si="2"/>
        <v>62.975000000000001</v>
      </c>
      <c r="L76" s="276">
        <v>78.474999999999994</v>
      </c>
      <c r="M76" s="277"/>
      <c r="N76" s="277"/>
      <c r="V76" s="254">
        <v>45</v>
      </c>
    </row>
    <row r="77" spans="1:24" ht="15" customHeight="1" x14ac:dyDescent="0.25">
      <c r="A77" s="254" t="s">
        <v>500</v>
      </c>
      <c r="B77" s="290" t="s">
        <v>75</v>
      </c>
      <c r="C77" s="274" t="s">
        <v>5</v>
      </c>
      <c r="D77" s="348"/>
      <c r="E77" s="348"/>
      <c r="F77" s="348"/>
      <c r="G77" s="348"/>
      <c r="H77" s="243"/>
      <c r="I77" s="243"/>
      <c r="J77" s="275"/>
      <c r="K77" s="276" t="e">
        <f t="shared" si="2"/>
        <v>#DIV/0!</v>
      </c>
      <c r="L77" s="276" t="e">
        <v>#DIV/0!</v>
      </c>
      <c r="M77" s="277"/>
      <c r="N77" s="277"/>
      <c r="V77" s="254">
        <v>70.333333333333329</v>
      </c>
    </row>
    <row r="78" spans="1:24" ht="15" customHeight="1" x14ac:dyDescent="0.2">
      <c r="A78" s="254" t="s">
        <v>501</v>
      </c>
      <c r="B78" s="290" t="s">
        <v>76</v>
      </c>
      <c r="C78" s="274" t="s">
        <v>5</v>
      </c>
      <c r="D78" s="243"/>
      <c r="E78" s="243"/>
      <c r="F78" s="243"/>
      <c r="G78" s="340"/>
      <c r="H78" s="243"/>
      <c r="I78" s="301"/>
      <c r="J78" s="275"/>
      <c r="K78" s="276" t="e">
        <f t="shared" si="2"/>
        <v>#DIV/0!</v>
      </c>
      <c r="L78" s="276" t="e">
        <v>#DIV/0!</v>
      </c>
      <c r="M78" s="277"/>
      <c r="N78" s="277"/>
      <c r="V78" s="254" t="e">
        <v>#DIV/0!</v>
      </c>
    </row>
    <row r="79" spans="1:24" ht="15" customHeight="1" x14ac:dyDescent="0.25">
      <c r="A79" s="254" t="s">
        <v>502</v>
      </c>
      <c r="B79" s="290" t="s">
        <v>144</v>
      </c>
      <c r="C79" s="274" t="s">
        <v>29</v>
      </c>
      <c r="D79" s="348"/>
      <c r="E79" s="348">
        <v>33</v>
      </c>
      <c r="F79" s="348">
        <v>32</v>
      </c>
      <c r="G79" s="348"/>
      <c r="H79" s="243"/>
      <c r="I79" s="243"/>
      <c r="J79" s="275"/>
      <c r="K79" s="276">
        <f t="shared" si="2"/>
        <v>32.5</v>
      </c>
      <c r="L79" s="276">
        <v>36.333333333333336</v>
      </c>
      <c r="M79" s="277"/>
      <c r="N79" s="277"/>
      <c r="V79" s="254">
        <v>32.5</v>
      </c>
    </row>
    <row r="80" spans="1:24" ht="15" customHeight="1" x14ac:dyDescent="0.25">
      <c r="A80" s="254" t="s">
        <v>503</v>
      </c>
      <c r="B80" s="273" t="s">
        <v>77</v>
      </c>
      <c r="C80" s="274" t="s">
        <v>5</v>
      </c>
      <c r="D80" s="348">
        <v>49</v>
      </c>
      <c r="E80" s="348">
        <v>48</v>
      </c>
      <c r="F80" s="348">
        <v>48.95</v>
      </c>
      <c r="G80" s="348"/>
      <c r="H80" s="243"/>
      <c r="I80" s="243"/>
      <c r="J80" s="250"/>
      <c r="K80" s="276">
        <f t="shared" si="2"/>
        <v>48.65</v>
      </c>
      <c r="L80" s="276">
        <v>48.983333333333327</v>
      </c>
      <c r="M80" s="277"/>
      <c r="N80" s="277"/>
      <c r="V80" s="254">
        <v>49.316666666666663</v>
      </c>
    </row>
    <row r="81" spans="1:22" ht="15" customHeight="1" x14ac:dyDescent="0.25">
      <c r="A81" s="254" t="s">
        <v>504</v>
      </c>
      <c r="B81" s="273" t="s">
        <v>78</v>
      </c>
      <c r="C81" s="274" t="s">
        <v>5</v>
      </c>
      <c r="D81" s="348">
        <v>49</v>
      </c>
      <c r="E81" s="348">
        <v>44</v>
      </c>
      <c r="F81" s="348">
        <v>44</v>
      </c>
      <c r="G81" s="348">
        <v>33</v>
      </c>
      <c r="H81" s="243"/>
      <c r="I81" s="243"/>
      <c r="J81" s="250"/>
      <c r="K81" s="276">
        <f t="shared" si="2"/>
        <v>42.5</v>
      </c>
      <c r="L81" s="276">
        <v>41.5</v>
      </c>
      <c r="M81" s="277"/>
      <c r="N81" s="277"/>
      <c r="V81" s="254">
        <v>44.487499999999997</v>
      </c>
    </row>
    <row r="82" spans="1:22" ht="15" customHeight="1" x14ac:dyDescent="0.25">
      <c r="A82" s="254" t="s">
        <v>505</v>
      </c>
      <c r="B82" s="273" t="s">
        <v>79</v>
      </c>
      <c r="C82" s="274" t="s">
        <v>29</v>
      </c>
      <c r="D82" s="348">
        <v>119</v>
      </c>
      <c r="E82" s="348">
        <v>119</v>
      </c>
      <c r="F82" s="348">
        <v>119</v>
      </c>
      <c r="G82" s="348">
        <v>118</v>
      </c>
      <c r="H82" s="243"/>
      <c r="I82" s="243"/>
      <c r="J82" s="250"/>
      <c r="K82" s="276">
        <f t="shared" si="2"/>
        <v>118.75</v>
      </c>
      <c r="L82" s="276">
        <v>121.25</v>
      </c>
      <c r="M82" s="277"/>
      <c r="N82" s="277"/>
      <c r="V82" s="254">
        <v>98.987499999999997</v>
      </c>
    </row>
    <row r="83" spans="1:22" ht="15" customHeight="1" x14ac:dyDescent="0.25">
      <c r="A83" s="254" t="s">
        <v>506</v>
      </c>
      <c r="B83" s="273" t="s">
        <v>80</v>
      </c>
      <c r="C83" s="274" t="s">
        <v>5</v>
      </c>
      <c r="D83" s="348">
        <v>43</v>
      </c>
      <c r="E83" s="348">
        <v>40</v>
      </c>
      <c r="F83" s="348">
        <v>43</v>
      </c>
      <c r="G83" s="348">
        <v>43</v>
      </c>
      <c r="H83" s="243"/>
      <c r="I83" s="243"/>
      <c r="J83" s="250"/>
      <c r="K83" s="276">
        <f t="shared" si="2"/>
        <v>42.25</v>
      </c>
      <c r="L83" s="276">
        <v>46</v>
      </c>
      <c r="M83" s="277"/>
      <c r="N83" s="277"/>
      <c r="V83" s="254">
        <v>46.237499999999997</v>
      </c>
    </row>
    <row r="84" spans="1:22" ht="15" customHeight="1" x14ac:dyDescent="0.25">
      <c r="A84" s="254" t="s">
        <v>507</v>
      </c>
      <c r="B84" s="273" t="s">
        <v>81</v>
      </c>
      <c r="C84" s="274" t="s">
        <v>5</v>
      </c>
      <c r="D84" s="348">
        <v>38</v>
      </c>
      <c r="E84" s="348">
        <v>38</v>
      </c>
      <c r="F84" s="348">
        <v>40</v>
      </c>
      <c r="G84" s="348">
        <v>39</v>
      </c>
      <c r="H84" s="243"/>
      <c r="I84" s="243"/>
      <c r="J84" s="250"/>
      <c r="K84" s="276">
        <f t="shared" si="2"/>
        <v>38.75</v>
      </c>
      <c r="L84" s="276">
        <v>43.75</v>
      </c>
      <c r="M84" s="277"/>
      <c r="N84" s="277"/>
      <c r="V84" s="254">
        <v>46.737499999999997</v>
      </c>
    </row>
    <row r="85" spans="1:22" ht="15" customHeight="1" x14ac:dyDescent="0.2">
      <c r="A85" s="254" t="s">
        <v>508</v>
      </c>
      <c r="B85" s="273" t="s">
        <v>145</v>
      </c>
      <c r="C85" s="274" t="s">
        <v>5</v>
      </c>
      <c r="D85" s="340"/>
      <c r="E85" s="340"/>
      <c r="F85" s="340"/>
      <c r="G85" s="340"/>
      <c r="H85" s="242"/>
      <c r="I85" s="288"/>
      <c r="J85" s="250"/>
      <c r="K85" s="276" t="e">
        <f t="shared" si="2"/>
        <v>#DIV/0!</v>
      </c>
      <c r="L85" s="276" t="e">
        <v>#DIV/0!</v>
      </c>
      <c r="M85" s="292"/>
      <c r="N85" s="292"/>
      <c r="V85" s="254" t="e">
        <v>#DIV/0!</v>
      </c>
    </row>
    <row r="86" spans="1:22" ht="15" customHeight="1" x14ac:dyDescent="0.25">
      <c r="A86" s="254" t="s">
        <v>509</v>
      </c>
      <c r="B86" s="273" t="s">
        <v>82</v>
      </c>
      <c r="C86" s="274" t="s">
        <v>5</v>
      </c>
      <c r="D86" s="348">
        <v>64</v>
      </c>
      <c r="E86" s="348">
        <v>64</v>
      </c>
      <c r="F86" s="348">
        <v>64</v>
      </c>
      <c r="G86" s="348">
        <v>63</v>
      </c>
      <c r="H86" s="243"/>
      <c r="I86" s="243"/>
      <c r="J86" s="275"/>
      <c r="K86" s="276">
        <f t="shared" si="2"/>
        <v>63.75</v>
      </c>
      <c r="L86" s="276">
        <v>67.5</v>
      </c>
      <c r="M86" s="277"/>
      <c r="N86" s="277"/>
      <c r="V86" s="254">
        <v>57.737499999999997</v>
      </c>
    </row>
    <row r="87" spans="1:22" ht="15" customHeight="1" x14ac:dyDescent="0.25">
      <c r="A87" s="254" t="s">
        <v>510</v>
      </c>
      <c r="B87" s="273" t="s">
        <v>83</v>
      </c>
      <c r="C87" s="274" t="s">
        <v>5</v>
      </c>
      <c r="D87" s="348">
        <v>64</v>
      </c>
      <c r="E87" s="348">
        <v>64</v>
      </c>
      <c r="F87" s="348">
        <v>64</v>
      </c>
      <c r="G87" s="348">
        <v>63</v>
      </c>
      <c r="H87" s="243"/>
      <c r="I87" s="243"/>
      <c r="J87" s="250"/>
      <c r="K87" s="276">
        <f t="shared" si="2"/>
        <v>63.75</v>
      </c>
      <c r="L87" s="276">
        <v>67.5</v>
      </c>
      <c r="M87" s="277"/>
      <c r="N87" s="277"/>
      <c r="V87" s="254">
        <v>57.737499999999997</v>
      </c>
    </row>
    <row r="88" spans="1:22" ht="15" customHeight="1" x14ac:dyDescent="0.25">
      <c r="A88" s="254" t="s">
        <v>511</v>
      </c>
      <c r="B88" s="273" t="s">
        <v>84</v>
      </c>
      <c r="C88" s="274" t="s">
        <v>5</v>
      </c>
      <c r="D88" s="348">
        <v>59</v>
      </c>
      <c r="E88" s="348">
        <v>59</v>
      </c>
      <c r="F88" s="348">
        <v>59</v>
      </c>
      <c r="G88" s="348">
        <v>57</v>
      </c>
      <c r="H88" s="243"/>
      <c r="I88" s="243"/>
      <c r="J88" s="250"/>
      <c r="K88" s="276">
        <f t="shared" si="2"/>
        <v>58.5</v>
      </c>
      <c r="L88" s="276">
        <v>56.25</v>
      </c>
      <c r="M88" s="277"/>
      <c r="N88" s="277"/>
      <c r="V88" s="254">
        <v>50.737499999999997</v>
      </c>
    </row>
    <row r="89" spans="1:22" ht="15" customHeight="1" x14ac:dyDescent="0.25">
      <c r="A89" s="254" t="s">
        <v>512</v>
      </c>
      <c r="B89" s="273" t="s">
        <v>85</v>
      </c>
      <c r="C89" s="274" t="s">
        <v>72</v>
      </c>
      <c r="D89" s="348"/>
      <c r="E89" s="348"/>
      <c r="F89" s="348"/>
      <c r="G89" s="348"/>
      <c r="H89" s="243"/>
      <c r="I89" s="243"/>
      <c r="J89" s="250"/>
      <c r="K89" s="276" t="e">
        <f t="shared" si="2"/>
        <v>#DIV/0!</v>
      </c>
      <c r="L89" s="276">
        <v>239.73333333333335</v>
      </c>
      <c r="M89" s="277"/>
      <c r="N89" s="277"/>
      <c r="V89" s="254">
        <v>221.55555555555554</v>
      </c>
    </row>
    <row r="90" spans="1:22" ht="15" customHeight="1" x14ac:dyDescent="0.25">
      <c r="A90" s="254" t="s">
        <v>513</v>
      </c>
      <c r="B90" s="273" t="s">
        <v>86</v>
      </c>
      <c r="C90" s="274" t="s">
        <v>5</v>
      </c>
      <c r="D90" s="348">
        <v>25</v>
      </c>
      <c r="E90" s="348">
        <v>25</v>
      </c>
      <c r="F90" s="348">
        <v>26.95</v>
      </c>
      <c r="G90" s="348">
        <v>23</v>
      </c>
      <c r="H90" s="243"/>
      <c r="I90" s="243"/>
      <c r="J90" s="250"/>
      <c r="K90" s="276">
        <f t="shared" si="2"/>
        <v>24.987500000000001</v>
      </c>
      <c r="L90" s="276">
        <v>27.487500000000001</v>
      </c>
      <c r="M90" s="277"/>
      <c r="N90" s="277"/>
      <c r="V90" s="254">
        <v>27.237500000000001</v>
      </c>
    </row>
    <row r="91" spans="1:22" ht="12.75" customHeight="1" x14ac:dyDescent="0.2">
      <c r="A91" s="254" t="s">
        <v>514</v>
      </c>
      <c r="B91" s="287" t="s">
        <v>87</v>
      </c>
      <c r="C91" s="274"/>
      <c r="D91" s="245"/>
      <c r="E91" s="245"/>
      <c r="F91" s="245"/>
      <c r="G91" s="245"/>
      <c r="H91" s="242"/>
      <c r="I91" s="288"/>
      <c r="J91" s="275"/>
      <c r="K91" s="276" t="e">
        <f t="shared" si="2"/>
        <v>#DIV/0!</v>
      </c>
      <c r="L91" s="276" t="e">
        <v>#DIV/0!</v>
      </c>
      <c r="M91" s="305"/>
      <c r="N91" s="292"/>
      <c r="V91" s="254" t="e">
        <v>#DIV/0!</v>
      </c>
    </row>
    <row r="92" spans="1:22" ht="15" customHeight="1" x14ac:dyDescent="0.25">
      <c r="A92" s="254" t="s">
        <v>515</v>
      </c>
      <c r="B92" s="273" t="s">
        <v>88</v>
      </c>
      <c r="C92" s="274" t="s">
        <v>5</v>
      </c>
      <c r="D92" s="348">
        <v>35</v>
      </c>
      <c r="E92" s="348">
        <v>28</v>
      </c>
      <c r="F92" s="348">
        <v>34</v>
      </c>
      <c r="G92" s="348"/>
      <c r="H92" s="243"/>
      <c r="I92" s="243"/>
      <c r="J92" s="275"/>
      <c r="K92" s="276">
        <f t="shared" si="2"/>
        <v>32.333333333333336</v>
      </c>
      <c r="L92" s="276">
        <v>34</v>
      </c>
      <c r="M92" s="277"/>
      <c r="N92" s="277"/>
      <c r="V92" s="254">
        <v>33.5</v>
      </c>
    </row>
    <row r="93" spans="1:22" ht="15" customHeight="1" x14ac:dyDescent="0.25">
      <c r="A93" s="254" t="s">
        <v>516</v>
      </c>
      <c r="B93" s="273" t="s">
        <v>89</v>
      </c>
      <c r="C93" s="274" t="s">
        <v>5</v>
      </c>
      <c r="D93" s="348">
        <v>30</v>
      </c>
      <c r="E93" s="348">
        <v>24</v>
      </c>
      <c r="F93" s="348">
        <v>30</v>
      </c>
      <c r="G93" s="348">
        <v>30</v>
      </c>
      <c r="H93" s="243"/>
      <c r="I93" s="243"/>
      <c r="J93" s="275"/>
      <c r="K93" s="276">
        <f t="shared" si="2"/>
        <v>28.5</v>
      </c>
      <c r="L93" s="276">
        <v>30</v>
      </c>
      <c r="M93" s="277"/>
      <c r="N93" s="277"/>
      <c r="V93" s="254">
        <v>30</v>
      </c>
    </row>
    <row r="94" spans="1:22" ht="15" customHeight="1" x14ac:dyDescent="0.2">
      <c r="A94" s="254" t="s">
        <v>517</v>
      </c>
      <c r="B94" s="287" t="s">
        <v>90</v>
      </c>
      <c r="C94" s="274"/>
      <c r="D94" s="245"/>
      <c r="E94" s="245"/>
      <c r="F94" s="245"/>
      <c r="G94" s="245"/>
      <c r="H94" s="242"/>
      <c r="I94" s="288"/>
      <c r="J94" s="275"/>
      <c r="K94" s="276" t="e">
        <f t="shared" si="2"/>
        <v>#DIV/0!</v>
      </c>
      <c r="L94" s="276" t="e">
        <v>#DIV/0!</v>
      </c>
      <c r="M94" s="292"/>
      <c r="N94" s="292"/>
      <c r="V94" s="254" t="e">
        <v>#DIV/0!</v>
      </c>
    </row>
    <row r="95" spans="1:22" ht="15" customHeight="1" x14ac:dyDescent="0.25">
      <c r="A95" s="254" t="s">
        <v>518</v>
      </c>
      <c r="B95" s="273" t="s">
        <v>91</v>
      </c>
      <c r="C95" s="274" t="s">
        <v>29</v>
      </c>
      <c r="D95" s="348"/>
      <c r="E95" s="348">
        <v>64</v>
      </c>
      <c r="F95" s="348">
        <v>69</v>
      </c>
      <c r="G95" s="348"/>
      <c r="H95" s="247"/>
      <c r="I95" s="301"/>
      <c r="J95" s="275"/>
      <c r="K95" s="276">
        <f t="shared" si="2"/>
        <v>66.5</v>
      </c>
      <c r="L95" s="276">
        <v>72</v>
      </c>
      <c r="M95" s="277"/>
      <c r="N95" s="277"/>
      <c r="V95" s="254">
        <v>59.237499999999997</v>
      </c>
    </row>
    <row r="96" spans="1:22" ht="15" customHeight="1" x14ac:dyDescent="0.2">
      <c r="A96" s="254" t="s">
        <v>519</v>
      </c>
      <c r="B96" s="273" t="s">
        <v>92</v>
      </c>
      <c r="C96" s="274" t="s">
        <v>29</v>
      </c>
      <c r="D96" s="341"/>
      <c r="E96" s="341"/>
      <c r="F96" s="341"/>
      <c r="G96" s="341"/>
      <c r="H96" s="244"/>
      <c r="I96" s="297"/>
      <c r="J96" s="275"/>
      <c r="K96" s="276" t="e">
        <f t="shared" si="2"/>
        <v>#DIV/0!</v>
      </c>
      <c r="L96" s="276" t="e">
        <v>#DIV/0!</v>
      </c>
      <c r="M96" s="277"/>
      <c r="N96" s="277"/>
      <c r="V96" s="254" t="e">
        <v>#DIV/0!</v>
      </c>
    </row>
    <row r="97" spans="1:22" ht="15" customHeight="1" x14ac:dyDescent="0.2">
      <c r="A97" s="254" t="s">
        <v>520</v>
      </c>
      <c r="B97" s="273" t="s">
        <v>93</v>
      </c>
      <c r="C97" s="274" t="s">
        <v>29</v>
      </c>
      <c r="D97" s="341"/>
      <c r="E97" s="245"/>
      <c r="F97" s="245"/>
      <c r="G97" s="245"/>
      <c r="H97" s="242"/>
      <c r="I97" s="285"/>
      <c r="J97" s="275"/>
      <c r="K97" s="276" t="e">
        <f t="shared" si="2"/>
        <v>#DIV/0!</v>
      </c>
      <c r="L97" s="276" t="e">
        <v>#DIV/0!</v>
      </c>
      <c r="M97" s="292"/>
      <c r="N97" s="292"/>
      <c r="V97" s="254" t="e">
        <v>#DIV/0!</v>
      </c>
    </row>
    <row r="98" spans="1:22" ht="15" customHeight="1" x14ac:dyDescent="0.2">
      <c r="A98" s="254" t="s">
        <v>521</v>
      </c>
      <c r="B98" s="273" t="s">
        <v>146</v>
      </c>
      <c r="C98" s="274" t="s">
        <v>29</v>
      </c>
      <c r="D98" s="243"/>
      <c r="E98" s="243"/>
      <c r="F98" s="243"/>
      <c r="G98" s="243"/>
      <c r="H98" s="243"/>
      <c r="I98" s="301"/>
      <c r="J98" s="275"/>
      <c r="K98" s="276" t="e">
        <f t="shared" si="2"/>
        <v>#DIV/0!</v>
      </c>
      <c r="L98" s="276" t="e">
        <v>#DIV/0!</v>
      </c>
      <c r="M98" s="277"/>
      <c r="N98" s="277"/>
      <c r="V98" s="254" t="e">
        <v>#DIV/0!</v>
      </c>
    </row>
    <row r="99" spans="1:22" ht="15" customHeight="1" x14ac:dyDescent="0.25">
      <c r="A99" s="254" t="s">
        <v>522</v>
      </c>
      <c r="B99" s="273" t="s">
        <v>287</v>
      </c>
      <c r="C99" s="274" t="s">
        <v>29</v>
      </c>
      <c r="D99" s="348"/>
      <c r="E99" s="348"/>
      <c r="F99" s="348"/>
      <c r="G99" s="348"/>
      <c r="H99" s="247"/>
      <c r="I99" s="301"/>
      <c r="J99" s="275"/>
      <c r="K99" s="276" t="e">
        <f t="shared" si="2"/>
        <v>#DIV/0!</v>
      </c>
      <c r="L99" s="276">
        <v>79.5</v>
      </c>
      <c r="M99" s="277"/>
      <c r="N99" s="277"/>
      <c r="V99" s="254" t="e">
        <v>#DIV/0!</v>
      </c>
    </row>
    <row r="100" spans="1:22" ht="15" customHeight="1" x14ac:dyDescent="0.25">
      <c r="A100" s="254" t="s">
        <v>523</v>
      </c>
      <c r="B100" s="273" t="s">
        <v>387</v>
      </c>
      <c r="C100" s="274" t="s">
        <v>29</v>
      </c>
      <c r="D100" s="348"/>
      <c r="E100" s="348">
        <v>84</v>
      </c>
      <c r="F100" s="335">
        <v>75</v>
      </c>
      <c r="G100" s="335"/>
      <c r="H100" s="244"/>
      <c r="I100" s="282"/>
      <c r="J100" s="275"/>
      <c r="K100" s="276">
        <f t="shared" si="2"/>
        <v>79.5</v>
      </c>
      <c r="L100" s="276">
        <v>75</v>
      </c>
      <c r="M100" s="292"/>
      <c r="N100" s="292"/>
      <c r="V100" s="254" t="e">
        <v>#DIV/0!</v>
      </c>
    </row>
    <row r="101" spans="1:22" ht="15" customHeight="1" x14ac:dyDescent="0.2">
      <c r="A101" s="254" t="s">
        <v>524</v>
      </c>
      <c r="B101" s="273" t="s">
        <v>94</v>
      </c>
      <c r="C101" s="274" t="s">
        <v>29</v>
      </c>
      <c r="D101" s="340"/>
      <c r="E101" s="342"/>
      <c r="F101" s="340"/>
      <c r="G101" s="340"/>
      <c r="H101" s="243"/>
      <c r="I101" s="297"/>
      <c r="J101" s="275"/>
      <c r="K101" s="276" t="e">
        <f t="shared" si="2"/>
        <v>#DIV/0!</v>
      </c>
      <c r="L101" s="276" t="e">
        <v>#DIV/0!</v>
      </c>
      <c r="M101" s="277"/>
      <c r="N101" s="277"/>
      <c r="V101" s="254" t="e">
        <v>#DIV/0!</v>
      </c>
    </row>
    <row r="102" spans="1:22" ht="15" customHeight="1" x14ac:dyDescent="0.2">
      <c r="A102" s="254" t="s">
        <v>525</v>
      </c>
      <c r="B102" s="273" t="s">
        <v>95</v>
      </c>
      <c r="C102" s="274" t="s">
        <v>29</v>
      </c>
      <c r="D102" s="340"/>
      <c r="E102" s="342"/>
      <c r="F102" s="340"/>
      <c r="G102" s="340"/>
      <c r="H102" s="243"/>
      <c r="I102" s="297"/>
      <c r="J102" s="306"/>
      <c r="K102" s="276" t="e">
        <f t="shared" si="2"/>
        <v>#DIV/0!</v>
      </c>
      <c r="L102" s="276" t="e">
        <v>#DIV/0!</v>
      </c>
      <c r="M102" s="277"/>
      <c r="N102" s="277"/>
      <c r="V102" s="254" t="e">
        <v>#DIV/0!</v>
      </c>
    </row>
    <row r="103" spans="1:22" ht="15" customHeight="1" x14ac:dyDescent="0.2">
      <c r="A103" s="254" t="s">
        <v>526</v>
      </c>
      <c r="B103" s="273" t="s">
        <v>96</v>
      </c>
      <c r="C103" s="274" t="s">
        <v>29</v>
      </c>
      <c r="D103" s="340"/>
      <c r="E103" s="342"/>
      <c r="F103" s="342"/>
      <c r="G103" s="340"/>
      <c r="H103" s="243"/>
      <c r="I103" s="297"/>
      <c r="J103" s="306"/>
      <c r="K103" s="276" t="e">
        <f t="shared" si="2"/>
        <v>#DIV/0!</v>
      </c>
      <c r="L103" s="276" t="e">
        <v>#DIV/0!</v>
      </c>
      <c r="M103" s="277"/>
      <c r="N103" s="277"/>
      <c r="V103" s="254" t="e">
        <v>#DIV/0!</v>
      </c>
    </row>
    <row r="104" spans="1:22" ht="15" customHeight="1" x14ac:dyDescent="0.25">
      <c r="A104" s="254" t="s">
        <v>527</v>
      </c>
      <c r="B104" s="273" t="s">
        <v>97</v>
      </c>
      <c r="C104" s="274" t="s">
        <v>29</v>
      </c>
      <c r="D104" s="348">
        <v>108</v>
      </c>
      <c r="E104" s="348">
        <f>18*6</f>
        <v>108</v>
      </c>
      <c r="F104" s="348">
        <f>18*6</f>
        <v>108</v>
      </c>
      <c r="G104" s="348">
        <v>108</v>
      </c>
      <c r="H104" s="243"/>
      <c r="I104" s="243"/>
      <c r="J104" s="275"/>
      <c r="K104" s="276">
        <f t="shared" si="2"/>
        <v>108</v>
      </c>
      <c r="L104" s="276">
        <v>110</v>
      </c>
      <c r="M104" s="277"/>
      <c r="N104" s="277"/>
      <c r="V104" s="254">
        <v>96</v>
      </c>
    </row>
    <row r="105" spans="1:22" ht="15" customHeight="1" x14ac:dyDescent="0.25">
      <c r="A105" s="254" t="s">
        <v>528</v>
      </c>
      <c r="B105" s="273" t="s">
        <v>98</v>
      </c>
      <c r="C105" s="274" t="s">
        <v>29</v>
      </c>
      <c r="D105" s="348">
        <v>90</v>
      </c>
      <c r="E105" s="348">
        <f>18*5</f>
        <v>90</v>
      </c>
      <c r="F105" s="348">
        <f>18*5</f>
        <v>90</v>
      </c>
      <c r="G105" s="348">
        <v>90</v>
      </c>
      <c r="H105" s="243"/>
      <c r="I105" s="243"/>
      <c r="J105" s="306"/>
      <c r="K105" s="276">
        <f t="shared" si="2"/>
        <v>90</v>
      </c>
      <c r="L105" s="276">
        <v>91.666666666666671</v>
      </c>
      <c r="M105" s="277"/>
      <c r="N105" s="277"/>
      <c r="V105" s="254">
        <v>80</v>
      </c>
    </row>
    <row r="106" spans="1:22" ht="15" customHeight="1" x14ac:dyDescent="0.25">
      <c r="A106" s="254" t="s">
        <v>529</v>
      </c>
      <c r="B106" s="273" t="s">
        <v>99</v>
      </c>
      <c r="C106" s="274" t="s">
        <v>29</v>
      </c>
      <c r="D106" s="348">
        <v>72</v>
      </c>
      <c r="E106" s="348">
        <f>18*4</f>
        <v>72</v>
      </c>
      <c r="F106" s="348">
        <f>18*4</f>
        <v>72</v>
      </c>
      <c r="G106" s="348">
        <v>72</v>
      </c>
      <c r="H106" s="243"/>
      <c r="I106" s="243"/>
      <c r="J106" s="306"/>
      <c r="K106" s="276">
        <f t="shared" si="2"/>
        <v>72</v>
      </c>
      <c r="L106" s="276">
        <v>73.333333333333329</v>
      </c>
      <c r="M106" s="277"/>
      <c r="N106" s="277"/>
      <c r="V106" s="254">
        <v>55</v>
      </c>
    </row>
    <row r="107" spans="1:22" ht="15" customHeight="1" x14ac:dyDescent="0.2">
      <c r="A107" s="254" t="s">
        <v>530</v>
      </c>
      <c r="B107" s="273" t="s">
        <v>147</v>
      </c>
      <c r="C107" s="274" t="s">
        <v>5</v>
      </c>
      <c r="D107" s="340"/>
      <c r="E107" s="340"/>
      <c r="F107" s="340"/>
      <c r="G107" s="245"/>
      <c r="H107" s="242"/>
      <c r="I107" s="282"/>
      <c r="J107" s="306"/>
      <c r="K107" s="276" t="e">
        <f t="shared" si="2"/>
        <v>#DIV/0!</v>
      </c>
      <c r="L107" s="276" t="e">
        <v>#DIV/0!</v>
      </c>
      <c r="M107" s="292"/>
      <c r="N107" s="292"/>
      <c r="V107" s="254" t="e">
        <v>#DIV/0!</v>
      </c>
    </row>
    <row r="108" spans="1:22" ht="15" customHeight="1" x14ac:dyDescent="0.25">
      <c r="A108" s="254" t="s">
        <v>531</v>
      </c>
      <c r="B108" s="273" t="s">
        <v>148</v>
      </c>
      <c r="C108" s="274" t="s">
        <v>5</v>
      </c>
      <c r="D108" s="348">
        <v>64</v>
      </c>
      <c r="E108" s="348">
        <v>64</v>
      </c>
      <c r="F108" s="348">
        <v>65</v>
      </c>
      <c r="G108" s="348">
        <v>63</v>
      </c>
      <c r="H108" s="243"/>
      <c r="I108" s="243"/>
      <c r="J108" s="275"/>
      <c r="K108" s="276">
        <f t="shared" si="2"/>
        <v>64</v>
      </c>
      <c r="L108" s="276">
        <v>82.5</v>
      </c>
      <c r="M108" s="292"/>
      <c r="N108" s="277"/>
      <c r="V108" s="254">
        <v>74.987499999999997</v>
      </c>
    </row>
    <row r="109" spans="1:22" ht="15" customHeight="1" x14ac:dyDescent="0.25">
      <c r="A109" s="254" t="s">
        <v>532</v>
      </c>
      <c r="B109" s="307" t="s">
        <v>101</v>
      </c>
      <c r="C109" s="308" t="s">
        <v>29</v>
      </c>
      <c r="D109" s="348">
        <v>79</v>
      </c>
      <c r="E109" s="348">
        <v>79</v>
      </c>
      <c r="F109" s="348">
        <v>79</v>
      </c>
      <c r="G109" s="348">
        <v>84</v>
      </c>
      <c r="H109" s="243"/>
      <c r="I109" s="243"/>
      <c r="J109" s="275"/>
      <c r="K109" s="276">
        <f t="shared" si="2"/>
        <v>80.25</v>
      </c>
      <c r="L109" s="276">
        <v>82.333333333333329</v>
      </c>
      <c r="M109" s="292"/>
      <c r="N109" s="277"/>
      <c r="V109" s="254">
        <v>78.737499999999997</v>
      </c>
    </row>
    <row r="110" spans="1:22" ht="15" customHeight="1" x14ac:dyDescent="0.25">
      <c r="A110" s="254" t="s">
        <v>533</v>
      </c>
      <c r="B110" s="273" t="s">
        <v>102</v>
      </c>
      <c r="C110" s="309" t="s">
        <v>29</v>
      </c>
      <c r="D110" s="348">
        <v>79</v>
      </c>
      <c r="E110" s="348">
        <v>79</v>
      </c>
      <c r="F110" s="348">
        <v>79</v>
      </c>
      <c r="G110" s="348">
        <v>84</v>
      </c>
      <c r="H110" s="243"/>
      <c r="I110" s="243"/>
      <c r="J110" s="289"/>
      <c r="K110" s="276">
        <f t="shared" si="2"/>
        <v>80.25</v>
      </c>
      <c r="L110" s="276">
        <v>82.333333333333329</v>
      </c>
      <c r="M110" s="292"/>
      <c r="N110" s="277"/>
      <c r="V110" s="254">
        <v>78.737499999999997</v>
      </c>
    </row>
    <row r="111" spans="1:22" ht="15" customHeight="1" x14ac:dyDescent="0.2">
      <c r="A111" s="254" t="s">
        <v>534</v>
      </c>
      <c r="B111" s="273" t="s">
        <v>103</v>
      </c>
      <c r="C111" s="309" t="s">
        <v>29</v>
      </c>
      <c r="D111" s="340"/>
      <c r="E111" s="340"/>
      <c r="F111" s="340"/>
      <c r="G111" s="340"/>
      <c r="H111" s="247"/>
      <c r="I111" s="301"/>
      <c r="J111" s="275"/>
      <c r="K111" s="276" t="e">
        <f t="shared" si="2"/>
        <v>#DIV/0!</v>
      </c>
      <c r="L111" s="276" t="e">
        <v>#DIV/0!</v>
      </c>
      <c r="M111" s="277"/>
      <c r="N111" s="277"/>
      <c r="V111" s="254">
        <v>147.97499999999999</v>
      </c>
    </row>
    <row r="112" spans="1:22" ht="15" customHeight="1" x14ac:dyDescent="0.2">
      <c r="A112" s="254" t="s">
        <v>535</v>
      </c>
      <c r="B112" s="273" t="s">
        <v>104</v>
      </c>
      <c r="C112" s="309" t="s">
        <v>29</v>
      </c>
      <c r="D112" s="340"/>
      <c r="E112" s="340"/>
      <c r="F112" s="340"/>
      <c r="G112" s="340"/>
      <c r="H112" s="247"/>
      <c r="I112" s="301"/>
      <c r="J112" s="275"/>
      <c r="K112" s="276" t="e">
        <f t="shared" si="2"/>
        <v>#DIV/0!</v>
      </c>
      <c r="L112" s="276" t="e">
        <v>#DIV/0!</v>
      </c>
      <c r="M112" s="277"/>
      <c r="N112" s="277"/>
      <c r="V112" s="254">
        <v>147.97499999999999</v>
      </c>
    </row>
    <row r="113" spans="1:22" ht="15" customHeight="1" x14ac:dyDescent="0.25">
      <c r="A113" s="254">
        <v>111</v>
      </c>
      <c r="B113" s="273" t="s">
        <v>105</v>
      </c>
      <c r="C113" s="309" t="s">
        <v>29</v>
      </c>
      <c r="D113" s="348"/>
      <c r="E113" s="348"/>
      <c r="F113" s="348">
        <v>148</v>
      </c>
      <c r="G113" s="348"/>
      <c r="H113" s="244"/>
      <c r="I113" s="285"/>
      <c r="J113" s="275"/>
      <c r="K113" s="276">
        <f t="shared" si="2"/>
        <v>148</v>
      </c>
      <c r="L113" s="276">
        <v>78.974999999999994</v>
      </c>
      <c r="M113" s="277"/>
      <c r="N113" s="277"/>
      <c r="V113" s="254" t="e">
        <v>#DIV/0!</v>
      </c>
    </row>
    <row r="114" spans="1:22" ht="15" customHeight="1" x14ac:dyDescent="0.2">
      <c r="A114" s="254" t="s">
        <v>536</v>
      </c>
      <c r="B114" s="273" t="s">
        <v>106</v>
      </c>
      <c r="C114" s="309" t="s">
        <v>107</v>
      </c>
      <c r="D114" s="340"/>
      <c r="E114" s="340"/>
      <c r="F114" s="340"/>
      <c r="G114" s="340"/>
      <c r="H114" s="243"/>
      <c r="I114" s="301"/>
      <c r="J114" s="275"/>
      <c r="K114" s="276" t="e">
        <f t="shared" si="2"/>
        <v>#DIV/0!</v>
      </c>
      <c r="L114" s="276" t="e">
        <v>#DIV/0!</v>
      </c>
      <c r="M114" s="277"/>
      <c r="N114" s="277"/>
      <c r="V114" s="254">
        <v>189</v>
      </c>
    </row>
    <row r="115" spans="1:22" ht="15" customHeight="1" x14ac:dyDescent="0.2">
      <c r="A115" s="254" t="s">
        <v>537</v>
      </c>
      <c r="B115" s="273" t="s">
        <v>108</v>
      </c>
      <c r="C115" s="309" t="s">
        <v>107</v>
      </c>
      <c r="D115" s="340"/>
      <c r="E115" s="340"/>
      <c r="F115" s="340"/>
      <c r="G115" s="340"/>
      <c r="H115" s="247"/>
      <c r="I115" s="301"/>
      <c r="J115" s="275"/>
      <c r="K115" s="276" t="e">
        <f t="shared" si="2"/>
        <v>#DIV/0!</v>
      </c>
      <c r="L115" s="276" t="e">
        <v>#DIV/0!</v>
      </c>
      <c r="M115" s="277"/>
      <c r="N115" s="277"/>
      <c r="V115" s="254">
        <v>238.5</v>
      </c>
    </row>
    <row r="116" spans="1:22" ht="15" customHeight="1" x14ac:dyDescent="0.25">
      <c r="A116" s="254" t="s">
        <v>538</v>
      </c>
      <c r="B116" s="273" t="s">
        <v>149</v>
      </c>
      <c r="C116" s="274" t="s">
        <v>107</v>
      </c>
      <c r="D116" s="348"/>
      <c r="E116" s="348">
        <v>219</v>
      </c>
      <c r="F116" s="348">
        <v>248.95</v>
      </c>
      <c r="G116" s="348"/>
      <c r="H116" s="243"/>
      <c r="I116" s="301"/>
      <c r="J116" s="250"/>
      <c r="K116" s="276">
        <f t="shared" si="2"/>
        <v>233.97499999999999</v>
      </c>
      <c r="L116" s="276">
        <v>248.95</v>
      </c>
      <c r="M116" s="277"/>
      <c r="N116" s="277"/>
      <c r="V116" s="254" t="e">
        <v>#DIV/0!</v>
      </c>
    </row>
    <row r="117" spans="1:22" ht="15" customHeight="1" x14ac:dyDescent="0.25">
      <c r="A117" s="254" t="s">
        <v>539</v>
      </c>
      <c r="B117" s="273" t="s">
        <v>109</v>
      </c>
      <c r="C117" s="274" t="s">
        <v>29</v>
      </c>
      <c r="D117" s="348">
        <v>84</v>
      </c>
      <c r="E117" s="348">
        <v>84</v>
      </c>
      <c r="F117" s="348">
        <v>84</v>
      </c>
      <c r="G117" s="348">
        <v>109</v>
      </c>
      <c r="H117" s="243"/>
      <c r="I117" s="243"/>
      <c r="J117" s="275"/>
      <c r="K117" s="276">
        <f t="shared" si="2"/>
        <v>90.25</v>
      </c>
      <c r="L117" s="276">
        <v>104.2375</v>
      </c>
      <c r="M117" s="277"/>
      <c r="N117" s="277"/>
      <c r="V117" s="254">
        <v>99.237499999999997</v>
      </c>
    </row>
    <row r="118" spans="1:22" ht="15" customHeight="1" x14ac:dyDescent="0.25">
      <c r="A118" s="254" t="s">
        <v>540</v>
      </c>
      <c r="B118" s="273" t="s">
        <v>389</v>
      </c>
      <c r="C118" s="274" t="s">
        <v>29</v>
      </c>
      <c r="D118" s="348">
        <v>84</v>
      </c>
      <c r="E118" s="348">
        <v>84</v>
      </c>
      <c r="F118" s="348">
        <v>84</v>
      </c>
      <c r="G118" s="348">
        <v>109</v>
      </c>
      <c r="H118" s="243"/>
      <c r="I118" s="243"/>
      <c r="J118" s="275"/>
      <c r="K118" s="276">
        <f t="shared" si="2"/>
        <v>90.25</v>
      </c>
      <c r="L118" s="276">
        <v>104.2375</v>
      </c>
      <c r="M118" s="277"/>
      <c r="N118" s="277"/>
      <c r="V118" s="254">
        <v>99.237499999999997</v>
      </c>
    </row>
    <row r="119" spans="1:22" ht="15" customHeight="1" x14ac:dyDescent="0.25">
      <c r="A119" s="254" t="s">
        <v>541</v>
      </c>
      <c r="B119" s="273" t="s">
        <v>390</v>
      </c>
      <c r="C119" s="274" t="s">
        <v>29</v>
      </c>
      <c r="D119" s="348">
        <v>84</v>
      </c>
      <c r="E119" s="348">
        <v>84</v>
      </c>
      <c r="F119" s="348">
        <v>84</v>
      </c>
      <c r="G119" s="348">
        <v>109</v>
      </c>
      <c r="H119" s="243"/>
      <c r="I119" s="243"/>
      <c r="J119" s="275"/>
      <c r="K119" s="276">
        <f t="shared" si="2"/>
        <v>90.25</v>
      </c>
      <c r="L119" s="276">
        <v>104.2375</v>
      </c>
      <c r="M119" s="277"/>
      <c r="N119" s="277"/>
      <c r="V119" s="254">
        <v>99.237499999999997</v>
      </c>
    </row>
    <row r="120" spans="1:22" ht="15" customHeight="1" x14ac:dyDescent="0.2">
      <c r="A120" s="254" t="s">
        <v>542</v>
      </c>
      <c r="B120" s="273" t="s">
        <v>150</v>
      </c>
      <c r="C120" s="274" t="s">
        <v>29</v>
      </c>
      <c r="D120" s="340"/>
      <c r="E120" s="340"/>
      <c r="F120" s="340"/>
      <c r="G120" s="340"/>
      <c r="H120" s="243"/>
      <c r="I120" s="282"/>
      <c r="J120" s="275"/>
      <c r="K120" s="276" t="e">
        <f t="shared" si="2"/>
        <v>#DIV/0!</v>
      </c>
      <c r="L120" s="276" t="e">
        <v>#DIV/0!</v>
      </c>
      <c r="M120" s="292"/>
      <c r="N120" s="292"/>
      <c r="V120" s="254" t="e">
        <v>#DIV/0!</v>
      </c>
    </row>
    <row r="121" spans="1:22" ht="15" customHeight="1" x14ac:dyDescent="0.25">
      <c r="A121" s="254" t="s">
        <v>543</v>
      </c>
      <c r="B121" s="273" t="s">
        <v>110</v>
      </c>
      <c r="C121" s="274" t="s">
        <v>5</v>
      </c>
      <c r="D121" s="348">
        <v>18</v>
      </c>
      <c r="E121" s="348">
        <v>18</v>
      </c>
      <c r="F121" s="348">
        <v>19.95</v>
      </c>
      <c r="G121" s="348">
        <v>18</v>
      </c>
      <c r="H121" s="243"/>
      <c r="I121" s="243"/>
      <c r="J121" s="275"/>
      <c r="K121" s="276">
        <f t="shared" si="2"/>
        <v>18.487500000000001</v>
      </c>
      <c r="L121" s="276">
        <v>19.650000000000002</v>
      </c>
      <c r="M121" s="277"/>
      <c r="N121" s="277"/>
      <c r="V121" s="254">
        <v>19.987500000000001</v>
      </c>
    </row>
    <row r="122" spans="1:22" ht="15" customHeight="1" x14ac:dyDescent="0.2">
      <c r="A122" s="254" t="s">
        <v>544</v>
      </c>
      <c r="B122" s="273" t="s">
        <v>111</v>
      </c>
      <c r="C122" s="274" t="s">
        <v>107</v>
      </c>
      <c r="D122" s="245"/>
      <c r="E122" s="245"/>
      <c r="F122" s="245"/>
      <c r="G122" s="245"/>
      <c r="H122" s="242"/>
      <c r="I122" s="282"/>
      <c r="J122" s="275"/>
      <c r="K122" s="276" t="e">
        <f t="shared" si="2"/>
        <v>#DIV/0!</v>
      </c>
      <c r="L122" s="276" t="e">
        <v>#DIV/0!</v>
      </c>
      <c r="M122" s="277"/>
      <c r="N122" s="277"/>
      <c r="V122" s="254" t="e">
        <v>#DIV/0!</v>
      </c>
    </row>
    <row r="123" spans="1:22" ht="15" customHeight="1" x14ac:dyDescent="0.25">
      <c r="A123" s="254" t="s">
        <v>545</v>
      </c>
      <c r="B123" s="273" t="s">
        <v>112</v>
      </c>
      <c r="C123" s="274" t="s">
        <v>29</v>
      </c>
      <c r="D123" s="348">
        <v>39</v>
      </c>
      <c r="E123" s="348">
        <v>29</v>
      </c>
      <c r="F123" s="348">
        <v>29</v>
      </c>
      <c r="G123" s="348"/>
      <c r="H123" s="243"/>
      <c r="I123" s="243"/>
      <c r="J123" s="275"/>
      <c r="K123" s="276">
        <f t="shared" si="2"/>
        <v>32.333333333333336</v>
      </c>
      <c r="L123" s="276">
        <v>32.75</v>
      </c>
      <c r="M123" s="277"/>
      <c r="N123" s="277"/>
      <c r="V123" s="254">
        <v>36.487499999999997</v>
      </c>
    </row>
    <row r="124" spans="1:22" ht="15" customHeight="1" x14ac:dyDescent="0.25">
      <c r="A124" s="254" t="s">
        <v>546</v>
      </c>
      <c r="B124" s="273" t="s">
        <v>391</v>
      </c>
      <c r="C124" s="274" t="s">
        <v>29</v>
      </c>
      <c r="D124" s="348">
        <v>39</v>
      </c>
      <c r="E124" s="348">
        <v>29</v>
      </c>
      <c r="F124" s="348">
        <v>29</v>
      </c>
      <c r="G124" s="348"/>
      <c r="H124" s="243"/>
      <c r="I124" s="243"/>
      <c r="J124" s="275"/>
      <c r="K124" s="276">
        <f t="shared" si="2"/>
        <v>32.333333333333336</v>
      </c>
      <c r="L124" s="276">
        <v>32.75</v>
      </c>
      <c r="M124" s="277"/>
      <c r="N124" s="277"/>
      <c r="V124" s="254" t="e">
        <v>#DIV/0!</v>
      </c>
    </row>
    <row r="125" spans="1:22" ht="15" customHeight="1" x14ac:dyDescent="0.25">
      <c r="A125" s="254" t="s">
        <v>547</v>
      </c>
      <c r="B125" s="273" t="s">
        <v>114</v>
      </c>
      <c r="C125" s="274" t="s">
        <v>107</v>
      </c>
      <c r="D125" s="348"/>
      <c r="E125" s="348">
        <v>199</v>
      </c>
      <c r="F125" s="348">
        <v>236</v>
      </c>
      <c r="G125" s="349"/>
      <c r="H125" s="246"/>
      <c r="I125" s="301"/>
      <c r="J125" s="275"/>
      <c r="K125" s="276">
        <f t="shared" si="2"/>
        <v>217.5</v>
      </c>
      <c r="L125" s="276">
        <v>236</v>
      </c>
      <c r="M125" s="277"/>
      <c r="N125" s="277"/>
      <c r="V125" s="254">
        <v>287</v>
      </c>
    </row>
    <row r="126" spans="1:22" ht="15" customHeight="1" x14ac:dyDescent="0.25">
      <c r="A126" s="254" t="s">
        <v>548</v>
      </c>
      <c r="B126" s="273" t="s">
        <v>115</v>
      </c>
      <c r="C126" s="274" t="s">
        <v>116</v>
      </c>
      <c r="D126" s="348"/>
      <c r="E126" s="348">
        <v>198</v>
      </c>
      <c r="F126" s="348">
        <v>224</v>
      </c>
      <c r="G126" s="348"/>
      <c r="H126" s="247"/>
      <c r="I126" s="301"/>
      <c r="J126" s="250"/>
      <c r="K126" s="276">
        <f t="shared" si="2"/>
        <v>211</v>
      </c>
      <c r="L126" s="276">
        <v>211.97499999999999</v>
      </c>
      <c r="M126" s="277"/>
      <c r="N126" s="277"/>
      <c r="V126" s="254">
        <v>168.5</v>
      </c>
    </row>
    <row r="127" spans="1:22" ht="15" customHeight="1" x14ac:dyDescent="0.25">
      <c r="A127" s="254" t="s">
        <v>549</v>
      </c>
      <c r="B127" s="290" t="s">
        <v>151</v>
      </c>
      <c r="C127" s="274" t="s">
        <v>5</v>
      </c>
      <c r="D127" s="348">
        <v>30</v>
      </c>
      <c r="E127" s="348"/>
      <c r="F127" s="348">
        <v>29.95</v>
      </c>
      <c r="G127" s="348">
        <v>32</v>
      </c>
      <c r="H127" s="243"/>
      <c r="I127" s="243"/>
      <c r="J127" s="250"/>
      <c r="K127" s="276">
        <f t="shared" si="2"/>
        <v>30.650000000000002</v>
      </c>
      <c r="L127" s="276">
        <v>32.31666666666667</v>
      </c>
      <c r="M127" s="277"/>
      <c r="N127" s="277"/>
      <c r="V127" s="254">
        <v>27.650000000000002</v>
      </c>
    </row>
    <row r="128" spans="1:22" ht="15" customHeight="1" x14ac:dyDescent="0.25">
      <c r="A128" s="254" t="s">
        <v>662</v>
      </c>
      <c r="B128" s="273" t="s">
        <v>152</v>
      </c>
      <c r="C128" s="274" t="s">
        <v>5</v>
      </c>
      <c r="D128" s="348">
        <v>30</v>
      </c>
      <c r="E128" s="348"/>
      <c r="F128" s="348">
        <v>29.95</v>
      </c>
      <c r="G128" s="348">
        <v>32</v>
      </c>
      <c r="H128" s="243"/>
      <c r="I128" s="243"/>
      <c r="J128" s="250"/>
      <c r="K128" s="276">
        <f t="shared" si="2"/>
        <v>30.650000000000002</v>
      </c>
      <c r="L128" s="276">
        <v>32.31666666666667</v>
      </c>
      <c r="M128" s="277"/>
      <c r="N128" s="277"/>
      <c r="V128" s="254">
        <v>27.650000000000002</v>
      </c>
    </row>
    <row r="129" spans="1:22" ht="15" customHeight="1" x14ac:dyDescent="0.25">
      <c r="A129" s="254" t="s">
        <v>550</v>
      </c>
      <c r="B129" s="290" t="s">
        <v>153</v>
      </c>
      <c r="C129" s="274" t="s">
        <v>5</v>
      </c>
      <c r="D129" s="348">
        <v>30</v>
      </c>
      <c r="E129" s="348"/>
      <c r="F129" s="348">
        <v>29.95</v>
      </c>
      <c r="G129" s="348">
        <v>32</v>
      </c>
      <c r="H129" s="243"/>
      <c r="I129" s="243"/>
      <c r="J129" s="250"/>
      <c r="K129" s="276">
        <f t="shared" si="2"/>
        <v>30.650000000000002</v>
      </c>
      <c r="L129" s="276">
        <v>32.31666666666667</v>
      </c>
      <c r="M129" s="277"/>
      <c r="N129" s="277"/>
      <c r="V129" s="254">
        <v>26.975000000000001</v>
      </c>
    </row>
    <row r="130" spans="1:22" ht="15" customHeight="1" x14ac:dyDescent="0.25">
      <c r="A130" s="254" t="s">
        <v>551</v>
      </c>
      <c r="B130" s="273" t="s">
        <v>118</v>
      </c>
      <c r="C130" s="274" t="s">
        <v>29</v>
      </c>
      <c r="D130" s="348">
        <v>169</v>
      </c>
      <c r="E130" s="348"/>
      <c r="F130" s="349"/>
      <c r="G130" s="335"/>
      <c r="H130" s="243"/>
      <c r="I130" s="243"/>
      <c r="J130" s="310"/>
      <c r="K130" s="276">
        <f t="shared" si="2"/>
        <v>169</v>
      </c>
      <c r="L130" s="276" t="e">
        <v>#DIV/0!</v>
      </c>
      <c r="M130" s="277"/>
      <c r="N130" s="277"/>
      <c r="V130" s="254" t="e">
        <v>#DIV/0!</v>
      </c>
    </row>
    <row r="131" spans="1:22" ht="15" customHeight="1" x14ac:dyDescent="0.2">
      <c r="A131" s="254" t="s">
        <v>552</v>
      </c>
      <c r="B131" s="273" t="s">
        <v>119</v>
      </c>
      <c r="C131" s="274" t="s">
        <v>29</v>
      </c>
      <c r="D131" s="349"/>
      <c r="E131" s="349"/>
      <c r="F131" s="349"/>
      <c r="G131" s="343"/>
      <c r="H131" s="247"/>
      <c r="I131" s="301"/>
      <c r="J131" s="275"/>
      <c r="K131" s="276" t="e">
        <f t="shared" ref="K131:K189" si="3">AVERAGE(D131:J131)</f>
        <v>#DIV/0!</v>
      </c>
      <c r="L131" s="276" t="e">
        <v>#DIV/0!</v>
      </c>
      <c r="M131" s="277"/>
      <c r="N131" s="277"/>
      <c r="V131" s="254">
        <v>99.95</v>
      </c>
    </row>
    <row r="132" spans="1:22" ht="15" customHeight="1" x14ac:dyDescent="0.25">
      <c r="A132" s="254" t="s">
        <v>553</v>
      </c>
      <c r="B132" s="273" t="s">
        <v>120</v>
      </c>
      <c r="C132" s="274" t="s">
        <v>29</v>
      </c>
      <c r="D132" s="348">
        <v>39</v>
      </c>
      <c r="E132" s="341"/>
      <c r="F132" s="341"/>
      <c r="G132" s="245"/>
      <c r="H132" s="242"/>
      <c r="I132" s="282"/>
      <c r="J132" s="303"/>
      <c r="K132" s="276">
        <f t="shared" si="3"/>
        <v>39</v>
      </c>
      <c r="L132" s="276" t="e">
        <v>#DIV/0!</v>
      </c>
      <c r="M132" s="277"/>
      <c r="N132" s="277"/>
      <c r="V132" s="254" t="e">
        <v>#DIV/0!</v>
      </c>
    </row>
    <row r="133" spans="1:22" ht="15" customHeight="1" x14ac:dyDescent="0.25">
      <c r="A133" s="254" t="s">
        <v>554</v>
      </c>
      <c r="B133" s="273" t="s">
        <v>121</v>
      </c>
      <c r="C133" s="274" t="s">
        <v>29</v>
      </c>
      <c r="D133" s="348"/>
      <c r="E133" s="348"/>
      <c r="F133" s="340"/>
      <c r="G133" s="340"/>
      <c r="H133" s="247"/>
      <c r="I133" s="282"/>
      <c r="J133" s="250"/>
      <c r="K133" s="276" t="e">
        <f t="shared" si="3"/>
        <v>#DIV/0!</v>
      </c>
      <c r="L133" s="276" t="e">
        <v>#DIV/0!</v>
      </c>
      <c r="M133" s="277"/>
      <c r="N133" s="277"/>
      <c r="V133" s="254" t="e">
        <v>#DIV/0!</v>
      </c>
    </row>
    <row r="134" spans="1:22" ht="15" customHeight="1" x14ac:dyDescent="0.25">
      <c r="A134" s="254" t="s">
        <v>555</v>
      </c>
      <c r="B134" s="273" t="s">
        <v>122</v>
      </c>
      <c r="C134" s="274" t="s">
        <v>29</v>
      </c>
      <c r="D134" s="348"/>
      <c r="E134" s="348">
        <v>34</v>
      </c>
      <c r="F134" s="245"/>
      <c r="G134" s="245"/>
      <c r="H134" s="242"/>
      <c r="I134" s="282"/>
      <c r="J134" s="250"/>
      <c r="K134" s="276">
        <f t="shared" si="3"/>
        <v>34</v>
      </c>
      <c r="L134" s="276" t="e">
        <v>#DIV/0!</v>
      </c>
      <c r="M134" s="277"/>
      <c r="N134" s="277"/>
      <c r="V134" s="254" t="e">
        <v>#DIV/0!</v>
      </c>
    </row>
    <row r="135" spans="1:22" ht="15" customHeight="1" x14ac:dyDescent="0.25">
      <c r="A135" s="254" t="s">
        <v>556</v>
      </c>
      <c r="B135" s="273" t="s">
        <v>154</v>
      </c>
      <c r="C135" s="274" t="s">
        <v>29</v>
      </c>
      <c r="D135" s="348"/>
      <c r="E135" s="348"/>
      <c r="F135" s="245"/>
      <c r="G135" s="245"/>
      <c r="H135" s="242"/>
      <c r="I135" s="282"/>
      <c r="J135" s="275"/>
      <c r="K135" s="276" t="e">
        <f t="shared" si="3"/>
        <v>#DIV/0!</v>
      </c>
      <c r="L135" s="276" t="e">
        <v>#DIV/0!</v>
      </c>
      <c r="M135" s="277"/>
      <c r="N135" s="277"/>
      <c r="V135" s="254" t="e">
        <v>#DIV/0!</v>
      </c>
    </row>
    <row r="136" spans="1:22" ht="15" customHeight="1" x14ac:dyDescent="0.25">
      <c r="A136" s="254" t="s">
        <v>557</v>
      </c>
      <c r="B136" s="273" t="s">
        <v>123</v>
      </c>
      <c r="C136" s="274" t="s">
        <v>29</v>
      </c>
      <c r="D136" s="348">
        <v>39</v>
      </c>
      <c r="E136" s="348"/>
      <c r="F136" s="340"/>
      <c r="G136" s="343"/>
      <c r="H136" s="247"/>
      <c r="I136" s="301"/>
      <c r="J136" s="275"/>
      <c r="K136" s="276">
        <f t="shared" si="3"/>
        <v>39</v>
      </c>
      <c r="L136" s="276" t="e">
        <v>#DIV/0!</v>
      </c>
      <c r="M136" s="277"/>
      <c r="N136" s="277"/>
      <c r="V136" s="254">
        <v>34.975000000000001</v>
      </c>
    </row>
    <row r="137" spans="1:22" ht="15" customHeight="1" x14ac:dyDescent="0.2">
      <c r="A137" s="254" t="s">
        <v>558</v>
      </c>
      <c r="B137" s="273" t="s">
        <v>124</v>
      </c>
      <c r="C137" s="274" t="s">
        <v>5</v>
      </c>
      <c r="D137" s="245"/>
      <c r="E137" s="245"/>
      <c r="F137" s="245"/>
      <c r="G137" s="245"/>
      <c r="H137" s="242"/>
      <c r="I137" s="282"/>
      <c r="J137" s="250"/>
      <c r="K137" s="276" t="e">
        <f t="shared" si="3"/>
        <v>#DIV/0!</v>
      </c>
      <c r="L137" s="276" t="e">
        <v>#DIV/0!</v>
      </c>
      <c r="M137" s="277"/>
      <c r="N137" s="277"/>
      <c r="V137" s="254" t="e">
        <v>#DIV/0!</v>
      </c>
    </row>
    <row r="138" spans="1:22" ht="15" customHeight="1" x14ac:dyDescent="0.2">
      <c r="A138" s="254" t="s">
        <v>559</v>
      </c>
      <c r="B138" s="287" t="s">
        <v>392</v>
      </c>
      <c r="C138" s="274"/>
      <c r="D138" s="275"/>
      <c r="E138" s="275"/>
      <c r="F138" s="275"/>
      <c r="G138" s="275"/>
      <c r="H138" s="249"/>
      <c r="I138" s="282"/>
      <c r="J138" s="250"/>
      <c r="K138" s="276" t="e">
        <f t="shared" si="3"/>
        <v>#DIV/0!</v>
      </c>
      <c r="L138" s="276" t="e">
        <v>#DIV/0!</v>
      </c>
      <c r="M138" s="277"/>
      <c r="N138" s="277"/>
      <c r="V138" s="254" t="e">
        <v>#DIV/0!</v>
      </c>
    </row>
    <row r="139" spans="1:22" ht="15" customHeight="1" x14ac:dyDescent="0.25">
      <c r="A139" s="254" t="s">
        <v>560</v>
      </c>
      <c r="B139" s="273" t="s">
        <v>126</v>
      </c>
      <c r="C139" s="274" t="s">
        <v>5</v>
      </c>
      <c r="D139" s="348">
        <v>245</v>
      </c>
      <c r="E139" s="348">
        <v>239</v>
      </c>
      <c r="F139" s="348">
        <v>238.95</v>
      </c>
      <c r="G139" s="348">
        <v>228</v>
      </c>
      <c r="H139" s="243"/>
      <c r="I139" s="243"/>
      <c r="J139" s="275"/>
      <c r="K139" s="276">
        <f t="shared" si="3"/>
        <v>237.73750000000001</v>
      </c>
      <c r="L139" s="276">
        <v>233.98750000000001</v>
      </c>
      <c r="M139" s="277"/>
      <c r="N139" s="277"/>
      <c r="V139" s="254">
        <v>235.48750000000001</v>
      </c>
    </row>
    <row r="140" spans="1:22" ht="15" customHeight="1" x14ac:dyDescent="0.25">
      <c r="A140" s="311" t="s">
        <v>561</v>
      </c>
      <c r="B140" s="273" t="s">
        <v>127</v>
      </c>
      <c r="C140" s="274" t="s">
        <v>5</v>
      </c>
      <c r="D140" s="348">
        <v>245</v>
      </c>
      <c r="E140" s="348">
        <v>229</v>
      </c>
      <c r="F140" s="348">
        <v>238.95</v>
      </c>
      <c r="G140" s="348"/>
      <c r="H140" s="243"/>
      <c r="I140" s="243"/>
      <c r="J140" s="312"/>
      <c r="K140" s="276">
        <f t="shared" si="3"/>
        <v>237.65</v>
      </c>
      <c r="L140" s="276">
        <v>234.98333333333335</v>
      </c>
      <c r="M140" s="277"/>
      <c r="N140" s="277"/>
      <c r="V140" s="254">
        <v>236.23750000000001</v>
      </c>
    </row>
    <row r="141" spans="1:22" ht="15" customHeight="1" x14ac:dyDescent="0.25">
      <c r="A141" s="254" t="s">
        <v>562</v>
      </c>
      <c r="B141" s="273" t="s">
        <v>128</v>
      </c>
      <c r="C141" s="274" t="s">
        <v>5</v>
      </c>
      <c r="D141" s="348">
        <v>132</v>
      </c>
      <c r="E141" s="348">
        <v>119</v>
      </c>
      <c r="F141" s="348">
        <v>139.94999999999999</v>
      </c>
      <c r="G141" s="348">
        <v>113</v>
      </c>
      <c r="H141" s="243"/>
      <c r="I141" s="243"/>
      <c r="J141" s="312"/>
      <c r="K141" s="276">
        <f t="shared" si="3"/>
        <v>125.9875</v>
      </c>
      <c r="L141" s="276">
        <v>124.4875</v>
      </c>
      <c r="M141" s="277"/>
      <c r="N141" s="277"/>
      <c r="V141" s="254">
        <v>122.9875</v>
      </c>
    </row>
    <row r="142" spans="1:22" ht="15" customHeight="1" x14ac:dyDescent="0.25">
      <c r="A142" s="254" t="s">
        <v>563</v>
      </c>
      <c r="B142" s="273" t="s">
        <v>129</v>
      </c>
      <c r="C142" s="274" t="s">
        <v>5</v>
      </c>
      <c r="D142" s="348"/>
      <c r="E142" s="348"/>
      <c r="F142" s="348">
        <v>292.95</v>
      </c>
      <c r="G142" s="348">
        <v>287</v>
      </c>
      <c r="H142" s="243"/>
      <c r="I142" s="243"/>
      <c r="J142" s="312"/>
      <c r="K142" s="276">
        <f t="shared" si="3"/>
        <v>289.97500000000002</v>
      </c>
      <c r="L142" s="276">
        <v>291.31666666666666</v>
      </c>
      <c r="M142" s="277"/>
      <c r="N142" s="277"/>
      <c r="V142" s="254">
        <v>263.37</v>
      </c>
    </row>
    <row r="143" spans="1:22" ht="15.75" customHeight="1" x14ac:dyDescent="0.25">
      <c r="A143" s="254">
        <v>143</v>
      </c>
      <c r="B143" s="273" t="s">
        <v>155</v>
      </c>
      <c r="C143" s="274" t="s">
        <v>5</v>
      </c>
      <c r="D143" s="348">
        <v>139</v>
      </c>
      <c r="E143" s="348">
        <v>174</v>
      </c>
      <c r="F143" s="348">
        <v>193.95</v>
      </c>
      <c r="G143" s="348">
        <v>129</v>
      </c>
      <c r="H143" s="243"/>
      <c r="I143" s="243"/>
      <c r="J143" s="313"/>
      <c r="K143" s="276">
        <f t="shared" si="3"/>
        <v>158.98750000000001</v>
      </c>
      <c r="L143" s="276">
        <v>162.73750000000001</v>
      </c>
      <c r="M143" s="277"/>
      <c r="N143" s="277"/>
      <c r="V143" s="254">
        <v>166.73750000000001</v>
      </c>
    </row>
    <row r="144" spans="1:22" ht="15" customHeight="1" x14ac:dyDescent="0.25">
      <c r="A144" s="254" t="s">
        <v>564</v>
      </c>
      <c r="B144" s="273" t="s">
        <v>130</v>
      </c>
      <c r="C144" s="274" t="s">
        <v>5</v>
      </c>
      <c r="D144" s="348"/>
      <c r="E144" s="348">
        <v>134</v>
      </c>
      <c r="F144" s="348">
        <v>124.95</v>
      </c>
      <c r="G144" s="348"/>
      <c r="H144" s="243"/>
      <c r="I144" s="243"/>
      <c r="J144" s="249"/>
      <c r="K144" s="276">
        <f t="shared" si="3"/>
        <v>129.47499999999999</v>
      </c>
      <c r="L144" s="276">
        <v>125.7375</v>
      </c>
      <c r="M144" s="277"/>
      <c r="N144" s="277"/>
      <c r="V144" s="254">
        <v>127.7375</v>
      </c>
    </row>
    <row r="145" spans="1:30" ht="15" customHeight="1" x14ac:dyDescent="0.25">
      <c r="A145" s="254" t="s">
        <v>565</v>
      </c>
      <c r="B145" s="273" t="s">
        <v>156</v>
      </c>
      <c r="C145" s="274" t="s">
        <v>5</v>
      </c>
      <c r="D145" s="348">
        <v>125</v>
      </c>
      <c r="E145" s="348">
        <v>114</v>
      </c>
      <c r="F145" s="348">
        <v>129.94999999999999</v>
      </c>
      <c r="G145" s="348"/>
      <c r="H145" s="243"/>
      <c r="I145" s="243"/>
      <c r="J145" s="314"/>
      <c r="K145" s="276">
        <f t="shared" si="3"/>
        <v>122.98333333333333</v>
      </c>
      <c r="L145" s="276">
        <v>129.48750000000001</v>
      </c>
      <c r="M145" s="277"/>
      <c r="N145" s="277"/>
      <c r="V145" s="254">
        <v>131.23750000000001</v>
      </c>
    </row>
    <row r="146" spans="1:30" ht="15" customHeight="1" x14ac:dyDescent="0.2">
      <c r="A146" s="254" t="s">
        <v>566</v>
      </c>
      <c r="B146" s="287" t="s">
        <v>395</v>
      </c>
      <c r="C146" s="274"/>
      <c r="D146" s="349"/>
      <c r="E146" s="349"/>
      <c r="F146" s="349"/>
      <c r="G146" s="340"/>
      <c r="H146" s="243"/>
      <c r="I146" s="243"/>
      <c r="J146" s="315"/>
      <c r="K146" s="276" t="e">
        <f t="shared" si="3"/>
        <v>#DIV/0!</v>
      </c>
      <c r="L146" s="276" t="e">
        <v>#DIV/0!</v>
      </c>
      <c r="M146" s="277"/>
      <c r="N146" s="277"/>
      <c r="V146" s="254" t="e">
        <v>#DIV/0!</v>
      </c>
    </row>
    <row r="147" spans="1:30" ht="15" customHeight="1" x14ac:dyDescent="0.25">
      <c r="A147" s="254" t="s">
        <v>567</v>
      </c>
      <c r="B147" s="273" t="s">
        <v>132</v>
      </c>
      <c r="C147" s="274" t="s">
        <v>5</v>
      </c>
      <c r="D147" s="348"/>
      <c r="E147" s="348"/>
      <c r="F147" s="348"/>
      <c r="G147" s="348"/>
      <c r="H147" s="243"/>
      <c r="I147" s="301"/>
      <c r="J147" s="250"/>
      <c r="K147" s="276" t="e">
        <f t="shared" si="3"/>
        <v>#DIV/0!</v>
      </c>
      <c r="L147" s="276">
        <v>249.95</v>
      </c>
      <c r="M147" s="277"/>
      <c r="N147" s="277"/>
      <c r="V147" s="254">
        <v>257.65000000000003</v>
      </c>
    </row>
    <row r="148" spans="1:30" ht="15" customHeight="1" x14ac:dyDescent="0.25">
      <c r="A148" s="254" t="s">
        <v>568</v>
      </c>
      <c r="B148" s="273" t="s">
        <v>335</v>
      </c>
      <c r="C148" s="274" t="s">
        <v>5</v>
      </c>
      <c r="D148" s="348"/>
      <c r="E148" s="348">
        <v>230</v>
      </c>
      <c r="F148" s="348">
        <v>238.95</v>
      </c>
      <c r="G148" s="348"/>
      <c r="H148" s="243"/>
      <c r="I148" s="301"/>
      <c r="J148" s="275"/>
      <c r="K148" s="276">
        <f t="shared" si="3"/>
        <v>234.47499999999999</v>
      </c>
      <c r="L148" s="276">
        <v>268.97500000000002</v>
      </c>
      <c r="M148" s="284"/>
      <c r="N148" s="277"/>
      <c r="V148" s="254">
        <v>257.23750000000001</v>
      </c>
    </row>
    <row r="149" spans="1:30" ht="15" customHeight="1" x14ac:dyDescent="0.25">
      <c r="B149" s="273" t="s">
        <v>396</v>
      </c>
      <c r="C149" s="274" t="s">
        <v>397</v>
      </c>
      <c r="D149" s="348">
        <v>75</v>
      </c>
      <c r="E149" s="348">
        <v>74</v>
      </c>
      <c r="F149" s="348">
        <v>74.95</v>
      </c>
      <c r="G149" s="348">
        <v>75</v>
      </c>
      <c r="H149" s="243"/>
      <c r="I149" s="243"/>
      <c r="J149" s="250"/>
      <c r="K149" s="276">
        <f>AVERAGE(D149:J149)</f>
        <v>74.737499999999997</v>
      </c>
      <c r="L149" s="276">
        <v>76.487499999999997</v>
      </c>
      <c r="M149" s="277"/>
      <c r="N149" s="277"/>
      <c r="V149" s="254">
        <v>71.987499999999997</v>
      </c>
    </row>
    <row r="150" spans="1:30" ht="15" customHeight="1" x14ac:dyDescent="0.25">
      <c r="A150" s="254" t="s">
        <v>569</v>
      </c>
      <c r="B150" s="287" t="s">
        <v>134</v>
      </c>
      <c r="C150" s="274"/>
      <c r="D150" s="348"/>
      <c r="E150" s="348"/>
      <c r="F150" s="348"/>
      <c r="G150" s="348"/>
      <c r="H150" s="243"/>
      <c r="I150" s="243"/>
      <c r="J150" s="275"/>
      <c r="K150" s="276" t="e">
        <f t="shared" si="3"/>
        <v>#DIV/0!</v>
      </c>
      <c r="L150" s="276" t="e">
        <v>#DIV/0!</v>
      </c>
      <c r="M150" s="277"/>
      <c r="N150" s="277"/>
      <c r="V150" s="254" t="e">
        <v>#DIV/0!</v>
      </c>
    </row>
    <row r="151" spans="1:30" ht="15" customHeight="1" x14ac:dyDescent="0.25">
      <c r="A151" s="254" t="s">
        <v>570</v>
      </c>
      <c r="B151" s="273" t="s">
        <v>135</v>
      </c>
      <c r="C151" s="274" t="s">
        <v>5</v>
      </c>
      <c r="D151" s="348">
        <v>79</v>
      </c>
      <c r="E151" s="348">
        <v>79</v>
      </c>
      <c r="F151" s="348">
        <v>79</v>
      </c>
      <c r="G151" s="348">
        <v>79</v>
      </c>
      <c r="H151" s="243"/>
      <c r="I151" s="243"/>
      <c r="J151" s="250"/>
      <c r="K151" s="276">
        <f t="shared" si="3"/>
        <v>79</v>
      </c>
      <c r="L151" s="276">
        <v>79.5</v>
      </c>
      <c r="M151" s="277"/>
      <c r="N151" s="277"/>
      <c r="V151" s="254">
        <v>80.737499999999997</v>
      </c>
    </row>
    <row r="152" spans="1:30" ht="15" customHeight="1" x14ac:dyDescent="0.25">
      <c r="A152" s="254" t="s">
        <v>571</v>
      </c>
      <c r="B152" s="273" t="s">
        <v>136</v>
      </c>
      <c r="C152" s="274" t="s">
        <v>5</v>
      </c>
      <c r="D152" s="348"/>
      <c r="E152" s="348"/>
      <c r="F152" s="335"/>
      <c r="G152" s="335"/>
      <c r="H152" s="243"/>
      <c r="I152" s="297"/>
      <c r="J152" s="315"/>
      <c r="K152" s="276" t="e">
        <f t="shared" si="3"/>
        <v>#DIV/0!</v>
      </c>
      <c r="L152" s="276" t="e">
        <v>#DIV/0!</v>
      </c>
      <c r="M152" s="277"/>
      <c r="N152" s="277"/>
      <c r="V152" s="316" t="e">
        <v>#DIV/0!</v>
      </c>
      <c r="AA152" s="316"/>
      <c r="AB152" s="316">
        <f>W152/1000*453.6</f>
        <v>0</v>
      </c>
      <c r="AC152" s="316"/>
      <c r="AD152" s="316">
        <f>Y152/1000*453.6</f>
        <v>0</v>
      </c>
    </row>
    <row r="153" spans="1:30" ht="15" customHeight="1" x14ac:dyDescent="0.25">
      <c r="A153" s="254" t="s">
        <v>572</v>
      </c>
      <c r="B153" s="273" t="s">
        <v>137</v>
      </c>
      <c r="C153" s="274" t="s">
        <v>5</v>
      </c>
      <c r="D153" s="348"/>
      <c r="E153" s="348">
        <v>49</v>
      </c>
      <c r="F153" s="348">
        <v>96.95</v>
      </c>
      <c r="G153" s="348"/>
      <c r="H153" s="243"/>
      <c r="I153" s="243"/>
      <c r="J153" s="315"/>
      <c r="K153" s="276">
        <f t="shared" si="3"/>
        <v>72.974999999999994</v>
      </c>
      <c r="L153" s="276">
        <v>74.983333333333334</v>
      </c>
      <c r="M153" s="277"/>
      <c r="N153" s="277"/>
      <c r="V153" s="316">
        <v>72.237499999999997</v>
      </c>
      <c r="AA153" s="316"/>
      <c r="AB153" s="316">
        <f>W153/360*453.6</f>
        <v>0</v>
      </c>
      <c r="AC153" s="316">
        <f>X153/360*453.6</f>
        <v>0</v>
      </c>
      <c r="AD153" s="316"/>
    </row>
    <row r="154" spans="1:30" ht="14.25" customHeight="1" x14ac:dyDescent="0.25">
      <c r="A154" s="254">
        <v>156</v>
      </c>
      <c r="B154" s="273" t="s">
        <v>138</v>
      </c>
      <c r="C154" s="274" t="s">
        <v>5</v>
      </c>
      <c r="D154" s="348">
        <v>98</v>
      </c>
      <c r="E154" s="348">
        <v>99</v>
      </c>
      <c r="F154" s="348">
        <v>108.95</v>
      </c>
      <c r="G154" s="348">
        <v>102</v>
      </c>
      <c r="H154" s="243"/>
      <c r="I154" s="243"/>
      <c r="J154" s="315"/>
      <c r="K154" s="276">
        <f t="shared" si="3"/>
        <v>101.9875</v>
      </c>
      <c r="L154" s="276">
        <v>108.98333333333333</v>
      </c>
      <c r="M154" s="277"/>
      <c r="N154" s="277"/>
      <c r="V154" s="316">
        <v>110.7375</v>
      </c>
      <c r="AA154" s="316"/>
      <c r="AB154" s="316"/>
      <c r="AC154" s="316"/>
      <c r="AD154" s="316"/>
    </row>
    <row r="155" spans="1:30" ht="15" customHeight="1" x14ac:dyDescent="0.25">
      <c r="A155" s="254">
        <v>159</v>
      </c>
      <c r="B155" s="273" t="s">
        <v>283</v>
      </c>
      <c r="C155" s="274" t="s">
        <v>29</v>
      </c>
      <c r="D155" s="348">
        <f>260/30</f>
        <v>8.6666666666666661</v>
      </c>
      <c r="E155" s="348">
        <f>209/30</f>
        <v>6.9666666666666668</v>
      </c>
      <c r="F155" s="348">
        <f>241.95/30</f>
        <v>8.0649999999999995</v>
      </c>
      <c r="G155" s="348">
        <f>293/30</f>
        <v>9.7666666666666675</v>
      </c>
      <c r="H155" s="335"/>
      <c r="I155" s="243"/>
      <c r="J155" s="243"/>
      <c r="K155" s="276">
        <f>AVERAGE(D155:G155)</f>
        <v>8.3662499999999991</v>
      </c>
      <c r="L155" s="276">
        <v>8.1916666666666664</v>
      </c>
      <c r="M155" s="277"/>
      <c r="N155" s="277"/>
      <c r="V155" s="254">
        <v>7.3745833333333337</v>
      </c>
      <c r="AA155" s="316"/>
      <c r="AB155" s="316">
        <f>AVERAGE(AB152:AB154)</f>
        <v>0</v>
      </c>
      <c r="AC155" s="316">
        <f>AVERAGE(AC152:AC154)</f>
        <v>0</v>
      </c>
      <c r="AD155" s="316">
        <f>AVERAGE(AD152:AD154)</f>
        <v>0</v>
      </c>
    </row>
    <row r="156" spans="1:30" s="142" customFormat="1" ht="14.25" customHeight="1" x14ac:dyDescent="0.25">
      <c r="B156" s="317" t="s">
        <v>299</v>
      </c>
      <c r="C156" s="318"/>
      <c r="D156" s="348"/>
      <c r="E156" s="348"/>
      <c r="F156" s="348"/>
      <c r="G156" s="348"/>
      <c r="H156" s="348"/>
      <c r="I156" s="348"/>
      <c r="J156" s="348"/>
      <c r="K156" s="276" t="e">
        <f t="shared" si="3"/>
        <v>#DIV/0!</v>
      </c>
      <c r="L156" s="276" t="e">
        <v>#DIV/0!</v>
      </c>
      <c r="M156" s="277"/>
      <c r="N156" s="277"/>
    </row>
    <row r="157" spans="1:30" ht="15" customHeight="1" x14ac:dyDescent="0.25">
      <c r="A157" s="254" t="s">
        <v>573</v>
      </c>
      <c r="B157" s="273" t="s">
        <v>300</v>
      </c>
      <c r="C157" s="274" t="s">
        <v>5</v>
      </c>
      <c r="D157" s="348"/>
      <c r="E157" s="348">
        <v>239</v>
      </c>
      <c r="F157" s="348"/>
      <c r="G157" s="348"/>
      <c r="H157" s="243"/>
      <c r="I157" s="243"/>
      <c r="J157" s="249"/>
      <c r="K157" s="276">
        <f t="shared" si="3"/>
        <v>239</v>
      </c>
      <c r="L157" s="276" t="e">
        <v>#DIV/0!</v>
      </c>
      <c r="M157" s="277"/>
      <c r="N157" s="277"/>
      <c r="V157" s="254" t="e">
        <v>#DIV/0!</v>
      </c>
    </row>
    <row r="158" spans="1:30" ht="15" customHeight="1" x14ac:dyDescent="0.25">
      <c r="A158" s="254" t="s">
        <v>574</v>
      </c>
      <c r="B158" s="273" t="s">
        <v>645</v>
      </c>
      <c r="C158" s="274" t="s">
        <v>5</v>
      </c>
      <c r="D158" s="348"/>
      <c r="E158" s="348">
        <v>249</v>
      </c>
      <c r="F158" s="348">
        <v>199.95</v>
      </c>
      <c r="G158" s="348"/>
      <c r="H158" s="243"/>
      <c r="I158" s="243"/>
      <c r="J158" s="250"/>
      <c r="K158" s="276">
        <f t="shared" si="3"/>
        <v>224.47499999999999</v>
      </c>
      <c r="L158" s="276">
        <v>229.47499999999999</v>
      </c>
      <c r="M158" s="277"/>
      <c r="N158" s="277"/>
      <c r="V158" s="254">
        <v>266.73750000000001</v>
      </c>
    </row>
    <row r="159" spans="1:30" ht="15" customHeight="1" x14ac:dyDescent="0.25">
      <c r="A159" s="254" t="s">
        <v>575</v>
      </c>
      <c r="B159" s="273" t="s">
        <v>302</v>
      </c>
      <c r="C159" s="274" t="s">
        <v>5</v>
      </c>
      <c r="D159" s="348"/>
      <c r="E159" s="348"/>
      <c r="F159" s="348">
        <v>137.94999999999999</v>
      </c>
      <c r="G159" s="348"/>
      <c r="H159" s="243"/>
      <c r="I159" s="243"/>
      <c r="J159" s="250"/>
      <c r="K159" s="276">
        <f t="shared" si="3"/>
        <v>137.94999999999999</v>
      </c>
      <c r="L159" s="276">
        <v>175.31666666666669</v>
      </c>
      <c r="M159" s="277"/>
      <c r="N159" s="277"/>
      <c r="V159" s="254">
        <v>175.23750000000001</v>
      </c>
    </row>
    <row r="160" spans="1:30" ht="15" customHeight="1" x14ac:dyDescent="0.25">
      <c r="A160" s="254" t="s">
        <v>576</v>
      </c>
      <c r="B160" s="273" t="s">
        <v>329</v>
      </c>
      <c r="C160" s="274" t="s">
        <v>5</v>
      </c>
      <c r="D160" s="348"/>
      <c r="E160" s="348"/>
      <c r="F160" s="348"/>
      <c r="G160" s="348"/>
      <c r="H160" s="243"/>
      <c r="I160" s="243"/>
      <c r="J160" s="249"/>
      <c r="K160" s="276" t="e">
        <f t="shared" si="3"/>
        <v>#DIV/0!</v>
      </c>
      <c r="L160" s="276" t="e">
        <v>#DIV/0!</v>
      </c>
      <c r="M160" s="277"/>
      <c r="N160" s="277"/>
      <c r="V160" s="254">
        <v>147</v>
      </c>
    </row>
    <row r="161" spans="1:22" ht="15" customHeight="1" x14ac:dyDescent="0.25">
      <c r="A161" s="254" t="s">
        <v>577</v>
      </c>
      <c r="B161" s="273" t="s">
        <v>303</v>
      </c>
      <c r="C161" s="274" t="s">
        <v>5</v>
      </c>
      <c r="D161" s="348">
        <v>131</v>
      </c>
      <c r="E161" s="348">
        <v>104</v>
      </c>
      <c r="F161" s="348"/>
      <c r="G161" s="348">
        <v>145</v>
      </c>
      <c r="H161" s="243"/>
      <c r="I161" s="243"/>
      <c r="J161" s="249"/>
      <c r="K161" s="276">
        <f t="shared" si="3"/>
        <v>126.66666666666667</v>
      </c>
      <c r="L161" s="276">
        <v>104</v>
      </c>
      <c r="M161" s="277"/>
      <c r="N161" s="277"/>
      <c r="V161" s="254">
        <v>131.31666666666666</v>
      </c>
    </row>
    <row r="162" spans="1:22" ht="15" customHeight="1" x14ac:dyDescent="0.25">
      <c r="A162" s="254" t="s">
        <v>578</v>
      </c>
      <c r="B162" s="273" t="s">
        <v>304</v>
      </c>
      <c r="C162" s="274" t="s">
        <v>5</v>
      </c>
      <c r="D162" s="348">
        <v>340</v>
      </c>
      <c r="E162" s="348"/>
      <c r="F162" s="348">
        <v>349.95</v>
      </c>
      <c r="G162" s="348"/>
      <c r="H162" s="243"/>
      <c r="I162" s="243"/>
      <c r="J162" s="249"/>
      <c r="K162" s="276">
        <f t="shared" si="3"/>
        <v>344.97500000000002</v>
      </c>
      <c r="L162" s="276">
        <v>299.47500000000002</v>
      </c>
      <c r="M162" s="277"/>
      <c r="N162" s="277"/>
      <c r="V162" s="254">
        <v>334.65000000000003</v>
      </c>
    </row>
    <row r="163" spans="1:22" s="319" customFormat="1" ht="15" customHeight="1" x14ac:dyDescent="0.25">
      <c r="A163" s="319" t="s">
        <v>579</v>
      </c>
      <c r="B163" s="320" t="s">
        <v>305</v>
      </c>
      <c r="C163" s="321" t="s">
        <v>5</v>
      </c>
      <c r="D163" s="348"/>
      <c r="E163" s="348">
        <v>279</v>
      </c>
      <c r="F163" s="348">
        <v>329.95</v>
      </c>
      <c r="G163" s="348"/>
      <c r="H163" s="243"/>
      <c r="I163" s="301"/>
      <c r="J163" s="322"/>
      <c r="K163" s="276">
        <f t="shared" si="3"/>
        <v>304.47500000000002</v>
      </c>
      <c r="L163" s="276">
        <v>339.47500000000002</v>
      </c>
      <c r="M163" s="323"/>
      <c r="N163" s="323"/>
      <c r="V163" s="319">
        <v>343.23750000000001</v>
      </c>
    </row>
    <row r="164" spans="1:22" ht="15" customHeight="1" x14ac:dyDescent="0.25">
      <c r="A164" s="254" t="s">
        <v>580</v>
      </c>
      <c r="B164" s="273" t="s">
        <v>325</v>
      </c>
      <c r="C164" s="274" t="s">
        <v>5</v>
      </c>
      <c r="D164" s="348"/>
      <c r="E164" s="348">
        <v>399</v>
      </c>
      <c r="F164" s="348"/>
      <c r="G164" s="348"/>
      <c r="H164" s="243"/>
      <c r="I164" s="243"/>
      <c r="J164" s="249"/>
      <c r="K164" s="276">
        <f t="shared" si="3"/>
        <v>399</v>
      </c>
      <c r="L164" s="276" t="e">
        <v>#DIV/0!</v>
      </c>
      <c r="M164" s="277"/>
      <c r="N164" s="277"/>
      <c r="V164" s="254">
        <v>399</v>
      </c>
    </row>
    <row r="165" spans="1:22" ht="15.75" customHeight="1" x14ac:dyDescent="0.25">
      <c r="A165" s="254" t="s">
        <v>581</v>
      </c>
      <c r="B165" s="273" t="s">
        <v>327</v>
      </c>
      <c r="C165" s="274" t="s">
        <v>5</v>
      </c>
      <c r="D165" s="348"/>
      <c r="E165" s="348"/>
      <c r="F165" s="348">
        <v>589.95000000000005</v>
      </c>
      <c r="G165" s="340"/>
      <c r="H165" s="247"/>
      <c r="I165" s="301"/>
      <c r="J165" s="312"/>
      <c r="K165" s="276">
        <f t="shared" si="3"/>
        <v>589.95000000000005</v>
      </c>
      <c r="L165" s="276">
        <v>498.97500000000002</v>
      </c>
      <c r="M165" s="277"/>
      <c r="N165" s="277"/>
      <c r="V165" s="254">
        <v>399</v>
      </c>
    </row>
    <row r="166" spans="1:22" ht="15" customHeight="1" x14ac:dyDescent="0.2">
      <c r="A166" s="254" t="s">
        <v>582</v>
      </c>
      <c r="B166" s="273" t="s">
        <v>326</v>
      </c>
      <c r="C166" s="274" t="s">
        <v>5</v>
      </c>
      <c r="D166" s="349"/>
      <c r="E166" s="349"/>
      <c r="F166" s="343"/>
      <c r="G166" s="343"/>
      <c r="H166" s="247"/>
      <c r="I166" s="301"/>
      <c r="J166" s="249"/>
      <c r="K166" s="276" t="e">
        <f t="shared" si="3"/>
        <v>#DIV/0!</v>
      </c>
      <c r="L166" s="276" t="e">
        <v>#DIV/0!</v>
      </c>
      <c r="M166" s="277"/>
      <c r="N166" s="277"/>
      <c r="V166" s="254" t="e">
        <v>#DIV/0!</v>
      </c>
    </row>
    <row r="167" spans="1:22" ht="15.75" customHeight="1" x14ac:dyDescent="0.2">
      <c r="A167" s="254" t="s">
        <v>583</v>
      </c>
      <c r="B167" s="273" t="s">
        <v>306</v>
      </c>
      <c r="C167" s="274" t="s">
        <v>5</v>
      </c>
      <c r="D167" s="343"/>
      <c r="E167" s="343"/>
      <c r="F167" s="343"/>
      <c r="G167" s="343"/>
      <c r="H167" s="242"/>
      <c r="I167" s="285"/>
      <c r="J167" s="250"/>
      <c r="K167" s="276" t="e">
        <f t="shared" si="3"/>
        <v>#DIV/0!</v>
      </c>
      <c r="L167" s="276" t="e">
        <v>#DIV/0!</v>
      </c>
      <c r="M167" s="277"/>
      <c r="N167" s="277"/>
      <c r="V167" s="254" t="e">
        <v>#DIV/0!</v>
      </c>
    </row>
    <row r="168" spans="1:22" ht="15.75" customHeight="1" x14ac:dyDescent="0.25">
      <c r="B168" s="273" t="s">
        <v>370</v>
      </c>
      <c r="C168" s="274" t="s">
        <v>5</v>
      </c>
      <c r="D168" s="348"/>
      <c r="E168" s="348">
        <v>359</v>
      </c>
      <c r="F168" s="348"/>
      <c r="G168" s="348"/>
      <c r="H168" s="243"/>
      <c r="I168" s="243"/>
      <c r="J168" s="250"/>
      <c r="K168" s="276">
        <f t="shared" si="3"/>
        <v>359</v>
      </c>
      <c r="L168" s="276">
        <v>425</v>
      </c>
      <c r="M168" s="277"/>
      <c r="N168" s="277"/>
      <c r="V168" s="254">
        <v>328.48750000000001</v>
      </c>
    </row>
    <row r="169" spans="1:22" ht="15" customHeight="1" x14ac:dyDescent="0.25">
      <c r="A169" s="254" t="s">
        <v>584</v>
      </c>
      <c r="B169" s="273" t="s">
        <v>331</v>
      </c>
      <c r="C169" s="274" t="s">
        <v>5</v>
      </c>
      <c r="D169" s="348">
        <v>159</v>
      </c>
      <c r="E169" s="348">
        <v>159</v>
      </c>
      <c r="F169" s="348">
        <v>159.94999999999999</v>
      </c>
      <c r="G169" s="348">
        <v>158</v>
      </c>
      <c r="H169" s="243"/>
      <c r="I169" s="243"/>
      <c r="J169" s="250"/>
      <c r="K169" s="276">
        <f t="shared" si="3"/>
        <v>158.98750000000001</v>
      </c>
      <c r="L169" s="276">
        <v>157.31666666666666</v>
      </c>
      <c r="M169" s="277"/>
      <c r="N169" s="277"/>
      <c r="V169" s="254">
        <v>145.98750000000001</v>
      </c>
    </row>
    <row r="170" spans="1:22" ht="15" customHeight="1" x14ac:dyDescent="0.25">
      <c r="A170" s="254" t="s">
        <v>585</v>
      </c>
      <c r="B170" s="273" t="s">
        <v>323</v>
      </c>
      <c r="C170" s="274" t="s">
        <v>5</v>
      </c>
      <c r="D170" s="348"/>
      <c r="E170" s="348">
        <v>165</v>
      </c>
      <c r="F170" s="348">
        <v>159.94999999999999</v>
      </c>
      <c r="G170" s="348">
        <v>165</v>
      </c>
      <c r="H170" s="243"/>
      <c r="I170" s="243"/>
      <c r="J170" s="250"/>
      <c r="K170" s="276">
        <f t="shared" si="3"/>
        <v>163.31666666666666</v>
      </c>
      <c r="L170" s="276">
        <v>149.97499999999999</v>
      </c>
      <c r="M170" s="277"/>
      <c r="N170" s="277"/>
      <c r="V170" s="254">
        <v>159.73750000000001</v>
      </c>
    </row>
    <row r="171" spans="1:22" ht="15" customHeight="1" x14ac:dyDescent="0.25">
      <c r="A171" s="254" t="s">
        <v>586</v>
      </c>
      <c r="B171" s="273" t="s">
        <v>324</v>
      </c>
      <c r="C171" s="274" t="s">
        <v>5</v>
      </c>
      <c r="D171" s="348"/>
      <c r="E171" s="348">
        <v>140</v>
      </c>
      <c r="F171" s="348">
        <v>149.94999999999999</v>
      </c>
      <c r="G171" s="348">
        <v>129</v>
      </c>
      <c r="H171" s="243"/>
      <c r="I171" s="243"/>
      <c r="J171" s="250"/>
      <c r="K171" s="276">
        <f t="shared" si="3"/>
        <v>139.65</v>
      </c>
      <c r="L171" s="276">
        <v>142.97499999999999</v>
      </c>
      <c r="M171" s="277"/>
      <c r="N171" s="277"/>
      <c r="V171" s="254">
        <v>144.73750000000001</v>
      </c>
    </row>
    <row r="172" spans="1:22" ht="15" customHeight="1" x14ac:dyDescent="0.2">
      <c r="A172" s="254" t="s">
        <v>587</v>
      </c>
      <c r="B172" s="273" t="s">
        <v>307</v>
      </c>
      <c r="C172" s="274" t="s">
        <v>5</v>
      </c>
      <c r="D172" s="341"/>
      <c r="E172" s="245"/>
      <c r="F172" s="245"/>
      <c r="G172" s="245"/>
      <c r="H172" s="242"/>
      <c r="I172" s="285"/>
      <c r="J172" s="250"/>
      <c r="K172" s="276" t="e">
        <f t="shared" si="3"/>
        <v>#DIV/0!</v>
      </c>
      <c r="L172" s="276" t="e">
        <v>#DIV/0!</v>
      </c>
      <c r="M172" s="277"/>
      <c r="N172" s="277"/>
      <c r="V172" s="254" t="e">
        <v>#DIV/0!</v>
      </c>
    </row>
    <row r="173" spans="1:22" ht="15" customHeight="1" x14ac:dyDescent="0.2">
      <c r="A173" s="254" t="s">
        <v>588</v>
      </c>
      <c r="B173" s="273" t="s">
        <v>308</v>
      </c>
      <c r="C173" s="274" t="s">
        <v>5</v>
      </c>
      <c r="D173" s="245"/>
      <c r="E173" s="245"/>
      <c r="F173" s="245"/>
      <c r="G173" s="245"/>
      <c r="H173" s="242"/>
      <c r="I173" s="282"/>
      <c r="J173" s="249"/>
      <c r="K173" s="276" t="e">
        <f t="shared" si="3"/>
        <v>#DIV/0!</v>
      </c>
      <c r="L173" s="276" t="e">
        <v>#DIV/0!</v>
      </c>
      <c r="M173" s="277"/>
      <c r="N173" s="277"/>
      <c r="V173" s="254" t="e">
        <v>#DIV/0!</v>
      </c>
    </row>
    <row r="174" spans="1:22" ht="15" customHeight="1" x14ac:dyDescent="0.2">
      <c r="A174" s="254" t="s">
        <v>589</v>
      </c>
      <c r="B174" s="273" t="s">
        <v>332</v>
      </c>
      <c r="C174" s="274" t="s">
        <v>5</v>
      </c>
      <c r="D174" s="245"/>
      <c r="E174" s="245"/>
      <c r="F174" s="245"/>
      <c r="G174" s="245"/>
      <c r="H174" s="242"/>
      <c r="I174" s="282"/>
      <c r="J174" s="249"/>
      <c r="K174" s="276" t="e">
        <f t="shared" si="3"/>
        <v>#DIV/0!</v>
      </c>
      <c r="L174" s="276" t="e">
        <v>#DIV/0!</v>
      </c>
      <c r="M174" s="277"/>
      <c r="N174" s="277"/>
      <c r="V174" s="254" t="e">
        <v>#DIV/0!</v>
      </c>
    </row>
    <row r="175" spans="1:22" ht="15" customHeight="1" x14ac:dyDescent="0.25">
      <c r="A175" s="254" t="s">
        <v>590</v>
      </c>
      <c r="B175" s="273" t="s">
        <v>309</v>
      </c>
      <c r="C175" s="274" t="s">
        <v>5</v>
      </c>
      <c r="D175" s="348"/>
      <c r="E175" s="348"/>
      <c r="F175" s="348">
        <v>128.94999999999999</v>
      </c>
      <c r="G175" s="348"/>
      <c r="H175" s="243"/>
      <c r="I175" s="243"/>
      <c r="J175" s="249"/>
      <c r="K175" s="276">
        <f t="shared" si="3"/>
        <v>128.94999999999999</v>
      </c>
      <c r="L175" s="276">
        <v>132.47499999999999</v>
      </c>
      <c r="M175" s="277"/>
      <c r="N175" s="277"/>
      <c r="V175" s="254">
        <v>135</v>
      </c>
    </row>
    <row r="176" spans="1:22" ht="15" customHeight="1" x14ac:dyDescent="0.2">
      <c r="A176" s="254" t="s">
        <v>591</v>
      </c>
      <c r="B176" s="273" t="s">
        <v>310</v>
      </c>
      <c r="C176" s="274" t="s">
        <v>5</v>
      </c>
      <c r="D176" s="245"/>
      <c r="E176" s="245"/>
      <c r="F176" s="245"/>
      <c r="G176" s="245"/>
      <c r="H176" s="242"/>
      <c r="I176" s="282"/>
      <c r="J176" s="249"/>
      <c r="K176" s="276" t="e">
        <f t="shared" si="3"/>
        <v>#DIV/0!</v>
      </c>
      <c r="L176" s="276" t="e">
        <v>#DIV/0!</v>
      </c>
      <c r="M176" s="277"/>
      <c r="N176" s="277"/>
      <c r="V176" s="254" t="e">
        <v>#DIV/0!</v>
      </c>
    </row>
    <row r="177" spans="1:22" ht="15" customHeight="1" x14ac:dyDescent="0.2">
      <c r="A177" s="254" t="s">
        <v>592</v>
      </c>
      <c r="B177" s="273" t="s">
        <v>311</v>
      </c>
      <c r="C177" s="274" t="s">
        <v>5</v>
      </c>
      <c r="D177" s="245"/>
      <c r="E177" s="245"/>
      <c r="F177" s="245"/>
      <c r="G177" s="245"/>
      <c r="H177" s="242"/>
      <c r="I177" s="282"/>
      <c r="J177" s="249"/>
      <c r="K177" s="276" t="e">
        <f t="shared" si="3"/>
        <v>#DIV/0!</v>
      </c>
      <c r="L177" s="276" t="e">
        <v>#DIV/0!</v>
      </c>
      <c r="M177" s="277"/>
      <c r="N177" s="277"/>
      <c r="V177" s="254" t="e">
        <v>#DIV/0!</v>
      </c>
    </row>
    <row r="178" spans="1:22" ht="15" customHeight="1" x14ac:dyDescent="0.2">
      <c r="A178" s="254" t="s">
        <v>593</v>
      </c>
      <c r="B178" s="273" t="s">
        <v>640</v>
      </c>
      <c r="C178" s="274" t="s">
        <v>5</v>
      </c>
      <c r="D178" s="245"/>
      <c r="E178" s="245"/>
      <c r="F178" s="245"/>
      <c r="G178" s="245"/>
      <c r="H178" s="242"/>
      <c r="I178" s="282"/>
      <c r="J178" s="249"/>
      <c r="K178" s="276" t="e">
        <f t="shared" si="3"/>
        <v>#DIV/0!</v>
      </c>
      <c r="L178" s="276" t="e">
        <v>#DIV/0!</v>
      </c>
      <c r="M178" s="277"/>
      <c r="N178" s="277"/>
      <c r="V178" s="254" t="e">
        <v>#DIV/0!</v>
      </c>
    </row>
    <row r="179" spans="1:22" ht="15" customHeight="1" x14ac:dyDescent="0.25">
      <c r="A179" s="254" t="s">
        <v>594</v>
      </c>
      <c r="B179" s="273" t="s">
        <v>312</v>
      </c>
      <c r="C179" s="274" t="s">
        <v>5</v>
      </c>
      <c r="D179" s="348"/>
      <c r="E179" s="348">
        <v>299</v>
      </c>
      <c r="F179" s="348">
        <v>798.95</v>
      </c>
      <c r="G179" s="348"/>
      <c r="H179" s="243"/>
      <c r="I179" s="243"/>
      <c r="J179" s="249"/>
      <c r="K179" s="276">
        <f t="shared" si="3"/>
        <v>548.97500000000002</v>
      </c>
      <c r="L179" s="276">
        <v>457.47500000000002</v>
      </c>
      <c r="M179" s="277"/>
      <c r="N179" s="277"/>
      <c r="V179" s="254">
        <v>627.23749999999995</v>
      </c>
    </row>
    <row r="180" spans="1:22" ht="15" customHeight="1" x14ac:dyDescent="0.25">
      <c r="A180" s="254" t="s">
        <v>595</v>
      </c>
      <c r="B180" s="273" t="s">
        <v>313</v>
      </c>
      <c r="C180" s="274" t="s">
        <v>5</v>
      </c>
      <c r="D180" s="348"/>
      <c r="E180" s="348">
        <v>79</v>
      </c>
      <c r="F180" s="348">
        <v>99.95</v>
      </c>
      <c r="G180" s="348"/>
      <c r="H180" s="243"/>
      <c r="I180" s="243"/>
      <c r="J180" s="250"/>
      <c r="K180" s="276">
        <f t="shared" si="3"/>
        <v>89.474999999999994</v>
      </c>
      <c r="L180" s="276">
        <v>94.474999999999994</v>
      </c>
      <c r="M180" s="277"/>
      <c r="N180" s="277"/>
      <c r="V180" s="254">
        <v>86.987499999999997</v>
      </c>
    </row>
    <row r="181" spans="1:22" ht="15" customHeight="1" x14ac:dyDescent="0.2">
      <c r="A181" s="254" t="s">
        <v>596</v>
      </c>
      <c r="B181" s="273" t="s">
        <v>314</v>
      </c>
      <c r="C181" s="274" t="s">
        <v>5</v>
      </c>
      <c r="D181" s="341"/>
      <c r="E181" s="245"/>
      <c r="F181" s="245"/>
      <c r="G181" s="245"/>
      <c r="H181" s="242"/>
      <c r="I181" s="282"/>
      <c r="J181" s="250"/>
      <c r="K181" s="276" t="e">
        <f t="shared" si="3"/>
        <v>#DIV/0!</v>
      </c>
      <c r="L181" s="276" t="e">
        <v>#DIV/0!</v>
      </c>
      <c r="M181" s="277"/>
      <c r="N181" s="277"/>
      <c r="V181" s="254" t="e">
        <v>#DIV/0!</v>
      </c>
    </row>
    <row r="182" spans="1:22" ht="15" customHeight="1" x14ac:dyDescent="0.2">
      <c r="A182" s="254" t="s">
        <v>597</v>
      </c>
      <c r="B182" s="273" t="s">
        <v>315</v>
      </c>
      <c r="C182" s="274" t="s">
        <v>5</v>
      </c>
      <c r="D182" s="245"/>
      <c r="E182" s="245"/>
      <c r="F182" s="245"/>
      <c r="G182" s="245"/>
      <c r="H182" s="242"/>
      <c r="I182" s="282"/>
      <c r="J182" s="249"/>
      <c r="K182" s="276" t="e">
        <f t="shared" si="3"/>
        <v>#DIV/0!</v>
      </c>
      <c r="L182" s="276" t="e">
        <v>#DIV/0!</v>
      </c>
      <c r="M182" s="277"/>
      <c r="N182" s="277"/>
      <c r="V182" s="254" t="e">
        <v>#DIV/0!</v>
      </c>
    </row>
    <row r="183" spans="1:22" ht="15" customHeight="1" x14ac:dyDescent="0.2">
      <c r="A183" s="254" t="s">
        <v>598</v>
      </c>
      <c r="B183" s="273" t="s">
        <v>316</v>
      </c>
      <c r="C183" s="274" t="s">
        <v>5</v>
      </c>
      <c r="D183" s="343"/>
      <c r="E183" s="343"/>
      <c r="F183" s="343"/>
      <c r="G183" s="343"/>
      <c r="H183" s="242"/>
      <c r="I183" s="282"/>
      <c r="J183" s="249"/>
      <c r="K183" s="276" t="e">
        <f t="shared" si="3"/>
        <v>#DIV/0!</v>
      </c>
      <c r="L183" s="276" t="e">
        <v>#DIV/0!</v>
      </c>
      <c r="M183" s="277"/>
      <c r="N183" s="277"/>
      <c r="V183" s="254" t="e">
        <v>#DIV/0!</v>
      </c>
    </row>
    <row r="184" spans="1:22" ht="15" customHeight="1" x14ac:dyDescent="0.2">
      <c r="A184" s="254" t="s">
        <v>599</v>
      </c>
      <c r="B184" s="324" t="s">
        <v>317</v>
      </c>
      <c r="C184" s="274"/>
      <c r="D184" s="245"/>
      <c r="E184" s="245"/>
      <c r="F184" s="245"/>
      <c r="G184" s="245"/>
      <c r="H184" s="242"/>
      <c r="I184" s="282"/>
      <c r="J184" s="250"/>
      <c r="K184" s="276" t="e">
        <f t="shared" si="3"/>
        <v>#DIV/0!</v>
      </c>
      <c r="L184" s="276" t="e">
        <v>#DIV/0!</v>
      </c>
      <c r="M184" s="277"/>
      <c r="N184" s="277"/>
      <c r="V184" s="254" t="e">
        <v>#DIV/0!</v>
      </c>
    </row>
    <row r="185" spans="1:22" ht="15" customHeight="1" x14ac:dyDescent="0.2">
      <c r="A185" s="254" t="s">
        <v>600</v>
      </c>
      <c r="B185" s="273" t="s">
        <v>653</v>
      </c>
      <c r="C185" s="274" t="s">
        <v>5</v>
      </c>
      <c r="D185" s="245"/>
      <c r="E185" s="245"/>
      <c r="F185" s="245"/>
      <c r="G185" s="245"/>
      <c r="H185" s="242"/>
      <c r="I185" s="282"/>
      <c r="J185" s="249"/>
      <c r="K185" s="276" t="e">
        <f t="shared" si="3"/>
        <v>#DIV/0!</v>
      </c>
      <c r="L185" s="276" t="e">
        <v>#DIV/0!</v>
      </c>
      <c r="M185" s="277"/>
      <c r="N185" s="277"/>
      <c r="V185" s="254" t="e">
        <v>#DIV/0!</v>
      </c>
    </row>
    <row r="186" spans="1:22" ht="15" customHeight="1" x14ac:dyDescent="0.2">
      <c r="A186" s="254" t="s">
        <v>601</v>
      </c>
      <c r="B186" s="273" t="s">
        <v>328</v>
      </c>
      <c r="C186" s="274" t="s">
        <v>5</v>
      </c>
      <c r="D186" s="340"/>
      <c r="E186" s="340"/>
      <c r="F186" s="340"/>
      <c r="G186" s="340"/>
      <c r="H186" s="243"/>
      <c r="I186" s="301"/>
      <c r="J186" s="250"/>
      <c r="K186" s="276" t="e">
        <f t="shared" si="3"/>
        <v>#DIV/0!</v>
      </c>
      <c r="L186" s="276" t="e">
        <v>#DIV/0!</v>
      </c>
      <c r="M186" s="277"/>
      <c r="N186" s="277"/>
      <c r="V186" s="254" t="e">
        <v>#DIV/0!</v>
      </c>
    </row>
    <row r="187" spans="1:22" ht="15" customHeight="1" x14ac:dyDescent="0.25">
      <c r="A187" s="254" t="s">
        <v>602</v>
      </c>
      <c r="B187" s="273" t="s">
        <v>319</v>
      </c>
      <c r="C187" s="274" t="s">
        <v>5</v>
      </c>
      <c r="D187" s="348"/>
      <c r="E187" s="348"/>
      <c r="F187" s="348">
        <v>889.95</v>
      </c>
      <c r="G187" s="348"/>
      <c r="H187" s="247"/>
      <c r="I187" s="301"/>
      <c r="J187" s="312"/>
      <c r="K187" s="276">
        <f t="shared" si="3"/>
        <v>889.95</v>
      </c>
      <c r="L187" s="276">
        <v>789.95</v>
      </c>
      <c r="M187" s="277"/>
      <c r="N187" s="277"/>
      <c r="V187" s="254" t="e">
        <v>#DIV/0!</v>
      </c>
    </row>
    <row r="188" spans="1:22" ht="15" customHeight="1" x14ac:dyDescent="0.2">
      <c r="A188" s="254" t="s">
        <v>603</v>
      </c>
      <c r="B188" s="273" t="s">
        <v>320</v>
      </c>
      <c r="C188" s="274" t="s">
        <v>5</v>
      </c>
      <c r="D188" s="335"/>
      <c r="E188" s="335"/>
      <c r="F188" s="335"/>
      <c r="G188" s="335"/>
      <c r="H188" s="247"/>
      <c r="I188" s="301"/>
      <c r="J188" s="249"/>
      <c r="K188" s="276" t="e">
        <f t="shared" si="3"/>
        <v>#DIV/0!</v>
      </c>
      <c r="L188" s="276" t="e">
        <v>#DIV/0!</v>
      </c>
      <c r="M188" s="277"/>
      <c r="N188" s="277"/>
      <c r="V188" s="254" t="e">
        <v>#DIV/0!</v>
      </c>
    </row>
    <row r="189" spans="1:22" ht="15" customHeight="1" x14ac:dyDescent="0.25">
      <c r="A189" s="254" t="s">
        <v>604</v>
      </c>
      <c r="B189" s="273" t="s">
        <v>376</v>
      </c>
      <c r="C189" s="274" t="s">
        <v>5</v>
      </c>
      <c r="D189" s="348"/>
      <c r="E189" s="348">
        <v>229</v>
      </c>
      <c r="F189" s="348"/>
      <c r="G189" s="348"/>
      <c r="H189" s="247"/>
      <c r="I189" s="301"/>
      <c r="J189" s="249"/>
      <c r="K189" s="276">
        <f t="shared" si="3"/>
        <v>229</v>
      </c>
      <c r="L189" s="276">
        <v>369</v>
      </c>
      <c r="M189" s="277"/>
      <c r="N189" s="277"/>
      <c r="V189" s="254" t="e">
        <v>#DIV/0!</v>
      </c>
    </row>
    <row r="190" spans="1:22" ht="15" customHeight="1" x14ac:dyDescent="0.2">
      <c r="A190" s="254" t="s">
        <v>605</v>
      </c>
      <c r="B190" s="273" t="s">
        <v>321</v>
      </c>
      <c r="C190" s="274" t="s">
        <v>5</v>
      </c>
      <c r="D190" s="340"/>
      <c r="E190" s="340">
        <v>399</v>
      </c>
      <c r="F190" s="340"/>
      <c r="G190" s="340"/>
      <c r="H190" s="243"/>
      <c r="I190" s="301"/>
      <c r="J190" s="249"/>
      <c r="K190" s="276">
        <f t="shared" ref="K190:K230" si="4">AVERAGE(D190:J190)</f>
        <v>399</v>
      </c>
      <c r="L190" s="276" t="e">
        <v>#DIV/0!</v>
      </c>
      <c r="M190" s="277"/>
      <c r="N190" s="277"/>
      <c r="V190" s="254">
        <v>227</v>
      </c>
    </row>
    <row r="191" spans="1:22" ht="15" customHeight="1" x14ac:dyDescent="0.2">
      <c r="A191" s="254" t="s">
        <v>606</v>
      </c>
      <c r="B191" s="273" t="s">
        <v>401</v>
      </c>
      <c r="C191" s="274" t="s">
        <v>5</v>
      </c>
      <c r="D191" s="335"/>
      <c r="E191" s="335"/>
      <c r="F191" s="335"/>
      <c r="G191" s="340"/>
      <c r="H191" s="247"/>
      <c r="I191" s="301"/>
      <c r="J191" s="250"/>
      <c r="K191" s="276" t="e">
        <f t="shared" si="4"/>
        <v>#DIV/0!</v>
      </c>
      <c r="L191" s="276" t="e">
        <v>#DIV/0!</v>
      </c>
      <c r="M191" s="277"/>
      <c r="N191" s="284"/>
      <c r="V191" s="254">
        <v>369</v>
      </c>
    </row>
    <row r="192" spans="1:22" ht="15" customHeight="1" x14ac:dyDescent="0.2">
      <c r="A192" s="254" t="s">
        <v>607</v>
      </c>
      <c r="B192" s="273" t="s">
        <v>334</v>
      </c>
      <c r="C192" s="274" t="s">
        <v>402</v>
      </c>
      <c r="D192" s="340"/>
      <c r="E192" s="340">
        <v>1579</v>
      </c>
      <c r="F192" s="340"/>
      <c r="G192" s="343"/>
      <c r="H192" s="247"/>
      <c r="I192" s="301"/>
      <c r="J192" s="249"/>
      <c r="K192" s="276">
        <f t="shared" si="4"/>
        <v>1579</v>
      </c>
      <c r="L192" s="276" t="e">
        <v>#DIV/0!</v>
      </c>
      <c r="M192" s="277"/>
      <c r="N192" s="277"/>
      <c r="V192" s="254" t="e">
        <v>#DIV/0!</v>
      </c>
    </row>
    <row r="193" spans="1:22" ht="15" customHeight="1" x14ac:dyDescent="0.2">
      <c r="A193" s="254" t="s">
        <v>608</v>
      </c>
      <c r="B193" s="273" t="s">
        <v>330</v>
      </c>
      <c r="C193" s="274" t="s">
        <v>402</v>
      </c>
      <c r="D193" s="340"/>
      <c r="E193" s="340"/>
      <c r="F193" s="340">
        <v>239.95</v>
      </c>
      <c r="G193" s="340"/>
      <c r="H193" s="247"/>
      <c r="I193" s="301"/>
      <c r="J193" s="249"/>
      <c r="K193" s="276">
        <f t="shared" si="4"/>
        <v>239.95</v>
      </c>
      <c r="L193" s="276" t="e">
        <v>#DIV/0!</v>
      </c>
      <c r="M193" s="277"/>
      <c r="N193" s="277"/>
      <c r="V193" s="254">
        <v>329.95</v>
      </c>
    </row>
    <row r="194" spans="1:22" ht="15" customHeight="1" x14ac:dyDescent="0.2">
      <c r="A194" s="254" t="s">
        <v>609</v>
      </c>
      <c r="B194" s="273" t="s">
        <v>322</v>
      </c>
      <c r="C194" s="274" t="s">
        <v>5</v>
      </c>
      <c r="D194" s="245"/>
      <c r="E194" s="245"/>
      <c r="F194" s="245"/>
      <c r="G194" s="245"/>
      <c r="H194" s="242"/>
      <c r="I194" s="282"/>
      <c r="J194" s="250"/>
      <c r="K194" s="276" t="e">
        <f t="shared" si="4"/>
        <v>#DIV/0!</v>
      </c>
      <c r="L194" s="276" t="e">
        <v>#DIV/0!</v>
      </c>
      <c r="M194" s="277"/>
      <c r="N194" s="277"/>
      <c r="V194" s="254" t="e">
        <v>#DIV/0!</v>
      </c>
    </row>
    <row r="195" spans="1:22" s="142" customFormat="1" ht="18.75" customHeight="1" x14ac:dyDescent="0.2">
      <c r="A195" s="142" t="s">
        <v>610</v>
      </c>
      <c r="B195" s="325" t="s">
        <v>430</v>
      </c>
      <c r="C195" s="326"/>
      <c r="D195" s="340"/>
      <c r="E195" s="340"/>
      <c r="F195" s="340"/>
      <c r="G195" s="340"/>
      <c r="H195" s="244"/>
      <c r="I195" s="297"/>
      <c r="J195" s="249"/>
      <c r="K195" s="276" t="e">
        <f t="shared" si="4"/>
        <v>#DIV/0!</v>
      </c>
      <c r="L195" s="276" t="e">
        <v>#DIV/0!</v>
      </c>
      <c r="M195" s="277"/>
      <c r="N195" s="277"/>
      <c r="V195" s="142" t="e">
        <v>#DIV/0!</v>
      </c>
    </row>
    <row r="196" spans="1:22" ht="15" customHeight="1" x14ac:dyDescent="0.25">
      <c r="A196" s="254" t="s">
        <v>611</v>
      </c>
      <c r="B196" s="327" t="s">
        <v>409</v>
      </c>
      <c r="C196" s="328" t="s">
        <v>5</v>
      </c>
      <c r="D196" s="348">
        <v>340</v>
      </c>
      <c r="E196" s="348">
        <v>339</v>
      </c>
      <c r="F196" s="348">
        <v>338.95</v>
      </c>
      <c r="G196" s="348">
        <v>339</v>
      </c>
      <c r="H196" s="243"/>
      <c r="I196" s="243"/>
      <c r="J196" s="249"/>
      <c r="K196" s="276">
        <f t="shared" si="4"/>
        <v>339.23750000000001</v>
      </c>
      <c r="L196" s="276">
        <v>345.48750000000001</v>
      </c>
      <c r="M196" s="277"/>
      <c r="N196" s="277"/>
      <c r="V196" s="254">
        <v>272.48750000000001</v>
      </c>
    </row>
    <row r="197" spans="1:22" ht="15" customHeight="1" x14ac:dyDescent="0.25">
      <c r="A197" s="254" t="s">
        <v>612</v>
      </c>
      <c r="B197" s="327" t="s">
        <v>431</v>
      </c>
      <c r="C197" s="309" t="s">
        <v>652</v>
      </c>
      <c r="D197" s="348">
        <v>117</v>
      </c>
      <c r="E197" s="348">
        <v>117</v>
      </c>
      <c r="F197" s="348">
        <v>114.95</v>
      </c>
      <c r="G197" s="348">
        <v>117</v>
      </c>
      <c r="H197" s="243"/>
      <c r="I197" s="243"/>
      <c r="J197" s="250"/>
      <c r="K197" s="276">
        <f t="shared" si="4"/>
        <v>116.4875</v>
      </c>
      <c r="L197" s="276">
        <v>117.9875</v>
      </c>
      <c r="M197" s="277"/>
      <c r="N197" s="277"/>
      <c r="V197" s="254">
        <v>108.2375</v>
      </c>
    </row>
    <row r="198" spans="1:22" ht="15" customHeight="1" x14ac:dyDescent="0.2">
      <c r="A198" s="254" t="s">
        <v>613</v>
      </c>
      <c r="B198" s="329" t="s">
        <v>641</v>
      </c>
      <c r="C198" s="330" t="s">
        <v>651</v>
      </c>
      <c r="D198" s="340"/>
      <c r="E198" s="340"/>
      <c r="F198" s="340"/>
      <c r="G198" s="340"/>
      <c r="H198" s="243"/>
      <c r="I198" s="301"/>
      <c r="J198" s="331"/>
      <c r="K198" s="276" t="e">
        <f t="shared" si="4"/>
        <v>#DIV/0!</v>
      </c>
      <c r="L198" s="276" t="e">
        <v>#DIV/0!</v>
      </c>
      <c r="M198" s="277"/>
      <c r="N198" s="277"/>
      <c r="V198" s="254">
        <v>89.474999999999994</v>
      </c>
    </row>
    <row r="199" spans="1:22" ht="15" customHeight="1" x14ac:dyDescent="0.2">
      <c r="A199" s="254" t="s">
        <v>614</v>
      </c>
      <c r="B199" s="270" t="s">
        <v>410</v>
      </c>
      <c r="C199" s="332"/>
      <c r="D199" s="245"/>
      <c r="E199" s="245"/>
      <c r="F199" s="245"/>
      <c r="G199" s="245"/>
      <c r="H199" s="242"/>
      <c r="I199" s="282"/>
      <c r="J199" s="250"/>
      <c r="K199" s="276" t="e">
        <f t="shared" si="4"/>
        <v>#DIV/0!</v>
      </c>
      <c r="L199" s="276" t="e">
        <v>#DIV/0!</v>
      </c>
      <c r="M199" s="277"/>
      <c r="N199" s="277"/>
      <c r="V199" s="254" t="e">
        <v>#DIV/0!</v>
      </c>
    </row>
    <row r="200" spans="1:22" ht="15" customHeight="1" x14ac:dyDescent="0.2">
      <c r="A200" s="254" t="s">
        <v>615</v>
      </c>
      <c r="B200" s="360" t="s">
        <v>411</v>
      </c>
      <c r="C200" s="333" t="s">
        <v>649</v>
      </c>
      <c r="D200" s="340"/>
      <c r="E200" s="340"/>
      <c r="F200" s="340"/>
      <c r="G200" s="340"/>
      <c r="H200" s="244"/>
      <c r="I200" s="285"/>
      <c r="J200" s="313"/>
      <c r="K200" s="276" t="e">
        <f t="shared" si="4"/>
        <v>#DIV/0!</v>
      </c>
      <c r="L200" s="276" t="e">
        <v>#DIV/0!</v>
      </c>
      <c r="M200" s="277"/>
      <c r="N200" s="277"/>
      <c r="V200" s="254" t="e">
        <v>#DIV/0!</v>
      </c>
    </row>
    <row r="201" spans="1:22" ht="15" customHeight="1" x14ac:dyDescent="0.2">
      <c r="A201" s="254" t="s">
        <v>616</v>
      </c>
      <c r="B201" s="361"/>
      <c r="C201" s="328" t="s">
        <v>650</v>
      </c>
      <c r="D201" s="340"/>
      <c r="E201" s="340"/>
      <c r="F201" s="340"/>
      <c r="G201" s="340"/>
      <c r="H201" s="243"/>
      <c r="I201" s="301"/>
      <c r="J201" s="250"/>
      <c r="K201" s="276" t="e">
        <f t="shared" si="4"/>
        <v>#DIV/0!</v>
      </c>
      <c r="L201" s="276" t="e">
        <v>#DIV/0!</v>
      </c>
      <c r="M201" s="277"/>
      <c r="N201" s="277"/>
      <c r="V201" s="254">
        <v>413.47500000000002</v>
      </c>
    </row>
    <row r="202" spans="1:22" ht="15" customHeight="1" x14ac:dyDescent="0.25">
      <c r="A202" s="254" t="s">
        <v>617</v>
      </c>
      <c r="B202" s="360" t="s">
        <v>412</v>
      </c>
      <c r="C202" s="328" t="s">
        <v>649</v>
      </c>
      <c r="D202" s="348"/>
      <c r="E202" s="348"/>
      <c r="F202" s="348">
        <v>108.95</v>
      </c>
      <c r="G202" s="348"/>
      <c r="H202" s="243"/>
      <c r="I202" s="243"/>
      <c r="J202" s="250"/>
      <c r="K202" s="276">
        <f t="shared" si="4"/>
        <v>108.95</v>
      </c>
      <c r="L202" s="276">
        <v>111.47499999999999</v>
      </c>
      <c r="M202" s="277"/>
      <c r="N202" s="277"/>
      <c r="V202" s="254">
        <v>101.5</v>
      </c>
    </row>
    <row r="203" spans="1:22" ht="15" customHeight="1" x14ac:dyDescent="0.25">
      <c r="A203" s="254" t="s">
        <v>618</v>
      </c>
      <c r="B203" s="361"/>
      <c r="C203" s="328" t="s">
        <v>650</v>
      </c>
      <c r="D203" s="348"/>
      <c r="E203" s="348">
        <v>413</v>
      </c>
      <c r="F203" s="348">
        <v>412.95</v>
      </c>
      <c r="G203" s="348"/>
      <c r="H203" s="243"/>
      <c r="I203" s="243"/>
      <c r="J203" s="250"/>
      <c r="K203" s="276">
        <f t="shared" si="4"/>
        <v>412.97500000000002</v>
      </c>
      <c r="L203" s="276">
        <v>412.98333333333335</v>
      </c>
      <c r="M203" s="277"/>
      <c r="N203" s="277"/>
      <c r="V203" s="254">
        <v>347.98333333333335</v>
      </c>
    </row>
    <row r="204" spans="1:22" ht="15" customHeight="1" x14ac:dyDescent="0.25">
      <c r="A204" s="254" t="s">
        <v>619</v>
      </c>
      <c r="B204" s="360" t="s">
        <v>427</v>
      </c>
      <c r="C204" s="328" t="s">
        <v>649</v>
      </c>
      <c r="D204" s="348"/>
      <c r="E204" s="348"/>
      <c r="F204" s="348">
        <v>97.95</v>
      </c>
      <c r="G204" s="348"/>
      <c r="H204" s="243"/>
      <c r="I204" s="301"/>
      <c r="J204" s="250"/>
      <c r="K204" s="276">
        <f t="shared" si="4"/>
        <v>97.95</v>
      </c>
      <c r="L204" s="276">
        <v>98.474999999999994</v>
      </c>
      <c r="M204" s="277"/>
      <c r="N204" s="277"/>
      <c r="V204" s="254">
        <v>99</v>
      </c>
    </row>
    <row r="205" spans="1:22" ht="15" customHeight="1" x14ac:dyDescent="0.25">
      <c r="A205" s="254" t="s">
        <v>620</v>
      </c>
      <c r="B205" s="361"/>
      <c r="C205" s="328" t="s">
        <v>650</v>
      </c>
      <c r="D205" s="348">
        <v>285</v>
      </c>
      <c r="E205" s="348"/>
      <c r="F205" s="348">
        <v>319.95</v>
      </c>
      <c r="G205" s="348"/>
      <c r="H205" s="243"/>
      <c r="I205" s="301"/>
      <c r="J205" s="250"/>
      <c r="K205" s="276">
        <f t="shared" si="4"/>
        <v>302.47500000000002</v>
      </c>
      <c r="L205" s="276">
        <v>292.47500000000002</v>
      </c>
      <c r="M205" s="277"/>
      <c r="N205" s="277"/>
      <c r="V205" s="254">
        <v>269</v>
      </c>
    </row>
    <row r="206" spans="1:22" ht="15" customHeight="1" x14ac:dyDescent="0.2">
      <c r="B206" s="360" t="s">
        <v>428</v>
      </c>
      <c r="C206" s="328" t="s">
        <v>649</v>
      </c>
      <c r="D206" s="340"/>
      <c r="E206" s="340"/>
      <c r="F206" s="340"/>
      <c r="G206" s="340"/>
      <c r="H206" s="242"/>
      <c r="I206" s="285"/>
      <c r="J206" s="250"/>
      <c r="K206" s="276" t="e">
        <f t="shared" si="4"/>
        <v>#DIV/0!</v>
      </c>
      <c r="L206" s="276" t="e">
        <v>#DIV/0!</v>
      </c>
      <c r="M206" s="277"/>
      <c r="N206" s="277"/>
      <c r="V206" s="254" t="e">
        <v>#DIV/0!</v>
      </c>
    </row>
    <row r="207" spans="1:22" ht="15" customHeight="1" x14ac:dyDescent="0.2">
      <c r="B207" s="361"/>
      <c r="C207" s="328" t="s">
        <v>650</v>
      </c>
      <c r="D207" s="349"/>
      <c r="E207" s="349"/>
      <c r="F207" s="349"/>
      <c r="G207" s="343"/>
      <c r="H207" s="244"/>
      <c r="I207" s="285"/>
      <c r="J207" s="250"/>
      <c r="K207" s="276" t="e">
        <f t="shared" si="4"/>
        <v>#DIV/0!</v>
      </c>
      <c r="L207" s="276" t="e">
        <v>#DIV/0!</v>
      </c>
      <c r="M207" s="277"/>
      <c r="N207" s="277"/>
      <c r="V207" s="254" t="e">
        <v>#DIV/0!</v>
      </c>
    </row>
    <row r="208" spans="1:22" ht="15" customHeight="1" x14ac:dyDescent="0.25">
      <c r="B208" s="360" t="s">
        <v>429</v>
      </c>
      <c r="C208" s="328" t="s">
        <v>649</v>
      </c>
      <c r="D208" s="348"/>
      <c r="E208" s="348"/>
      <c r="F208" s="348"/>
      <c r="G208" s="348"/>
      <c r="H208" s="247"/>
      <c r="I208" s="301"/>
      <c r="J208" s="250"/>
      <c r="K208" s="276" t="e">
        <f t="shared" si="4"/>
        <v>#DIV/0!</v>
      </c>
      <c r="L208" s="276">
        <v>94.95</v>
      </c>
      <c r="M208" s="277"/>
      <c r="N208" s="277"/>
      <c r="V208" s="254">
        <v>189</v>
      </c>
    </row>
    <row r="209" spans="1:22" ht="15" customHeight="1" x14ac:dyDescent="0.25">
      <c r="B209" s="361"/>
      <c r="C209" s="328" t="s">
        <v>650</v>
      </c>
      <c r="D209" s="348"/>
      <c r="E209" s="348"/>
      <c r="F209" s="348"/>
      <c r="G209" s="348"/>
      <c r="H209" s="243"/>
      <c r="I209" s="243"/>
      <c r="J209" s="250"/>
      <c r="K209" s="276" t="e">
        <f t="shared" si="4"/>
        <v>#DIV/0!</v>
      </c>
      <c r="L209" s="276" t="e">
        <v>#DIV/0!</v>
      </c>
      <c r="M209" s="277"/>
      <c r="N209" s="277"/>
      <c r="V209" s="254">
        <v>265</v>
      </c>
    </row>
    <row r="210" spans="1:22" ht="15" customHeight="1" x14ac:dyDescent="0.2">
      <c r="B210" s="360" t="s">
        <v>413</v>
      </c>
      <c r="C210" s="328" t="s">
        <v>649</v>
      </c>
      <c r="D210" s="243"/>
      <c r="E210" s="243"/>
      <c r="F210" s="243"/>
      <c r="G210" s="245"/>
      <c r="H210" s="242"/>
      <c r="I210" s="285"/>
      <c r="J210" s="250"/>
      <c r="K210" s="276" t="e">
        <f t="shared" si="4"/>
        <v>#DIV/0!</v>
      </c>
      <c r="L210" s="276" t="e">
        <v>#DIV/0!</v>
      </c>
      <c r="M210" s="277"/>
      <c r="N210" s="277"/>
      <c r="V210" s="254" t="e">
        <v>#DIV/0!</v>
      </c>
    </row>
    <row r="211" spans="1:22" ht="15" customHeight="1" x14ac:dyDescent="0.25">
      <c r="B211" s="361"/>
      <c r="C211" s="328" t="s">
        <v>650</v>
      </c>
      <c r="D211" s="348"/>
      <c r="E211" s="348"/>
      <c r="F211" s="348"/>
      <c r="G211" s="348"/>
      <c r="H211" s="244"/>
      <c r="I211" s="285"/>
      <c r="J211" s="250"/>
      <c r="K211" s="276" t="e">
        <f t="shared" si="4"/>
        <v>#DIV/0!</v>
      </c>
      <c r="L211" s="276" t="e">
        <v>#DIV/0!</v>
      </c>
      <c r="M211" s="277"/>
      <c r="N211" s="277"/>
      <c r="V211" s="254" t="e">
        <v>#DIV/0!</v>
      </c>
    </row>
    <row r="212" spans="1:22" ht="15" customHeight="1" x14ac:dyDescent="0.2">
      <c r="A212" s="254" t="s">
        <v>621</v>
      </c>
      <c r="B212" s="360" t="s">
        <v>414</v>
      </c>
      <c r="C212" s="328" t="s">
        <v>649</v>
      </c>
      <c r="D212" s="341"/>
      <c r="E212" s="341"/>
      <c r="F212" s="245"/>
      <c r="G212" s="245"/>
      <c r="H212" s="242"/>
      <c r="I212" s="285"/>
      <c r="J212" s="250"/>
      <c r="K212" s="276" t="e">
        <f t="shared" si="4"/>
        <v>#DIV/0!</v>
      </c>
      <c r="L212" s="276" t="e">
        <v>#DIV/0!</v>
      </c>
      <c r="M212" s="277"/>
      <c r="N212" s="277"/>
      <c r="V212" s="254" t="e">
        <v>#DIV/0!</v>
      </c>
    </row>
    <row r="213" spans="1:22" ht="15" customHeight="1" x14ac:dyDescent="0.25">
      <c r="A213" s="254" t="s">
        <v>622</v>
      </c>
      <c r="B213" s="361"/>
      <c r="C213" s="328" t="s">
        <v>650</v>
      </c>
      <c r="D213" s="348"/>
      <c r="E213" s="348">
        <v>299</v>
      </c>
      <c r="F213" s="348">
        <v>420.95</v>
      </c>
      <c r="G213" s="348"/>
      <c r="H213" s="243"/>
      <c r="I213" s="243"/>
      <c r="J213" s="249"/>
      <c r="K213" s="276">
        <f t="shared" si="4"/>
        <v>359.97500000000002</v>
      </c>
      <c r="L213" s="276">
        <v>422.47500000000002</v>
      </c>
      <c r="M213" s="277"/>
      <c r="N213" s="277"/>
      <c r="V213" s="254">
        <v>465</v>
      </c>
    </row>
    <row r="214" spans="1:22" ht="15" customHeight="1" x14ac:dyDescent="0.25">
      <c r="A214" s="254" t="s">
        <v>623</v>
      </c>
      <c r="B214" s="360" t="s">
        <v>415</v>
      </c>
      <c r="C214" s="328" t="s">
        <v>649</v>
      </c>
      <c r="D214" s="348"/>
      <c r="E214" s="348"/>
      <c r="F214" s="348">
        <v>238.95</v>
      </c>
      <c r="G214" s="348"/>
      <c r="H214" s="243"/>
      <c r="I214" s="243"/>
      <c r="J214" s="250"/>
      <c r="K214" s="276">
        <f t="shared" si="4"/>
        <v>238.95</v>
      </c>
      <c r="L214" s="276">
        <v>238.95</v>
      </c>
      <c r="M214" s="277"/>
      <c r="N214" s="277"/>
      <c r="V214" s="254" t="e">
        <v>#DIV/0!</v>
      </c>
    </row>
    <row r="215" spans="1:22" ht="15" customHeight="1" x14ac:dyDescent="0.25">
      <c r="A215" s="254" t="s">
        <v>624</v>
      </c>
      <c r="B215" s="361"/>
      <c r="C215" s="328" t="s">
        <v>650</v>
      </c>
      <c r="D215" s="348"/>
      <c r="E215" s="348"/>
      <c r="F215" s="348">
        <v>478.95</v>
      </c>
      <c r="G215" s="348"/>
      <c r="H215" s="243"/>
      <c r="I215" s="243"/>
      <c r="J215" s="249"/>
      <c r="K215" s="276">
        <f t="shared" si="4"/>
        <v>478.95</v>
      </c>
      <c r="L215" s="276">
        <v>499.47500000000002</v>
      </c>
      <c r="M215" s="277"/>
      <c r="N215" s="277"/>
      <c r="V215" s="254">
        <v>569</v>
      </c>
    </row>
    <row r="216" spans="1:22" ht="15" customHeight="1" x14ac:dyDescent="0.2">
      <c r="A216" s="254" t="s">
        <v>625</v>
      </c>
      <c r="B216" s="270" t="s">
        <v>416</v>
      </c>
      <c r="C216" s="332"/>
      <c r="D216" s="245"/>
      <c r="E216" s="245"/>
      <c r="F216" s="245"/>
      <c r="G216" s="245"/>
      <c r="H216" s="242"/>
      <c r="I216" s="282"/>
      <c r="J216" s="250"/>
      <c r="K216" s="276" t="e">
        <f t="shared" si="4"/>
        <v>#DIV/0!</v>
      </c>
      <c r="L216" s="276" t="e">
        <v>#DIV/0!</v>
      </c>
      <c r="M216" s="277"/>
      <c r="N216" s="277"/>
      <c r="V216" s="254" t="e">
        <v>#DIV/0!</v>
      </c>
    </row>
    <row r="217" spans="1:22" ht="15" customHeight="1" x14ac:dyDescent="0.25">
      <c r="A217" s="254" t="s">
        <v>626</v>
      </c>
      <c r="B217" s="334" t="s">
        <v>656</v>
      </c>
      <c r="C217" s="328" t="s">
        <v>648</v>
      </c>
      <c r="D217" s="348">
        <v>155</v>
      </c>
      <c r="E217" s="348">
        <v>149</v>
      </c>
      <c r="F217" s="348">
        <v>148.94999999999999</v>
      </c>
      <c r="G217" s="348">
        <v>154</v>
      </c>
      <c r="H217" s="243"/>
      <c r="I217" s="243"/>
      <c r="J217" s="250"/>
      <c r="K217" s="276">
        <f t="shared" si="4"/>
        <v>151.73750000000001</v>
      </c>
      <c r="L217" s="276">
        <v>150.73750000000001</v>
      </c>
      <c r="M217" s="277"/>
      <c r="N217" s="277"/>
      <c r="V217" s="254">
        <v>141.98750000000001</v>
      </c>
    </row>
    <row r="218" spans="1:22" ht="15" customHeight="1" x14ac:dyDescent="0.25">
      <c r="A218" s="254" t="s">
        <v>627</v>
      </c>
      <c r="B218" s="334" t="s">
        <v>657</v>
      </c>
      <c r="C218" s="328" t="s">
        <v>648</v>
      </c>
      <c r="D218" s="348">
        <v>112</v>
      </c>
      <c r="E218" s="348">
        <v>109</v>
      </c>
      <c r="F218" s="348">
        <v>108.95</v>
      </c>
      <c r="G218" s="348">
        <v>109</v>
      </c>
      <c r="H218" s="243"/>
      <c r="I218" s="243"/>
      <c r="J218" s="250"/>
      <c r="K218" s="276">
        <f t="shared" si="4"/>
        <v>109.7375</v>
      </c>
      <c r="L218" s="276">
        <v>111.9875</v>
      </c>
      <c r="M218" s="277"/>
      <c r="N218" s="277"/>
      <c r="V218" s="254">
        <v>100.31666666666666</v>
      </c>
    </row>
    <row r="219" spans="1:22" ht="15" customHeight="1" x14ac:dyDescent="0.25">
      <c r="A219" s="254" t="s">
        <v>628</v>
      </c>
      <c r="B219" s="334" t="s">
        <v>417</v>
      </c>
      <c r="C219" s="328" t="s">
        <v>648</v>
      </c>
      <c r="D219" s="348">
        <v>88</v>
      </c>
      <c r="E219" s="348">
        <v>89</v>
      </c>
      <c r="F219" s="348">
        <v>87.95</v>
      </c>
      <c r="G219" s="348">
        <v>87</v>
      </c>
      <c r="H219" s="243"/>
      <c r="I219" s="243"/>
      <c r="J219" s="250"/>
      <c r="K219" s="276">
        <f t="shared" si="4"/>
        <v>87.987499999999997</v>
      </c>
      <c r="L219" s="276">
        <v>67.487499999999997</v>
      </c>
      <c r="M219" s="277"/>
      <c r="N219" s="277"/>
      <c r="V219" s="254">
        <v>86.237499999999997</v>
      </c>
    </row>
    <row r="220" spans="1:22" ht="15" customHeight="1" x14ac:dyDescent="0.25">
      <c r="A220" s="254" t="s">
        <v>629</v>
      </c>
      <c r="B220" s="334" t="s">
        <v>418</v>
      </c>
      <c r="C220" s="328" t="s">
        <v>648</v>
      </c>
      <c r="D220" s="348">
        <v>88</v>
      </c>
      <c r="E220" s="348">
        <v>89</v>
      </c>
      <c r="F220" s="348">
        <v>87.95</v>
      </c>
      <c r="G220" s="348">
        <v>87</v>
      </c>
      <c r="H220" s="243"/>
      <c r="I220" s="243"/>
      <c r="J220" s="250"/>
      <c r="K220" s="276">
        <f t="shared" si="4"/>
        <v>87.987499999999997</v>
      </c>
      <c r="L220" s="276">
        <v>86.237499999999997</v>
      </c>
      <c r="M220" s="277"/>
      <c r="N220" s="277"/>
      <c r="V220" s="254">
        <v>86.237499999999997</v>
      </c>
    </row>
    <row r="221" spans="1:22" ht="15" customHeight="1" x14ac:dyDescent="0.25">
      <c r="A221" s="254" t="s">
        <v>630</v>
      </c>
      <c r="B221" s="334" t="s">
        <v>419</v>
      </c>
      <c r="C221" s="328" t="s">
        <v>648</v>
      </c>
      <c r="D221" s="348">
        <v>88</v>
      </c>
      <c r="E221" s="348">
        <v>89</v>
      </c>
      <c r="F221" s="348">
        <v>87.95</v>
      </c>
      <c r="G221" s="348">
        <v>87</v>
      </c>
      <c r="H221" s="243"/>
      <c r="I221" s="243"/>
      <c r="J221" s="250"/>
      <c r="K221" s="276">
        <f t="shared" si="4"/>
        <v>87.987499999999997</v>
      </c>
      <c r="L221" s="276">
        <v>86.237499999999997</v>
      </c>
      <c r="M221" s="277"/>
      <c r="N221" s="277"/>
      <c r="V221" s="254">
        <v>86.237499999999997</v>
      </c>
    </row>
    <row r="222" spans="1:22" ht="15" customHeight="1" x14ac:dyDescent="0.25">
      <c r="A222" s="254" t="s">
        <v>631</v>
      </c>
      <c r="B222" s="334" t="s">
        <v>420</v>
      </c>
      <c r="C222" s="328" t="s">
        <v>648</v>
      </c>
      <c r="D222" s="348">
        <v>88</v>
      </c>
      <c r="E222" s="348">
        <v>89</v>
      </c>
      <c r="F222" s="348">
        <v>87.95</v>
      </c>
      <c r="G222" s="348">
        <v>87</v>
      </c>
      <c r="H222" s="243"/>
      <c r="I222" s="243"/>
      <c r="J222" s="250"/>
      <c r="K222" s="276">
        <f t="shared" si="4"/>
        <v>87.987499999999997</v>
      </c>
      <c r="L222" s="276">
        <v>86.237499999999997</v>
      </c>
      <c r="M222" s="277"/>
      <c r="N222" s="277"/>
      <c r="V222" s="254">
        <v>86.237499999999997</v>
      </c>
    </row>
    <row r="223" spans="1:22" ht="15" customHeight="1" x14ac:dyDescent="0.25">
      <c r="A223" s="254" t="s">
        <v>632</v>
      </c>
      <c r="B223" s="334" t="s">
        <v>424</v>
      </c>
      <c r="C223" s="328" t="s">
        <v>648</v>
      </c>
      <c r="D223" s="348"/>
      <c r="E223" s="348">
        <v>124</v>
      </c>
      <c r="F223" s="348">
        <v>120.95</v>
      </c>
      <c r="G223" s="348"/>
      <c r="H223" s="243"/>
      <c r="I223" s="243"/>
      <c r="J223" s="250"/>
      <c r="K223" s="276">
        <f t="shared" si="4"/>
        <v>122.47499999999999</v>
      </c>
      <c r="L223" s="276">
        <v>128.97499999999999</v>
      </c>
      <c r="M223" s="277"/>
      <c r="N223" s="277"/>
      <c r="V223" s="254">
        <v>118.2375</v>
      </c>
    </row>
    <row r="224" spans="1:22" ht="15" customHeight="1" x14ac:dyDescent="0.25">
      <c r="A224" s="254" t="s">
        <v>633</v>
      </c>
      <c r="B224" s="334" t="s">
        <v>642</v>
      </c>
      <c r="C224" s="328" t="s">
        <v>648</v>
      </c>
      <c r="D224" s="348">
        <v>108</v>
      </c>
      <c r="E224" s="348">
        <v>99</v>
      </c>
      <c r="F224" s="348">
        <v>98.95</v>
      </c>
      <c r="G224" s="348">
        <v>104</v>
      </c>
      <c r="H224" s="243"/>
      <c r="I224" s="243"/>
      <c r="J224" s="250"/>
      <c r="K224" s="276">
        <f t="shared" si="4"/>
        <v>102.4875</v>
      </c>
      <c r="L224" s="276">
        <v>100.2375</v>
      </c>
      <c r="M224" s="277"/>
      <c r="N224" s="277"/>
      <c r="V224" s="254">
        <v>101.4875</v>
      </c>
    </row>
    <row r="225" spans="1:22" ht="15" customHeight="1" x14ac:dyDescent="0.2">
      <c r="A225" s="254" t="s">
        <v>634</v>
      </c>
      <c r="B225" s="270" t="s">
        <v>426</v>
      </c>
      <c r="C225" s="332"/>
      <c r="D225" s="340"/>
      <c r="E225" s="340"/>
      <c r="F225" s="340"/>
      <c r="G225" s="341"/>
      <c r="H225" s="243"/>
      <c r="I225" s="285"/>
      <c r="J225" s="250"/>
      <c r="K225" s="276" t="e">
        <f t="shared" si="4"/>
        <v>#DIV/0!</v>
      </c>
      <c r="L225" s="276" t="e">
        <v>#DIV/0!</v>
      </c>
      <c r="M225" s="277"/>
      <c r="N225" s="277"/>
      <c r="V225" s="254" t="e">
        <v>#DIV/0!</v>
      </c>
    </row>
    <row r="226" spans="1:22" ht="15" customHeight="1" x14ac:dyDescent="0.25">
      <c r="A226" s="254" t="s">
        <v>635</v>
      </c>
      <c r="B226" s="334" t="s">
        <v>658</v>
      </c>
      <c r="C226" s="328" t="s">
        <v>647</v>
      </c>
      <c r="D226" s="348"/>
      <c r="E226" s="348">
        <v>23</v>
      </c>
      <c r="F226" s="348"/>
      <c r="G226" s="348"/>
      <c r="H226" s="243"/>
      <c r="I226" s="243"/>
      <c r="J226" s="250"/>
      <c r="K226" s="276">
        <f t="shared" si="4"/>
        <v>23</v>
      </c>
      <c r="L226" s="276">
        <v>24.333333333333332</v>
      </c>
      <c r="M226" s="277"/>
      <c r="N226" s="277"/>
      <c r="V226" s="254">
        <v>24</v>
      </c>
    </row>
    <row r="227" spans="1:22" ht="15" customHeight="1" x14ac:dyDescent="0.25">
      <c r="A227" s="254" t="s">
        <v>636</v>
      </c>
      <c r="B227" s="334" t="s">
        <v>421</v>
      </c>
      <c r="C227" s="328" t="s">
        <v>647</v>
      </c>
      <c r="D227" s="348">
        <v>24</v>
      </c>
      <c r="E227" s="348">
        <v>19</v>
      </c>
      <c r="F227" s="348">
        <v>23.95</v>
      </c>
      <c r="G227" s="348"/>
      <c r="H227" s="243"/>
      <c r="I227" s="243"/>
      <c r="J227" s="250"/>
      <c r="K227" s="276">
        <f t="shared" si="4"/>
        <v>22.316666666666666</v>
      </c>
      <c r="L227" s="276">
        <v>23.987500000000001</v>
      </c>
      <c r="M227" s="277"/>
      <c r="N227" s="277"/>
      <c r="V227" s="254">
        <v>22.737500000000001</v>
      </c>
    </row>
    <row r="228" spans="1:22" ht="15" customHeight="1" x14ac:dyDescent="0.25">
      <c r="A228" s="254" t="s">
        <v>637</v>
      </c>
      <c r="B228" s="334" t="s">
        <v>422</v>
      </c>
      <c r="C228" s="328" t="s">
        <v>646</v>
      </c>
      <c r="D228" s="348">
        <v>82</v>
      </c>
      <c r="E228" s="348"/>
      <c r="F228" s="348">
        <v>78.95</v>
      </c>
      <c r="G228" s="348">
        <v>78</v>
      </c>
      <c r="H228" s="243"/>
      <c r="I228" s="335"/>
      <c r="J228" s="250"/>
      <c r="K228" s="276">
        <f t="shared" si="4"/>
        <v>79.649999999999991</v>
      </c>
      <c r="L228" s="276">
        <v>81.474999999999994</v>
      </c>
      <c r="M228" s="277"/>
      <c r="N228" s="277"/>
      <c r="V228" s="254">
        <v>80.987499999999997</v>
      </c>
    </row>
    <row r="229" spans="1:22" ht="15" customHeight="1" x14ac:dyDescent="0.25">
      <c r="A229" s="336" t="s">
        <v>661</v>
      </c>
      <c r="B229" s="334" t="s">
        <v>423</v>
      </c>
      <c r="C229" s="328" t="s">
        <v>646</v>
      </c>
      <c r="D229" s="348">
        <v>84</v>
      </c>
      <c r="E229" s="348">
        <v>84</v>
      </c>
      <c r="F229" s="348">
        <v>84.95</v>
      </c>
      <c r="G229" s="348">
        <v>84</v>
      </c>
      <c r="H229" s="243"/>
      <c r="I229" s="243"/>
      <c r="J229" s="250"/>
      <c r="K229" s="276">
        <f t="shared" si="4"/>
        <v>84.237499999999997</v>
      </c>
      <c r="L229" s="276">
        <v>87.987499999999997</v>
      </c>
      <c r="M229" s="277"/>
      <c r="N229" s="277"/>
      <c r="V229" s="254">
        <v>89.649999999999991</v>
      </c>
    </row>
    <row r="230" spans="1:22" ht="15" customHeight="1" x14ac:dyDescent="0.2">
      <c r="A230" s="254">
        <v>8</v>
      </c>
      <c r="B230" s="334" t="s">
        <v>638</v>
      </c>
      <c r="C230" s="328" t="s">
        <v>639</v>
      </c>
      <c r="D230" s="245">
        <v>138.94999999999999</v>
      </c>
      <c r="E230" s="340">
        <v>139</v>
      </c>
      <c r="F230" s="340">
        <v>138.94999999999999</v>
      </c>
      <c r="G230" s="245">
        <v>138</v>
      </c>
      <c r="H230" s="242"/>
      <c r="I230" s="282"/>
      <c r="J230" s="250"/>
      <c r="K230" s="276">
        <f t="shared" si="4"/>
        <v>138.72499999999999</v>
      </c>
      <c r="L230" s="276">
        <v>141.22499999999999</v>
      </c>
      <c r="M230" s="277"/>
      <c r="N230" s="277"/>
      <c r="V230" s="254">
        <v>140.73750000000001</v>
      </c>
    </row>
    <row r="231" spans="1:22" x14ac:dyDescent="0.2">
      <c r="B231" s="142"/>
      <c r="C231" s="142"/>
      <c r="G231" s="251"/>
      <c r="H231" s="142"/>
      <c r="I231" s="142"/>
      <c r="J231" s="142"/>
      <c r="K231" s="142"/>
      <c r="L231" s="142"/>
      <c r="M231" s="337"/>
    </row>
    <row r="232" spans="1:22" x14ac:dyDescent="0.2">
      <c r="B232" s="142"/>
      <c r="C232" s="142"/>
      <c r="D232" s="252"/>
      <c r="E232" s="252"/>
      <c r="F232" s="252"/>
      <c r="G232" s="252"/>
      <c r="H232" s="338"/>
      <c r="K232" s="141"/>
      <c r="L232" s="141"/>
      <c r="M232" s="337"/>
    </row>
    <row r="233" spans="1:22" x14ac:dyDescent="0.2">
      <c r="B233" s="142"/>
      <c r="C233" s="142"/>
      <c r="D233" s="252"/>
      <c r="E233" s="252"/>
      <c r="F233" s="252"/>
      <c r="G233" s="252"/>
      <c r="H233" s="338"/>
      <c r="K233" s="142"/>
      <c r="L233" s="142"/>
      <c r="M233" s="337"/>
    </row>
    <row r="234" spans="1:22" ht="19.5" customHeight="1" x14ac:dyDescent="0.2">
      <c r="B234" s="142"/>
      <c r="C234" s="142"/>
      <c r="D234" s="252"/>
      <c r="E234" s="252"/>
      <c r="F234" s="252"/>
      <c r="G234" s="252"/>
      <c r="H234" s="338"/>
      <c r="K234" s="142"/>
      <c r="L234" s="142"/>
    </row>
    <row r="235" spans="1:22" x14ac:dyDescent="0.2">
      <c r="B235" s="142"/>
      <c r="C235" s="142"/>
      <c r="D235" s="252"/>
      <c r="E235" s="252"/>
      <c r="F235" s="252"/>
      <c r="G235" s="252"/>
      <c r="H235" s="252"/>
      <c r="K235" s="142"/>
      <c r="L235" s="142"/>
    </row>
    <row r="236" spans="1:22" x14ac:dyDescent="0.2">
      <c r="B236" s="142"/>
      <c r="C236" s="142"/>
      <c r="D236" s="252"/>
      <c r="E236" s="252"/>
      <c r="F236" s="252"/>
      <c r="G236" s="252"/>
      <c r="H236" s="252"/>
      <c r="K236" s="142"/>
      <c r="L236" s="142"/>
    </row>
    <row r="237" spans="1:22" x14ac:dyDescent="0.2">
      <c r="B237" s="142"/>
      <c r="C237" s="142"/>
      <c r="D237" s="252"/>
      <c r="E237" s="252"/>
      <c r="F237" s="252"/>
      <c r="G237" s="252"/>
      <c r="H237" s="252"/>
      <c r="K237" s="142"/>
      <c r="L237" s="142"/>
    </row>
    <row r="238" spans="1:22" x14ac:dyDescent="0.2">
      <c r="B238" s="142"/>
      <c r="C238" s="142"/>
      <c r="D238" s="252"/>
      <c r="E238" s="252"/>
      <c r="F238" s="252"/>
      <c r="G238" s="252"/>
      <c r="H238" s="252"/>
      <c r="K238" s="142"/>
      <c r="L238" s="142"/>
    </row>
    <row r="239" spans="1:22" x14ac:dyDescent="0.2">
      <c r="B239" s="142"/>
      <c r="C239" s="142"/>
      <c r="D239" s="252"/>
      <c r="E239" s="252"/>
      <c r="F239" s="252"/>
      <c r="G239" s="252"/>
      <c r="H239" s="252"/>
      <c r="K239" s="142"/>
      <c r="L239" s="142"/>
    </row>
    <row r="240" spans="1:22" x14ac:dyDescent="0.2">
      <c r="B240" s="142"/>
      <c r="C240" s="142"/>
      <c r="D240" s="252"/>
      <c r="E240" s="252"/>
      <c r="F240" s="252"/>
      <c r="G240" s="252"/>
      <c r="H240" s="252"/>
      <c r="K240" s="142"/>
      <c r="L240" s="142"/>
    </row>
    <row r="241" spans="2:35" x14ac:dyDescent="0.2">
      <c r="B241" s="142"/>
      <c r="C241" s="142"/>
      <c r="D241" s="252"/>
      <c r="E241" s="252"/>
      <c r="F241" s="252"/>
      <c r="G241" s="252"/>
      <c r="H241" s="252"/>
      <c r="K241" s="142"/>
      <c r="L241" s="142"/>
    </row>
    <row r="242" spans="2:35" x14ac:dyDescent="0.2">
      <c r="B242" s="142"/>
      <c r="C242" s="142"/>
      <c r="D242" s="252"/>
      <c r="E242" s="252"/>
      <c r="F242" s="252"/>
      <c r="G242" s="252"/>
      <c r="H242" s="252"/>
      <c r="K242" s="142"/>
      <c r="L242" s="142"/>
    </row>
    <row r="243" spans="2:35" x14ac:dyDescent="0.2">
      <c r="B243" s="142"/>
      <c r="C243" s="142"/>
      <c r="D243" s="252"/>
      <c r="E243" s="252"/>
      <c r="F243" s="252"/>
      <c r="G243" s="252"/>
      <c r="H243" s="252"/>
      <c r="K243" s="142"/>
      <c r="L243" s="142"/>
    </row>
    <row r="244" spans="2:35" x14ac:dyDescent="0.2">
      <c r="C244" s="254"/>
      <c r="D244" s="252"/>
      <c r="E244" s="252"/>
      <c r="F244" s="252"/>
      <c r="K244" s="142"/>
      <c r="L244" s="142"/>
    </row>
    <row r="245" spans="2:35" x14ac:dyDescent="0.2">
      <c r="C245" s="254"/>
      <c r="D245" s="252"/>
      <c r="E245" s="252"/>
      <c r="F245" s="252"/>
      <c r="K245" s="142"/>
      <c r="L245" s="142"/>
    </row>
    <row r="246" spans="2:35" x14ac:dyDescent="0.2">
      <c r="C246" s="254"/>
      <c r="D246" s="252"/>
      <c r="E246" s="252"/>
      <c r="F246" s="252"/>
      <c r="K246" s="142"/>
      <c r="L246" s="142"/>
    </row>
    <row r="247" spans="2:35" x14ac:dyDescent="0.2">
      <c r="C247" s="254"/>
      <c r="D247" s="252"/>
      <c r="E247" s="252"/>
      <c r="F247" s="252"/>
      <c r="K247" s="142"/>
      <c r="L247" s="142"/>
    </row>
    <row r="248" spans="2:35" x14ac:dyDescent="0.2">
      <c r="C248" s="254"/>
      <c r="D248" s="252"/>
      <c r="E248" s="252"/>
      <c r="F248" s="252"/>
      <c r="K248" s="142"/>
      <c r="L248" s="142"/>
    </row>
    <row r="249" spans="2:35" x14ac:dyDescent="0.2">
      <c r="C249" s="254"/>
      <c r="D249" s="252"/>
      <c r="E249" s="252"/>
      <c r="F249" s="252"/>
      <c r="K249" s="142"/>
      <c r="L249" s="142"/>
      <c r="AF249" s="248">
        <f>0.0078125*64</f>
        <v>0.5</v>
      </c>
      <c r="AG249" s="248"/>
      <c r="AH249" s="339" t="s">
        <v>655</v>
      </c>
      <c r="AI249" s="339"/>
    </row>
    <row r="250" spans="2:35" x14ac:dyDescent="0.2">
      <c r="C250" s="254"/>
      <c r="D250" s="252"/>
      <c r="E250" s="252"/>
      <c r="F250" s="252"/>
      <c r="K250" s="142"/>
      <c r="L250" s="142"/>
      <c r="AF250" s="339"/>
      <c r="AG250" s="339"/>
      <c r="AH250" s="339">
        <f>3.7854118/2</f>
        <v>1.8927058999999999</v>
      </c>
      <c r="AI250" s="339"/>
    </row>
    <row r="251" spans="2:35" x14ac:dyDescent="0.2">
      <c r="C251" s="254"/>
      <c r="F251" s="252"/>
      <c r="K251" s="142"/>
      <c r="L251" s="142"/>
    </row>
    <row r="252" spans="2:35" x14ac:dyDescent="0.2">
      <c r="C252" s="254"/>
      <c r="D252" s="252"/>
      <c r="E252" s="252"/>
      <c r="F252" s="252"/>
      <c r="K252" s="142"/>
      <c r="L252" s="142"/>
    </row>
    <row r="253" spans="2:35" x14ac:dyDescent="0.2">
      <c r="C253" s="254"/>
      <c r="F253" s="252"/>
      <c r="K253" s="142"/>
      <c r="L253" s="142"/>
    </row>
    <row r="254" spans="2:35" x14ac:dyDescent="0.2">
      <c r="C254" s="254"/>
      <c r="D254" s="252"/>
      <c r="E254" s="252"/>
      <c r="F254" s="252"/>
      <c r="K254" s="142"/>
      <c r="L254" s="142"/>
    </row>
    <row r="255" spans="2:35" x14ac:dyDescent="0.2">
      <c r="C255" s="254"/>
      <c r="F255" s="252"/>
      <c r="K255" s="142"/>
      <c r="L255" s="142"/>
    </row>
    <row r="256" spans="2:35" x14ac:dyDescent="0.2">
      <c r="C256" s="254"/>
      <c r="D256" s="252"/>
      <c r="E256" s="252"/>
      <c r="F256" s="252"/>
      <c r="K256" s="142"/>
      <c r="L256" s="142"/>
    </row>
    <row r="257" spans="3:12" x14ac:dyDescent="0.2">
      <c r="C257" s="254"/>
      <c r="F257" s="252"/>
      <c r="K257" s="142"/>
      <c r="L257" s="142"/>
    </row>
    <row r="258" spans="3:12" x14ac:dyDescent="0.2">
      <c r="C258" s="254"/>
      <c r="D258" s="252"/>
      <c r="E258" s="252"/>
      <c r="F258" s="252"/>
      <c r="K258" s="142"/>
      <c r="L258" s="142"/>
    </row>
    <row r="259" spans="3:12" x14ac:dyDescent="0.2">
      <c r="C259" s="254"/>
      <c r="F259" s="252"/>
      <c r="K259" s="142"/>
      <c r="L259" s="142"/>
    </row>
    <row r="260" spans="3:12" x14ac:dyDescent="0.2">
      <c r="C260" s="254"/>
      <c r="D260" s="252"/>
      <c r="E260" s="252"/>
      <c r="F260" s="252"/>
      <c r="K260" s="142"/>
      <c r="L260" s="142"/>
    </row>
    <row r="261" spans="3:12" x14ac:dyDescent="0.2">
      <c r="C261" s="254"/>
      <c r="F261" s="252"/>
      <c r="K261" s="142"/>
      <c r="L261" s="142"/>
    </row>
    <row r="262" spans="3:12" x14ac:dyDescent="0.2">
      <c r="C262" s="254"/>
      <c r="D262" s="252"/>
      <c r="E262" s="252"/>
      <c r="F262" s="252"/>
      <c r="K262" s="142"/>
      <c r="L262" s="142"/>
    </row>
    <row r="263" spans="3:12" x14ac:dyDescent="0.2">
      <c r="C263" s="254"/>
      <c r="F263" s="252"/>
      <c r="K263" s="142"/>
      <c r="L263" s="142"/>
    </row>
    <row r="264" spans="3:12" x14ac:dyDescent="0.2">
      <c r="C264" s="254"/>
      <c r="D264" s="252"/>
      <c r="E264" s="252"/>
      <c r="F264" s="252"/>
      <c r="K264" s="142"/>
      <c r="L264" s="142"/>
    </row>
    <row r="265" spans="3:12" x14ac:dyDescent="0.2">
      <c r="C265" s="254"/>
      <c r="F265" s="252"/>
      <c r="K265" s="142"/>
      <c r="L265" s="142"/>
    </row>
    <row r="266" spans="3:12" x14ac:dyDescent="0.2">
      <c r="C266" s="254"/>
      <c r="D266" s="252"/>
      <c r="E266" s="252"/>
      <c r="F266" s="252"/>
      <c r="K266" s="142"/>
      <c r="L266" s="142"/>
    </row>
    <row r="267" spans="3:12" x14ac:dyDescent="0.2">
      <c r="C267" s="254"/>
      <c r="F267" s="252"/>
      <c r="K267" s="142"/>
      <c r="L267" s="142"/>
    </row>
    <row r="268" spans="3:12" x14ac:dyDescent="0.2">
      <c r="C268" s="254"/>
      <c r="D268" s="252"/>
      <c r="E268" s="252"/>
      <c r="F268" s="252"/>
      <c r="K268" s="142"/>
      <c r="L268" s="142"/>
    </row>
    <row r="269" spans="3:12" x14ac:dyDescent="0.2">
      <c r="C269" s="254"/>
      <c r="F269" s="252"/>
      <c r="K269" s="142"/>
      <c r="L269" s="142"/>
    </row>
    <row r="270" spans="3:12" x14ac:dyDescent="0.2">
      <c r="C270" s="254"/>
      <c r="D270" s="252"/>
      <c r="E270" s="252"/>
      <c r="F270" s="252"/>
      <c r="K270" s="142"/>
      <c r="L270" s="142"/>
    </row>
    <row r="271" spans="3:12" x14ac:dyDescent="0.2">
      <c r="C271" s="254"/>
      <c r="F271" s="252"/>
      <c r="K271" s="142"/>
      <c r="L271" s="142"/>
    </row>
    <row r="272" spans="3:12" x14ac:dyDescent="0.2">
      <c r="C272" s="254"/>
      <c r="D272" s="252"/>
      <c r="E272" s="252"/>
      <c r="F272" s="252"/>
      <c r="K272" s="142"/>
      <c r="L272" s="142"/>
    </row>
    <row r="273" spans="3:12" x14ac:dyDescent="0.2">
      <c r="C273" s="254"/>
      <c r="F273" s="252"/>
      <c r="K273" s="142"/>
      <c r="L273" s="142"/>
    </row>
    <row r="274" spans="3:12" x14ac:dyDescent="0.2">
      <c r="C274" s="254"/>
      <c r="D274" s="252"/>
      <c r="E274" s="252"/>
      <c r="F274" s="252"/>
      <c r="K274" s="142"/>
      <c r="L274" s="142"/>
    </row>
    <row r="275" spans="3:12" x14ac:dyDescent="0.2">
      <c r="C275" s="254"/>
      <c r="F275" s="252"/>
      <c r="K275" s="142"/>
      <c r="L275" s="142"/>
    </row>
    <row r="276" spans="3:12" x14ac:dyDescent="0.2">
      <c r="C276" s="254"/>
      <c r="D276" s="252"/>
      <c r="E276" s="252"/>
      <c r="F276" s="252"/>
      <c r="K276" s="142"/>
      <c r="L276" s="142"/>
    </row>
    <row r="277" spans="3:12" x14ac:dyDescent="0.2">
      <c r="C277" s="254"/>
      <c r="F277" s="252"/>
      <c r="K277" s="142"/>
      <c r="L277" s="142"/>
    </row>
    <row r="278" spans="3:12" x14ac:dyDescent="0.2">
      <c r="C278" s="254"/>
      <c r="D278" s="252"/>
      <c r="E278" s="252"/>
      <c r="F278" s="252"/>
      <c r="K278" s="142"/>
      <c r="L278" s="142"/>
    </row>
    <row r="279" spans="3:12" x14ac:dyDescent="0.2">
      <c r="C279" s="254"/>
      <c r="F279" s="252"/>
      <c r="K279" s="142"/>
      <c r="L279" s="142"/>
    </row>
    <row r="280" spans="3:12" x14ac:dyDescent="0.2">
      <c r="C280" s="254"/>
      <c r="D280" s="252"/>
      <c r="E280" s="252"/>
      <c r="F280" s="252"/>
      <c r="K280" s="142"/>
      <c r="L280" s="142"/>
    </row>
    <row r="281" spans="3:12" x14ac:dyDescent="0.2">
      <c r="C281" s="254"/>
      <c r="F281" s="252"/>
      <c r="K281" s="142"/>
      <c r="L281" s="142"/>
    </row>
    <row r="282" spans="3:12" x14ac:dyDescent="0.2">
      <c r="C282" s="254"/>
      <c r="D282" s="252"/>
      <c r="E282" s="252"/>
      <c r="F282" s="252"/>
      <c r="K282" s="142"/>
      <c r="L282" s="142"/>
    </row>
    <row r="283" spans="3:12" x14ac:dyDescent="0.2">
      <c r="C283" s="254"/>
      <c r="F283" s="252"/>
      <c r="K283" s="142"/>
      <c r="L283" s="142"/>
    </row>
    <row r="284" spans="3:12" x14ac:dyDescent="0.2">
      <c r="C284" s="254"/>
      <c r="D284" s="252"/>
      <c r="E284" s="252"/>
      <c r="F284" s="252"/>
      <c r="K284" s="142"/>
      <c r="L284" s="142"/>
    </row>
    <row r="285" spans="3:12" x14ac:dyDescent="0.2">
      <c r="C285" s="254"/>
      <c r="F285" s="252"/>
      <c r="K285" s="142"/>
      <c r="L285" s="142"/>
    </row>
    <row r="286" spans="3:12" x14ac:dyDescent="0.2">
      <c r="C286" s="254"/>
      <c r="D286" s="252"/>
      <c r="E286" s="252"/>
      <c r="F286" s="252"/>
      <c r="K286" s="142"/>
      <c r="L286" s="142"/>
    </row>
    <row r="287" spans="3:12" x14ac:dyDescent="0.2">
      <c r="C287" s="254"/>
      <c r="F287" s="252"/>
      <c r="K287" s="142"/>
      <c r="L287" s="142"/>
    </row>
    <row r="288" spans="3:12" x14ac:dyDescent="0.2">
      <c r="C288" s="254"/>
      <c r="D288" s="252"/>
      <c r="E288" s="252"/>
      <c r="F288" s="252"/>
      <c r="K288" s="142"/>
      <c r="L288" s="142"/>
    </row>
    <row r="289" spans="3:12" x14ac:dyDescent="0.2">
      <c r="C289" s="254"/>
      <c r="F289" s="252"/>
      <c r="K289" s="142"/>
      <c r="L289" s="142"/>
    </row>
    <row r="290" spans="3:12" x14ac:dyDescent="0.2">
      <c r="C290" s="254"/>
      <c r="D290" s="252"/>
      <c r="E290" s="252"/>
      <c r="F290" s="252"/>
      <c r="K290" s="142"/>
      <c r="L290" s="142"/>
    </row>
    <row r="291" spans="3:12" x14ac:dyDescent="0.2">
      <c r="C291" s="254"/>
      <c r="F291" s="252"/>
      <c r="K291" s="142"/>
      <c r="L291" s="142"/>
    </row>
    <row r="292" spans="3:12" x14ac:dyDescent="0.2">
      <c r="C292" s="254"/>
      <c r="D292" s="252"/>
      <c r="E292" s="252"/>
      <c r="F292" s="252"/>
      <c r="K292" s="142"/>
      <c r="L292" s="142"/>
    </row>
    <row r="293" spans="3:12" x14ac:dyDescent="0.2">
      <c r="F293" s="252"/>
      <c r="K293" s="142"/>
      <c r="L293" s="142"/>
    </row>
    <row r="294" spans="3:12" x14ac:dyDescent="0.2">
      <c r="D294" s="252"/>
      <c r="E294" s="252"/>
      <c r="F294" s="252"/>
      <c r="K294" s="142"/>
      <c r="L294" s="142"/>
    </row>
    <row r="295" spans="3:12" x14ac:dyDescent="0.2">
      <c r="F295" s="252"/>
      <c r="L295" s="254"/>
    </row>
    <row r="296" spans="3:12" x14ac:dyDescent="0.2">
      <c r="D296" s="252"/>
      <c r="E296" s="252"/>
      <c r="F296" s="252"/>
      <c r="L296" s="254"/>
    </row>
    <row r="297" spans="3:12" x14ac:dyDescent="0.2">
      <c r="F297" s="252"/>
      <c r="L297" s="254"/>
    </row>
    <row r="298" spans="3:12" x14ac:dyDescent="0.2">
      <c r="D298" s="252"/>
      <c r="E298" s="252"/>
      <c r="F298" s="252"/>
      <c r="L298" s="254"/>
    </row>
    <row r="299" spans="3:12" x14ac:dyDescent="0.2">
      <c r="F299" s="252"/>
      <c r="L299" s="254"/>
    </row>
    <row r="300" spans="3:12" x14ac:dyDescent="0.2">
      <c r="D300" s="252"/>
      <c r="E300" s="252"/>
      <c r="F300" s="252"/>
      <c r="L300" s="254"/>
    </row>
    <row r="301" spans="3:12" x14ac:dyDescent="0.2">
      <c r="F301" s="252"/>
      <c r="L301" s="254"/>
    </row>
    <row r="302" spans="3:12" x14ac:dyDescent="0.2">
      <c r="D302" s="252"/>
      <c r="E302" s="252"/>
      <c r="F302" s="252"/>
      <c r="L302" s="254"/>
    </row>
    <row r="303" spans="3:12" x14ac:dyDescent="0.2">
      <c r="F303" s="252"/>
      <c r="L303" s="254"/>
    </row>
    <row r="304" spans="3:12" x14ac:dyDescent="0.2">
      <c r="D304" s="252"/>
      <c r="E304" s="252"/>
      <c r="F304" s="252"/>
      <c r="L304" s="254"/>
    </row>
    <row r="305" spans="4:12" x14ac:dyDescent="0.2">
      <c r="F305" s="252"/>
      <c r="L305" s="254"/>
    </row>
    <row r="306" spans="4:12" x14ac:dyDescent="0.2">
      <c r="D306" s="252"/>
      <c r="E306" s="252"/>
      <c r="F306" s="252"/>
      <c r="L306" s="254"/>
    </row>
    <row r="307" spans="4:12" x14ac:dyDescent="0.2">
      <c r="F307" s="252"/>
      <c r="L307" s="254"/>
    </row>
    <row r="308" spans="4:12" x14ac:dyDescent="0.2">
      <c r="D308" s="252"/>
      <c r="E308" s="252"/>
      <c r="F308" s="252"/>
      <c r="L308" s="254"/>
    </row>
    <row r="309" spans="4:12" x14ac:dyDescent="0.2">
      <c r="F309" s="252"/>
      <c r="L309" s="254"/>
    </row>
    <row r="310" spans="4:12" x14ac:dyDescent="0.2">
      <c r="D310" s="252"/>
      <c r="E310" s="252"/>
      <c r="F310" s="252"/>
      <c r="L310" s="254"/>
    </row>
    <row r="311" spans="4:12" x14ac:dyDescent="0.2">
      <c r="F311" s="252"/>
      <c r="L311" s="254"/>
    </row>
    <row r="312" spans="4:12" x14ac:dyDescent="0.2">
      <c r="D312" s="252"/>
      <c r="E312" s="252"/>
      <c r="F312" s="252"/>
      <c r="L312" s="254"/>
    </row>
    <row r="313" spans="4:12" x14ac:dyDescent="0.2">
      <c r="F313" s="252"/>
      <c r="L313" s="254"/>
    </row>
    <row r="314" spans="4:12" x14ac:dyDescent="0.2">
      <c r="D314" s="252"/>
      <c r="E314" s="252"/>
      <c r="F314" s="252"/>
      <c r="L314" s="254"/>
    </row>
    <row r="315" spans="4:12" x14ac:dyDescent="0.2">
      <c r="F315" s="252"/>
      <c r="L315" s="254"/>
    </row>
    <row r="316" spans="4:12" x14ac:dyDescent="0.2">
      <c r="D316" s="252"/>
      <c r="E316" s="252"/>
      <c r="F316" s="252"/>
      <c r="L316" s="254"/>
    </row>
    <row r="317" spans="4:12" x14ac:dyDescent="0.2">
      <c r="F317" s="252"/>
      <c r="L317" s="254"/>
    </row>
    <row r="318" spans="4:12" x14ac:dyDescent="0.2">
      <c r="D318" s="252"/>
      <c r="E318" s="252"/>
      <c r="F318" s="252"/>
      <c r="L318" s="254"/>
    </row>
    <row r="319" spans="4:12" x14ac:dyDescent="0.2">
      <c r="F319" s="252"/>
      <c r="L319" s="254"/>
    </row>
    <row r="320" spans="4:12" x14ac:dyDescent="0.2">
      <c r="D320" s="252"/>
      <c r="E320" s="252"/>
      <c r="F320" s="252"/>
      <c r="L320" s="254"/>
    </row>
    <row r="321" spans="4:12" x14ac:dyDescent="0.2">
      <c r="F321" s="252"/>
      <c r="L321" s="254"/>
    </row>
    <row r="322" spans="4:12" x14ac:dyDescent="0.2">
      <c r="D322" s="252"/>
      <c r="E322" s="252"/>
      <c r="F322" s="252"/>
      <c r="L322" s="254"/>
    </row>
    <row r="323" spans="4:12" x14ac:dyDescent="0.2">
      <c r="F323" s="252"/>
      <c r="L323" s="254"/>
    </row>
    <row r="324" spans="4:12" x14ac:dyDescent="0.2">
      <c r="D324" s="252"/>
      <c r="E324" s="252"/>
      <c r="F324" s="252"/>
      <c r="L324" s="254"/>
    </row>
    <row r="325" spans="4:12" x14ac:dyDescent="0.2">
      <c r="F325" s="252"/>
      <c r="L325" s="254"/>
    </row>
    <row r="326" spans="4:12" x14ac:dyDescent="0.2">
      <c r="D326" s="252"/>
      <c r="E326" s="252"/>
      <c r="F326" s="252"/>
      <c r="L326" s="254"/>
    </row>
    <row r="327" spans="4:12" x14ac:dyDescent="0.2">
      <c r="F327" s="252"/>
      <c r="L327" s="254"/>
    </row>
    <row r="328" spans="4:12" x14ac:dyDescent="0.2">
      <c r="D328" s="252"/>
      <c r="E328" s="252"/>
      <c r="F328" s="252"/>
      <c r="L328" s="254"/>
    </row>
    <row r="329" spans="4:12" x14ac:dyDescent="0.2">
      <c r="F329" s="252"/>
      <c r="L329" s="254"/>
    </row>
    <row r="330" spans="4:12" x14ac:dyDescent="0.2">
      <c r="D330" s="252"/>
      <c r="E330" s="252"/>
      <c r="F330" s="252"/>
      <c r="L330" s="254"/>
    </row>
    <row r="331" spans="4:12" x14ac:dyDescent="0.2">
      <c r="F331" s="252"/>
      <c r="L331" s="254"/>
    </row>
    <row r="332" spans="4:12" x14ac:dyDescent="0.2">
      <c r="D332" s="252"/>
      <c r="E332" s="252"/>
      <c r="F332" s="252"/>
      <c r="L332" s="254"/>
    </row>
    <row r="333" spans="4:12" x14ac:dyDescent="0.2">
      <c r="F333" s="252"/>
      <c r="L333" s="254"/>
    </row>
    <row r="334" spans="4:12" x14ac:dyDescent="0.2">
      <c r="D334" s="252"/>
      <c r="E334" s="252"/>
      <c r="F334" s="252"/>
      <c r="L334" s="254"/>
    </row>
    <row r="335" spans="4:12" x14ac:dyDescent="0.2">
      <c r="F335" s="252"/>
      <c r="L335" s="254"/>
    </row>
    <row r="336" spans="4:12" x14ac:dyDescent="0.2">
      <c r="D336" s="252"/>
      <c r="E336" s="252"/>
      <c r="F336" s="252"/>
      <c r="L336" s="254"/>
    </row>
    <row r="337" spans="4:12" x14ac:dyDescent="0.2">
      <c r="F337" s="252"/>
      <c r="L337" s="254"/>
    </row>
    <row r="338" spans="4:12" x14ac:dyDescent="0.2">
      <c r="D338" s="252"/>
      <c r="E338" s="252"/>
      <c r="F338" s="252"/>
      <c r="L338" s="254"/>
    </row>
    <row r="339" spans="4:12" x14ac:dyDescent="0.2">
      <c r="F339" s="252"/>
      <c r="L339" s="254"/>
    </row>
    <row r="340" spans="4:12" x14ac:dyDescent="0.2">
      <c r="D340" s="252"/>
      <c r="E340" s="252"/>
      <c r="F340" s="252"/>
      <c r="L340" s="254"/>
    </row>
    <row r="341" spans="4:12" x14ac:dyDescent="0.2">
      <c r="F341" s="252"/>
      <c r="L341" s="254"/>
    </row>
    <row r="342" spans="4:12" x14ac:dyDescent="0.2">
      <c r="D342" s="252"/>
      <c r="E342" s="252"/>
      <c r="F342" s="252"/>
      <c r="L342" s="254"/>
    </row>
    <row r="343" spans="4:12" x14ac:dyDescent="0.2">
      <c r="F343" s="252"/>
      <c r="L343" s="254"/>
    </row>
    <row r="344" spans="4:12" x14ac:dyDescent="0.2">
      <c r="D344" s="252"/>
      <c r="E344" s="252"/>
      <c r="F344" s="252"/>
      <c r="L344" s="254"/>
    </row>
    <row r="345" spans="4:12" x14ac:dyDescent="0.2">
      <c r="F345" s="252"/>
      <c r="L345" s="254"/>
    </row>
    <row r="346" spans="4:12" x14ac:dyDescent="0.2">
      <c r="D346" s="252"/>
      <c r="E346" s="252"/>
      <c r="F346" s="252"/>
      <c r="L346" s="254"/>
    </row>
    <row r="347" spans="4:12" x14ac:dyDescent="0.2">
      <c r="F347" s="252"/>
      <c r="L347" s="254"/>
    </row>
    <row r="348" spans="4:12" x14ac:dyDescent="0.2">
      <c r="D348" s="252"/>
      <c r="E348" s="252"/>
      <c r="F348" s="252"/>
      <c r="L348" s="254"/>
    </row>
    <row r="349" spans="4:12" x14ac:dyDescent="0.2">
      <c r="F349" s="252"/>
      <c r="L349" s="254"/>
    </row>
    <row r="350" spans="4:12" x14ac:dyDescent="0.2">
      <c r="D350" s="252"/>
      <c r="E350" s="252"/>
      <c r="F350" s="252"/>
      <c r="L350" s="254"/>
    </row>
    <row r="351" spans="4:12" x14ac:dyDescent="0.2">
      <c r="F351" s="252"/>
      <c r="L351" s="254"/>
    </row>
    <row r="352" spans="4:12" x14ac:dyDescent="0.2">
      <c r="D352" s="252"/>
      <c r="E352" s="252"/>
      <c r="F352" s="252"/>
      <c r="L352" s="254"/>
    </row>
    <row r="353" spans="4:12" x14ac:dyDescent="0.2">
      <c r="F353" s="252"/>
      <c r="L353" s="254"/>
    </row>
    <row r="354" spans="4:12" x14ac:dyDescent="0.2">
      <c r="D354" s="252"/>
      <c r="E354" s="252"/>
      <c r="F354" s="252"/>
      <c r="L354" s="254"/>
    </row>
    <row r="355" spans="4:12" x14ac:dyDescent="0.2">
      <c r="F355" s="252"/>
      <c r="L355" s="254"/>
    </row>
    <row r="356" spans="4:12" x14ac:dyDescent="0.2">
      <c r="D356" s="252"/>
      <c r="E356" s="252"/>
      <c r="F356" s="252"/>
      <c r="L356" s="254"/>
    </row>
    <row r="357" spans="4:12" x14ac:dyDescent="0.2">
      <c r="F357" s="252"/>
      <c r="L357" s="254"/>
    </row>
    <row r="358" spans="4:12" x14ac:dyDescent="0.2">
      <c r="D358" s="252"/>
      <c r="E358" s="252"/>
      <c r="F358" s="252"/>
      <c r="L358" s="254"/>
    </row>
    <row r="359" spans="4:12" x14ac:dyDescent="0.2">
      <c r="F359" s="252"/>
      <c r="L359" s="254"/>
    </row>
    <row r="360" spans="4:12" x14ac:dyDescent="0.2">
      <c r="D360" s="252"/>
      <c r="E360" s="252"/>
      <c r="F360" s="252"/>
      <c r="L360" s="254"/>
    </row>
    <row r="361" spans="4:12" x14ac:dyDescent="0.2">
      <c r="F361" s="252"/>
      <c r="L361" s="254"/>
    </row>
    <row r="362" spans="4:12" x14ac:dyDescent="0.2">
      <c r="D362" s="252"/>
      <c r="E362" s="252"/>
      <c r="F362" s="252"/>
      <c r="L362" s="254"/>
    </row>
    <row r="363" spans="4:12" x14ac:dyDescent="0.2">
      <c r="F363" s="252"/>
      <c r="L363" s="254"/>
    </row>
    <row r="364" spans="4:12" x14ac:dyDescent="0.2">
      <c r="D364" s="252"/>
      <c r="E364" s="252"/>
      <c r="F364" s="252"/>
      <c r="L364" s="254"/>
    </row>
    <row r="365" spans="4:12" x14ac:dyDescent="0.2">
      <c r="F365" s="252"/>
      <c r="L365" s="254"/>
    </row>
    <row r="366" spans="4:12" x14ac:dyDescent="0.2">
      <c r="D366" s="252"/>
      <c r="E366" s="252"/>
      <c r="F366" s="252"/>
      <c r="L366" s="254"/>
    </row>
    <row r="367" spans="4:12" x14ac:dyDescent="0.2">
      <c r="F367" s="252"/>
      <c r="L367" s="254"/>
    </row>
    <row r="368" spans="4:12" x14ac:dyDescent="0.2">
      <c r="D368" s="252"/>
      <c r="E368" s="252"/>
      <c r="F368" s="252"/>
      <c r="L368" s="254"/>
    </row>
    <row r="369" spans="4:12" x14ac:dyDescent="0.2">
      <c r="F369" s="252"/>
      <c r="L369" s="254"/>
    </row>
    <row r="370" spans="4:12" x14ac:dyDescent="0.2">
      <c r="D370" s="252"/>
      <c r="E370" s="252"/>
      <c r="F370" s="252"/>
      <c r="L370" s="254"/>
    </row>
    <row r="371" spans="4:12" x14ac:dyDescent="0.2">
      <c r="F371" s="252"/>
      <c r="L371" s="254"/>
    </row>
    <row r="372" spans="4:12" x14ac:dyDescent="0.2">
      <c r="D372" s="252"/>
      <c r="E372" s="252"/>
      <c r="F372" s="252"/>
      <c r="L372" s="254"/>
    </row>
    <row r="373" spans="4:12" x14ac:dyDescent="0.2">
      <c r="F373" s="252"/>
      <c r="L373" s="254"/>
    </row>
    <row r="374" spans="4:12" x14ac:dyDescent="0.2">
      <c r="D374" s="252"/>
      <c r="E374" s="252"/>
      <c r="F374" s="252"/>
      <c r="L374" s="254"/>
    </row>
    <row r="375" spans="4:12" x14ac:dyDescent="0.2">
      <c r="F375" s="252"/>
      <c r="L375" s="254"/>
    </row>
    <row r="376" spans="4:12" x14ac:dyDescent="0.2">
      <c r="D376" s="252"/>
      <c r="E376" s="252"/>
      <c r="F376" s="252"/>
      <c r="L376" s="254"/>
    </row>
    <row r="377" spans="4:12" x14ac:dyDescent="0.2">
      <c r="F377" s="252"/>
      <c r="L377" s="254"/>
    </row>
    <row r="378" spans="4:12" x14ac:dyDescent="0.2">
      <c r="D378" s="252"/>
      <c r="E378" s="252"/>
      <c r="F378" s="252"/>
      <c r="L378" s="254"/>
    </row>
    <row r="379" spans="4:12" x14ac:dyDescent="0.2">
      <c r="F379" s="252"/>
      <c r="L379" s="254"/>
    </row>
    <row r="380" spans="4:12" x14ac:dyDescent="0.2">
      <c r="D380" s="252"/>
      <c r="E380" s="252"/>
      <c r="F380" s="252"/>
      <c r="L380" s="254"/>
    </row>
    <row r="381" spans="4:12" x14ac:dyDescent="0.2">
      <c r="F381" s="252"/>
      <c r="L381" s="254"/>
    </row>
    <row r="382" spans="4:12" x14ac:dyDescent="0.2">
      <c r="D382" s="252"/>
      <c r="E382" s="252"/>
      <c r="F382" s="252"/>
      <c r="L382" s="254"/>
    </row>
    <row r="383" spans="4:12" x14ac:dyDescent="0.2">
      <c r="F383" s="252"/>
      <c r="L383" s="254"/>
    </row>
    <row r="384" spans="4:12" x14ac:dyDescent="0.2">
      <c r="D384" s="252"/>
      <c r="E384" s="252"/>
      <c r="F384" s="252"/>
      <c r="L384" s="254"/>
    </row>
    <row r="385" spans="4:12" x14ac:dyDescent="0.2">
      <c r="F385" s="252"/>
      <c r="L385" s="254"/>
    </row>
    <row r="386" spans="4:12" x14ac:dyDescent="0.2">
      <c r="D386" s="252"/>
      <c r="E386" s="252"/>
      <c r="F386" s="252"/>
      <c r="L386" s="254"/>
    </row>
    <row r="387" spans="4:12" x14ac:dyDescent="0.2">
      <c r="F387" s="252"/>
      <c r="L387" s="254"/>
    </row>
    <row r="388" spans="4:12" x14ac:dyDescent="0.2">
      <c r="D388" s="252"/>
      <c r="E388" s="252"/>
      <c r="F388" s="252"/>
    </row>
    <row r="389" spans="4:12" x14ac:dyDescent="0.2">
      <c r="F389" s="252"/>
    </row>
    <row r="390" spans="4:12" x14ac:dyDescent="0.2">
      <c r="D390" s="252"/>
      <c r="E390" s="252"/>
      <c r="F390" s="252"/>
    </row>
    <row r="391" spans="4:12" x14ac:dyDescent="0.2">
      <c r="F391" s="252"/>
    </row>
    <row r="392" spans="4:12" x14ac:dyDescent="0.2">
      <c r="D392" s="252"/>
      <c r="E392" s="252"/>
      <c r="F392" s="252"/>
    </row>
    <row r="393" spans="4:12" x14ac:dyDescent="0.2">
      <c r="F393" s="252"/>
    </row>
    <row r="394" spans="4:12" x14ac:dyDescent="0.2">
      <c r="D394" s="252"/>
      <c r="E394" s="252"/>
      <c r="F394" s="252"/>
    </row>
    <row r="395" spans="4:12" x14ac:dyDescent="0.2">
      <c r="F395" s="252"/>
    </row>
    <row r="396" spans="4:12" x14ac:dyDescent="0.2">
      <c r="D396" s="252"/>
      <c r="E396" s="252"/>
      <c r="F396" s="252"/>
    </row>
    <row r="397" spans="4:12" x14ac:dyDescent="0.2">
      <c r="F397" s="252"/>
    </row>
    <row r="398" spans="4:12" x14ac:dyDescent="0.2">
      <c r="D398" s="252"/>
      <c r="E398" s="252"/>
      <c r="F398" s="252"/>
    </row>
    <row r="399" spans="4:12" x14ac:dyDescent="0.2">
      <c r="F399" s="252"/>
    </row>
    <row r="400" spans="4:12" x14ac:dyDescent="0.2">
      <c r="D400" s="252"/>
      <c r="E400" s="252"/>
      <c r="F400" s="252"/>
    </row>
    <row r="401" spans="4:6" x14ac:dyDescent="0.2">
      <c r="F401" s="252"/>
    </row>
    <row r="402" spans="4:6" x14ac:dyDescent="0.2">
      <c r="D402" s="252"/>
      <c r="E402" s="252"/>
      <c r="F402" s="252"/>
    </row>
    <row r="404" spans="4:6" x14ac:dyDescent="0.2">
      <c r="D404" s="252"/>
      <c r="E404" s="252"/>
      <c r="F404" s="252"/>
    </row>
    <row r="406" spans="4:6" x14ac:dyDescent="0.2">
      <c r="D406" s="252"/>
      <c r="E406" s="252"/>
      <c r="F406" s="252"/>
    </row>
    <row r="408" spans="4:6" x14ac:dyDescent="0.2">
      <c r="D408" s="252"/>
      <c r="E408" s="252"/>
      <c r="F408" s="252"/>
    </row>
    <row r="410" spans="4:6" x14ac:dyDescent="0.2">
      <c r="D410" s="252"/>
      <c r="E410" s="252"/>
      <c r="F410" s="252"/>
    </row>
    <row r="412" spans="4:6" x14ac:dyDescent="0.2">
      <c r="D412" s="252"/>
      <c r="E412" s="252"/>
      <c r="F412" s="252"/>
    </row>
    <row r="414" spans="4:6" x14ac:dyDescent="0.2">
      <c r="D414" s="252"/>
      <c r="E414" s="252"/>
      <c r="F414" s="252"/>
    </row>
    <row r="416" spans="4:6" x14ac:dyDescent="0.2">
      <c r="D416" s="252"/>
      <c r="E416" s="252"/>
      <c r="F416" s="252"/>
    </row>
    <row r="418" spans="4:6" x14ac:dyDescent="0.2">
      <c r="D418" s="252"/>
      <c r="E418" s="252"/>
      <c r="F418" s="252"/>
    </row>
    <row r="420" spans="4:6" x14ac:dyDescent="0.2">
      <c r="D420" s="252"/>
      <c r="E420" s="252"/>
      <c r="F420" s="252"/>
    </row>
    <row r="422" spans="4:6" x14ac:dyDescent="0.2">
      <c r="D422" s="252"/>
      <c r="E422" s="252"/>
      <c r="F422" s="252"/>
    </row>
    <row r="424" spans="4:6" x14ac:dyDescent="0.2">
      <c r="D424" s="252"/>
      <c r="E424" s="252"/>
      <c r="F424" s="252"/>
    </row>
    <row r="426" spans="4:6" x14ac:dyDescent="0.2">
      <c r="D426" s="252"/>
      <c r="E426" s="252"/>
      <c r="F426" s="252"/>
    </row>
    <row r="428" spans="4:6" x14ac:dyDescent="0.2">
      <c r="D428" s="252"/>
      <c r="E428" s="252"/>
      <c r="F428" s="252"/>
    </row>
    <row r="430" spans="4:6" x14ac:dyDescent="0.2">
      <c r="D430" s="252"/>
      <c r="E430" s="252"/>
      <c r="F430" s="252"/>
    </row>
    <row r="432" spans="4:6" x14ac:dyDescent="0.2">
      <c r="D432" s="252"/>
      <c r="E432" s="252"/>
      <c r="F432" s="252"/>
    </row>
    <row r="434" spans="4:6" x14ac:dyDescent="0.2">
      <c r="D434" s="252"/>
      <c r="E434" s="252"/>
      <c r="F434" s="252"/>
    </row>
    <row r="436" spans="4:6" x14ac:dyDescent="0.2">
      <c r="D436" s="252"/>
      <c r="E436" s="252"/>
      <c r="F436" s="252"/>
    </row>
    <row r="438" spans="4:6" x14ac:dyDescent="0.2">
      <c r="D438" s="252"/>
      <c r="E438" s="252"/>
      <c r="F438" s="252"/>
    </row>
    <row r="440" spans="4:6" x14ac:dyDescent="0.2">
      <c r="D440" s="252"/>
      <c r="E440" s="252"/>
      <c r="F440" s="252"/>
    </row>
    <row r="442" spans="4:6" x14ac:dyDescent="0.2">
      <c r="D442" s="252"/>
      <c r="E442" s="252"/>
      <c r="F442" s="252"/>
    </row>
    <row r="444" spans="4:6" x14ac:dyDescent="0.2">
      <c r="D444" s="252"/>
      <c r="E444" s="252"/>
      <c r="F444" s="252"/>
    </row>
    <row r="446" spans="4:6" x14ac:dyDescent="0.2">
      <c r="D446" s="252"/>
      <c r="E446" s="252"/>
      <c r="F446" s="252"/>
    </row>
    <row r="448" spans="4:6" x14ac:dyDescent="0.2">
      <c r="D448" s="252"/>
      <c r="E448" s="252"/>
      <c r="F448" s="252"/>
    </row>
    <row r="450" spans="4:6" x14ac:dyDescent="0.2">
      <c r="D450" s="252"/>
      <c r="E450" s="252"/>
      <c r="F450" s="252"/>
    </row>
    <row r="452" spans="4:6" x14ac:dyDescent="0.2">
      <c r="D452" s="252"/>
      <c r="E452" s="252"/>
      <c r="F452" s="252"/>
    </row>
    <row r="454" spans="4:6" x14ac:dyDescent="0.2">
      <c r="D454" s="252"/>
      <c r="E454" s="252"/>
      <c r="F454" s="252"/>
    </row>
    <row r="456" spans="4:6" x14ac:dyDescent="0.2">
      <c r="D456" s="252"/>
      <c r="E456" s="252"/>
      <c r="F456" s="252"/>
    </row>
    <row r="458" spans="4:6" x14ac:dyDescent="0.2">
      <c r="D458" s="252"/>
      <c r="E458" s="252"/>
      <c r="F458" s="252"/>
    </row>
    <row r="460" spans="4:6" x14ac:dyDescent="0.2">
      <c r="D460" s="252"/>
      <c r="E460" s="252"/>
      <c r="F460" s="252"/>
    </row>
    <row r="462" spans="4:6" x14ac:dyDescent="0.2">
      <c r="D462" s="252"/>
      <c r="E462" s="252"/>
      <c r="F462" s="252"/>
    </row>
    <row r="464" spans="4:6" x14ac:dyDescent="0.2">
      <c r="D464" s="252"/>
      <c r="E464" s="252"/>
      <c r="F464" s="252"/>
    </row>
    <row r="466" spans="4:6" x14ac:dyDescent="0.2">
      <c r="D466" s="252"/>
      <c r="E466" s="252"/>
      <c r="F466" s="252"/>
    </row>
    <row r="468" spans="4:6" x14ac:dyDescent="0.2">
      <c r="D468" s="252"/>
      <c r="E468" s="252"/>
      <c r="F468" s="252"/>
    </row>
    <row r="470" spans="4:6" x14ac:dyDescent="0.2">
      <c r="D470" s="252"/>
      <c r="E470" s="252"/>
      <c r="F470" s="252"/>
    </row>
    <row r="472" spans="4:6" x14ac:dyDescent="0.2">
      <c r="D472" s="252"/>
      <c r="E472" s="252"/>
      <c r="F472" s="252"/>
    </row>
    <row r="474" spans="4:6" x14ac:dyDescent="0.2">
      <c r="D474" s="252"/>
      <c r="E474" s="252"/>
      <c r="F474" s="252"/>
    </row>
    <row r="476" spans="4:6" x14ac:dyDescent="0.2">
      <c r="D476" s="252"/>
      <c r="E476" s="252"/>
      <c r="F476" s="252"/>
    </row>
    <row r="478" spans="4:6" x14ac:dyDescent="0.2">
      <c r="D478" s="252"/>
      <c r="E478" s="252"/>
      <c r="F478" s="252"/>
    </row>
    <row r="480" spans="4:6" x14ac:dyDescent="0.2">
      <c r="D480" s="252"/>
      <c r="E480" s="252"/>
      <c r="F480" s="252"/>
    </row>
    <row r="482" spans="4:6" x14ac:dyDescent="0.2">
      <c r="D482" s="252"/>
      <c r="E482" s="252"/>
      <c r="F482" s="252"/>
    </row>
    <row r="484" spans="4:6" x14ac:dyDescent="0.2">
      <c r="D484" s="252"/>
      <c r="E484" s="252"/>
      <c r="F484" s="252"/>
    </row>
    <row r="486" spans="4:6" x14ac:dyDescent="0.2">
      <c r="D486" s="252"/>
      <c r="E486" s="252"/>
      <c r="F486" s="252"/>
    </row>
    <row r="488" spans="4:6" x14ac:dyDescent="0.2">
      <c r="D488" s="252"/>
      <c r="E488" s="252"/>
      <c r="F488" s="252"/>
    </row>
    <row r="490" spans="4:6" x14ac:dyDescent="0.2">
      <c r="D490" s="252"/>
      <c r="E490" s="252"/>
      <c r="F490" s="252"/>
    </row>
    <row r="492" spans="4:6" x14ac:dyDescent="0.2">
      <c r="D492" s="252"/>
      <c r="E492" s="252"/>
      <c r="F492" s="252"/>
    </row>
    <row r="494" spans="4:6" x14ac:dyDescent="0.2">
      <c r="D494" s="252"/>
      <c r="E494" s="252"/>
      <c r="F494" s="252"/>
    </row>
    <row r="496" spans="4:6" x14ac:dyDescent="0.2">
      <c r="D496" s="252"/>
      <c r="E496" s="252"/>
      <c r="F496" s="252"/>
    </row>
    <row r="498" spans="4:6" x14ac:dyDescent="0.2">
      <c r="D498" s="252"/>
      <c r="E498" s="252"/>
      <c r="F498" s="252"/>
    </row>
    <row r="500" spans="4:6" x14ac:dyDescent="0.2">
      <c r="D500" s="252"/>
      <c r="E500" s="252"/>
      <c r="F500" s="252"/>
    </row>
    <row r="502" spans="4:6" x14ac:dyDescent="0.2">
      <c r="D502" s="252"/>
      <c r="E502" s="252"/>
      <c r="F502" s="252"/>
    </row>
    <row r="504" spans="4:6" x14ac:dyDescent="0.2">
      <c r="D504" s="252"/>
      <c r="E504" s="252"/>
      <c r="F504" s="252"/>
    </row>
    <row r="506" spans="4:6" x14ac:dyDescent="0.2">
      <c r="D506" s="252"/>
      <c r="E506" s="252"/>
      <c r="F506" s="252"/>
    </row>
    <row r="508" spans="4:6" x14ac:dyDescent="0.2">
      <c r="D508" s="252"/>
      <c r="E508" s="252"/>
      <c r="F508" s="252"/>
    </row>
    <row r="510" spans="4:6" x14ac:dyDescent="0.2">
      <c r="D510" s="252"/>
      <c r="E510" s="252"/>
      <c r="F510" s="252"/>
    </row>
    <row r="512" spans="4:6" x14ac:dyDescent="0.2">
      <c r="D512" s="252"/>
      <c r="E512" s="252"/>
      <c r="F512" s="252"/>
    </row>
    <row r="514" spans="4:6" x14ac:dyDescent="0.2">
      <c r="D514" s="252"/>
      <c r="E514" s="252"/>
      <c r="F514" s="252"/>
    </row>
    <row r="516" spans="4:6" x14ac:dyDescent="0.2">
      <c r="D516" s="252"/>
      <c r="E516" s="252"/>
      <c r="F516" s="252"/>
    </row>
    <row r="518" spans="4:6" x14ac:dyDescent="0.2">
      <c r="D518" s="252"/>
      <c r="E518" s="252"/>
      <c r="F518" s="252"/>
    </row>
    <row r="520" spans="4:6" x14ac:dyDescent="0.2">
      <c r="D520" s="252"/>
      <c r="E520" s="252"/>
      <c r="F520" s="252"/>
    </row>
    <row r="522" spans="4:6" x14ac:dyDescent="0.2">
      <c r="D522" s="252"/>
      <c r="E522" s="252"/>
      <c r="F522" s="252"/>
    </row>
    <row r="524" spans="4:6" x14ac:dyDescent="0.2">
      <c r="D524" s="252"/>
      <c r="E524" s="252"/>
      <c r="F524" s="252"/>
    </row>
    <row r="526" spans="4:6" x14ac:dyDescent="0.2">
      <c r="D526" s="252"/>
      <c r="E526" s="252"/>
      <c r="F526" s="252"/>
    </row>
    <row r="528" spans="4:6" x14ac:dyDescent="0.2">
      <c r="D528" s="252"/>
      <c r="E528" s="252"/>
      <c r="F528" s="252"/>
    </row>
    <row r="530" spans="4:6" x14ac:dyDescent="0.2">
      <c r="D530" s="252"/>
      <c r="E530" s="252"/>
      <c r="F530" s="252"/>
    </row>
    <row r="532" spans="4:6" x14ac:dyDescent="0.2">
      <c r="D532" s="252"/>
      <c r="E532" s="252"/>
      <c r="F532" s="252"/>
    </row>
    <row r="534" spans="4:6" x14ac:dyDescent="0.2">
      <c r="D534" s="252"/>
      <c r="E534" s="252"/>
      <c r="F534" s="252"/>
    </row>
    <row r="536" spans="4:6" x14ac:dyDescent="0.2">
      <c r="D536" s="252"/>
      <c r="E536" s="252"/>
      <c r="F536" s="252"/>
    </row>
    <row r="538" spans="4:6" x14ac:dyDescent="0.2">
      <c r="D538" s="252"/>
      <c r="E538" s="252"/>
      <c r="F538" s="252"/>
    </row>
    <row r="540" spans="4:6" x14ac:dyDescent="0.2">
      <c r="D540" s="252"/>
      <c r="E540" s="252"/>
      <c r="F540" s="252"/>
    </row>
    <row r="542" spans="4:6" x14ac:dyDescent="0.2">
      <c r="D542" s="252"/>
      <c r="E542" s="252"/>
      <c r="F542" s="252"/>
    </row>
    <row r="544" spans="4:6" x14ac:dyDescent="0.2">
      <c r="D544" s="252"/>
      <c r="E544" s="252"/>
      <c r="F544" s="252"/>
    </row>
    <row r="546" spans="4:6" x14ac:dyDescent="0.2">
      <c r="D546" s="252"/>
      <c r="E546" s="252"/>
      <c r="F546" s="252"/>
    </row>
    <row r="548" spans="4:6" x14ac:dyDescent="0.2">
      <c r="D548" s="252"/>
      <c r="E548" s="252"/>
      <c r="F548" s="252"/>
    </row>
    <row r="550" spans="4:6" x14ac:dyDescent="0.2">
      <c r="D550" s="252"/>
      <c r="E550" s="252"/>
      <c r="F550" s="252"/>
    </row>
    <row r="552" spans="4:6" x14ac:dyDescent="0.2">
      <c r="D552" s="252"/>
      <c r="E552" s="252"/>
      <c r="F552" s="252"/>
    </row>
    <row r="554" spans="4:6" x14ac:dyDescent="0.2">
      <c r="D554" s="252"/>
      <c r="E554" s="252"/>
      <c r="F554" s="252"/>
    </row>
    <row r="556" spans="4:6" x14ac:dyDescent="0.2">
      <c r="D556" s="252"/>
      <c r="E556" s="252"/>
      <c r="F556" s="252"/>
    </row>
    <row r="558" spans="4:6" x14ac:dyDescent="0.2">
      <c r="D558" s="252"/>
      <c r="E558" s="252"/>
      <c r="F558" s="252"/>
    </row>
    <row r="560" spans="4:6" x14ac:dyDescent="0.2">
      <c r="D560" s="252"/>
      <c r="E560" s="252"/>
      <c r="F560" s="252"/>
    </row>
    <row r="562" spans="4:6" x14ac:dyDescent="0.2">
      <c r="D562" s="252"/>
      <c r="E562" s="252"/>
      <c r="F562" s="252"/>
    </row>
    <row r="564" spans="4:6" x14ac:dyDescent="0.2">
      <c r="D564" s="252"/>
      <c r="E564" s="252"/>
      <c r="F564" s="252"/>
    </row>
    <row r="566" spans="4:6" x14ac:dyDescent="0.2">
      <c r="D566" s="252"/>
      <c r="E566" s="252"/>
      <c r="F566" s="252"/>
    </row>
    <row r="568" spans="4:6" x14ac:dyDescent="0.2">
      <c r="D568" s="252"/>
      <c r="E568" s="252"/>
      <c r="F568" s="252"/>
    </row>
    <row r="570" spans="4:6" x14ac:dyDescent="0.2">
      <c r="D570" s="252"/>
      <c r="E570" s="252"/>
      <c r="F570" s="252"/>
    </row>
    <row r="572" spans="4:6" x14ac:dyDescent="0.2">
      <c r="D572" s="252"/>
      <c r="E572" s="252"/>
      <c r="F572" s="252"/>
    </row>
    <row r="574" spans="4:6" x14ac:dyDescent="0.2">
      <c r="D574" s="252"/>
      <c r="E574" s="252"/>
      <c r="F574" s="252"/>
    </row>
    <row r="576" spans="4:6" x14ac:dyDescent="0.2">
      <c r="D576" s="252"/>
      <c r="E576" s="252"/>
      <c r="F576" s="252"/>
    </row>
    <row r="578" spans="4:6" x14ac:dyDescent="0.2">
      <c r="D578" s="252"/>
      <c r="E578" s="252"/>
      <c r="F578" s="252"/>
    </row>
    <row r="580" spans="4:6" x14ac:dyDescent="0.2">
      <c r="D580" s="252"/>
      <c r="E580" s="252"/>
      <c r="F580" s="252"/>
    </row>
    <row r="582" spans="4:6" x14ac:dyDescent="0.2">
      <c r="D582" s="252"/>
      <c r="E582" s="252"/>
      <c r="F582" s="252"/>
    </row>
    <row r="584" spans="4:6" x14ac:dyDescent="0.2">
      <c r="D584" s="252"/>
      <c r="E584" s="252"/>
      <c r="F584" s="252"/>
    </row>
    <row r="586" spans="4:6" x14ac:dyDescent="0.2">
      <c r="D586" s="252"/>
      <c r="E586" s="252"/>
      <c r="F586" s="252"/>
    </row>
    <row r="588" spans="4:6" x14ac:dyDescent="0.2">
      <c r="D588" s="252"/>
      <c r="E588" s="252"/>
      <c r="F588" s="252"/>
    </row>
    <row r="590" spans="4:6" x14ac:dyDescent="0.2">
      <c r="D590" s="252"/>
      <c r="E590" s="252"/>
      <c r="F590" s="252"/>
    </row>
    <row r="592" spans="4:6" x14ac:dyDescent="0.2">
      <c r="D592" s="252"/>
      <c r="E592" s="252"/>
      <c r="F592" s="252"/>
    </row>
    <row r="594" spans="4:6" x14ac:dyDescent="0.2">
      <c r="D594" s="252"/>
      <c r="E594" s="252"/>
      <c r="F594" s="252"/>
    </row>
    <row r="596" spans="4:6" x14ac:dyDescent="0.2">
      <c r="D596" s="252"/>
      <c r="E596" s="252"/>
      <c r="F596" s="252"/>
    </row>
    <row r="598" spans="4:6" x14ac:dyDescent="0.2">
      <c r="D598" s="252"/>
      <c r="E598" s="252"/>
      <c r="F598" s="252"/>
    </row>
    <row r="600" spans="4:6" x14ac:dyDescent="0.2">
      <c r="D600" s="252"/>
      <c r="E600" s="252"/>
      <c r="F600" s="252"/>
    </row>
    <row r="602" spans="4:6" x14ac:dyDescent="0.2">
      <c r="D602" s="252"/>
      <c r="E602" s="252"/>
      <c r="F602" s="252"/>
    </row>
    <row r="604" spans="4:6" x14ac:dyDescent="0.2">
      <c r="D604" s="252"/>
      <c r="E604" s="252"/>
      <c r="F604" s="252"/>
    </row>
    <row r="606" spans="4:6" x14ac:dyDescent="0.2">
      <c r="D606" s="252"/>
      <c r="E606" s="252"/>
      <c r="F606" s="252"/>
    </row>
    <row r="608" spans="4:6" x14ac:dyDescent="0.2">
      <c r="D608" s="252"/>
      <c r="E608" s="252"/>
      <c r="F608" s="252"/>
    </row>
    <row r="610" spans="4:6" x14ac:dyDescent="0.2">
      <c r="D610" s="252"/>
      <c r="E610" s="252"/>
      <c r="F610" s="252"/>
    </row>
    <row r="612" spans="4:6" x14ac:dyDescent="0.2">
      <c r="D612" s="252"/>
      <c r="E612" s="252"/>
      <c r="F612" s="252"/>
    </row>
    <row r="614" spans="4:6" x14ac:dyDescent="0.2">
      <c r="D614" s="252"/>
      <c r="E614" s="252"/>
      <c r="F614" s="252"/>
    </row>
    <row r="616" spans="4:6" x14ac:dyDescent="0.2">
      <c r="D616" s="252"/>
      <c r="E616" s="252"/>
      <c r="F616" s="252"/>
    </row>
    <row r="618" spans="4:6" x14ac:dyDescent="0.2">
      <c r="D618" s="252"/>
      <c r="E618" s="252"/>
      <c r="F618" s="252"/>
    </row>
    <row r="620" spans="4:6" x14ac:dyDescent="0.2">
      <c r="D620" s="252"/>
      <c r="E620" s="252"/>
      <c r="F620" s="252"/>
    </row>
    <row r="622" spans="4:6" x14ac:dyDescent="0.2">
      <c r="D622" s="252"/>
      <c r="E622" s="252"/>
      <c r="F622" s="252"/>
    </row>
    <row r="624" spans="4:6" x14ac:dyDescent="0.2">
      <c r="D624" s="252"/>
      <c r="E624" s="252"/>
      <c r="F624" s="252"/>
    </row>
    <row r="626" spans="4:6" x14ac:dyDescent="0.2">
      <c r="D626" s="252"/>
      <c r="E626" s="252"/>
      <c r="F626" s="252"/>
    </row>
    <row r="628" spans="4:6" x14ac:dyDescent="0.2">
      <c r="D628" s="252"/>
      <c r="E628" s="252"/>
      <c r="F628" s="252"/>
    </row>
    <row r="630" spans="4:6" x14ac:dyDescent="0.2">
      <c r="D630" s="252"/>
      <c r="E630" s="252"/>
      <c r="F630" s="252"/>
    </row>
    <row r="632" spans="4:6" x14ac:dyDescent="0.2">
      <c r="D632" s="252"/>
      <c r="E632" s="252"/>
      <c r="F632" s="252"/>
    </row>
    <row r="634" spans="4:6" x14ac:dyDescent="0.2">
      <c r="D634" s="252"/>
      <c r="E634" s="252"/>
      <c r="F634" s="252"/>
    </row>
    <row r="636" spans="4:6" x14ac:dyDescent="0.2">
      <c r="D636" s="252"/>
      <c r="E636" s="252"/>
      <c r="F636" s="252"/>
    </row>
    <row r="638" spans="4:6" x14ac:dyDescent="0.2">
      <c r="D638" s="252"/>
      <c r="E638" s="252"/>
      <c r="F638" s="252"/>
    </row>
    <row r="640" spans="4:6" x14ac:dyDescent="0.2">
      <c r="D640" s="252"/>
      <c r="E640" s="252"/>
      <c r="F640" s="252"/>
    </row>
    <row r="642" spans="4:6" x14ac:dyDescent="0.2">
      <c r="D642" s="252"/>
      <c r="E642" s="252"/>
      <c r="F642" s="252"/>
    </row>
    <row r="644" spans="4:6" x14ac:dyDescent="0.2">
      <c r="D644" s="252"/>
      <c r="E644" s="252"/>
      <c r="F644" s="252"/>
    </row>
    <row r="646" spans="4:6" x14ac:dyDescent="0.2">
      <c r="D646" s="252"/>
      <c r="E646" s="252"/>
      <c r="F646" s="252"/>
    </row>
    <row r="648" spans="4:6" x14ac:dyDescent="0.2">
      <c r="D648" s="252"/>
      <c r="E648" s="252"/>
      <c r="F648" s="252"/>
    </row>
    <row r="650" spans="4:6" x14ac:dyDescent="0.2">
      <c r="D650" s="252"/>
      <c r="E650" s="252"/>
      <c r="F650" s="252"/>
    </row>
    <row r="652" spans="4:6" x14ac:dyDescent="0.2">
      <c r="D652" s="252"/>
      <c r="E652" s="252"/>
      <c r="F652" s="252"/>
    </row>
    <row r="654" spans="4:6" x14ac:dyDescent="0.2">
      <c r="D654" s="252"/>
      <c r="E654" s="252"/>
      <c r="F654" s="252"/>
    </row>
    <row r="656" spans="4:6" x14ac:dyDescent="0.2">
      <c r="D656" s="252"/>
      <c r="E656" s="252"/>
      <c r="F656" s="252"/>
    </row>
    <row r="658" spans="4:6" x14ac:dyDescent="0.2">
      <c r="D658" s="252"/>
      <c r="E658" s="252"/>
      <c r="F658" s="252"/>
    </row>
    <row r="660" spans="4:6" x14ac:dyDescent="0.2">
      <c r="D660" s="252"/>
      <c r="E660" s="252"/>
      <c r="F660" s="252"/>
    </row>
    <row r="662" spans="4:6" x14ac:dyDescent="0.2">
      <c r="D662" s="252"/>
      <c r="E662" s="252"/>
      <c r="F662" s="252"/>
    </row>
    <row r="664" spans="4:6" x14ac:dyDescent="0.2">
      <c r="D664" s="252"/>
      <c r="E664" s="252"/>
      <c r="F664" s="252"/>
    </row>
    <row r="666" spans="4:6" x14ac:dyDescent="0.2">
      <c r="D666" s="252"/>
      <c r="E666" s="252"/>
      <c r="F666" s="252"/>
    </row>
    <row r="668" spans="4:6" x14ac:dyDescent="0.2">
      <c r="D668" s="252"/>
      <c r="E668" s="252"/>
      <c r="F668" s="252"/>
    </row>
    <row r="670" spans="4:6" x14ac:dyDescent="0.2">
      <c r="D670" s="252"/>
      <c r="E670" s="252"/>
      <c r="F670" s="252"/>
    </row>
    <row r="672" spans="4:6" x14ac:dyDescent="0.2">
      <c r="D672" s="252"/>
      <c r="E672" s="252"/>
      <c r="F672" s="252"/>
    </row>
    <row r="674" spans="4:6" x14ac:dyDescent="0.2">
      <c r="D674" s="252"/>
      <c r="E674" s="252"/>
      <c r="F674" s="252"/>
    </row>
    <row r="676" spans="4:6" x14ac:dyDescent="0.2">
      <c r="D676" s="252"/>
      <c r="E676" s="252"/>
      <c r="F676" s="252"/>
    </row>
    <row r="678" spans="4:6" x14ac:dyDescent="0.2">
      <c r="D678" s="252"/>
      <c r="E678" s="252"/>
      <c r="F678" s="252"/>
    </row>
    <row r="680" spans="4:6" x14ac:dyDescent="0.2">
      <c r="D680" s="252"/>
      <c r="E680" s="252"/>
      <c r="F680" s="252"/>
    </row>
    <row r="682" spans="4:6" x14ac:dyDescent="0.2">
      <c r="D682" s="252"/>
      <c r="E682" s="252"/>
      <c r="F682" s="252"/>
    </row>
    <row r="684" spans="4:6" x14ac:dyDescent="0.2">
      <c r="D684" s="252"/>
      <c r="E684" s="252"/>
      <c r="F684" s="252"/>
    </row>
    <row r="686" spans="4:6" x14ac:dyDescent="0.2">
      <c r="D686" s="252"/>
      <c r="E686" s="252"/>
      <c r="F686" s="252"/>
    </row>
    <row r="688" spans="4:6" x14ac:dyDescent="0.2">
      <c r="D688" s="252"/>
      <c r="E688" s="252"/>
      <c r="F688" s="252"/>
    </row>
    <row r="690" spans="4:6" x14ac:dyDescent="0.2">
      <c r="D690" s="252"/>
      <c r="E690" s="252"/>
      <c r="F690" s="252"/>
    </row>
    <row r="692" spans="4:6" x14ac:dyDescent="0.2">
      <c r="D692" s="252"/>
      <c r="E692" s="252"/>
      <c r="F692" s="252"/>
    </row>
    <row r="694" spans="4:6" x14ac:dyDescent="0.2">
      <c r="D694" s="252"/>
      <c r="E694" s="252"/>
      <c r="F694" s="252"/>
    </row>
    <row r="696" spans="4:6" x14ac:dyDescent="0.2">
      <c r="D696" s="252"/>
      <c r="E696" s="252"/>
      <c r="F696" s="252"/>
    </row>
    <row r="698" spans="4:6" x14ac:dyDescent="0.2">
      <c r="D698" s="252"/>
      <c r="E698" s="252"/>
      <c r="F698" s="252"/>
    </row>
    <row r="700" spans="4:6" x14ac:dyDescent="0.2">
      <c r="D700" s="252"/>
      <c r="E700" s="252"/>
      <c r="F700" s="252"/>
    </row>
    <row r="702" spans="4:6" x14ac:dyDescent="0.2">
      <c r="D702" s="252"/>
      <c r="E702" s="252"/>
      <c r="F702" s="252"/>
    </row>
    <row r="704" spans="4:6" x14ac:dyDescent="0.2">
      <c r="D704" s="252"/>
      <c r="E704" s="252"/>
      <c r="F704" s="252"/>
    </row>
    <row r="706" spans="4:6" x14ac:dyDescent="0.2">
      <c r="D706" s="252"/>
      <c r="E706" s="252"/>
      <c r="F706" s="252"/>
    </row>
    <row r="708" spans="4:6" x14ac:dyDescent="0.2">
      <c r="D708" s="252"/>
      <c r="E708" s="252"/>
      <c r="F708" s="252"/>
    </row>
    <row r="710" spans="4:6" x14ac:dyDescent="0.2">
      <c r="D710" s="252"/>
      <c r="E710" s="252"/>
      <c r="F710" s="252"/>
    </row>
    <row r="712" spans="4:6" x14ac:dyDescent="0.2">
      <c r="D712" s="252"/>
      <c r="E712" s="252"/>
      <c r="F712" s="252"/>
    </row>
    <row r="714" spans="4:6" x14ac:dyDescent="0.2">
      <c r="D714" s="252"/>
      <c r="E714" s="252"/>
      <c r="F714" s="252"/>
    </row>
    <row r="716" spans="4:6" x14ac:dyDescent="0.2">
      <c r="D716" s="252"/>
      <c r="E716" s="252"/>
      <c r="F716" s="252"/>
    </row>
    <row r="718" spans="4:6" x14ac:dyDescent="0.2">
      <c r="D718" s="252"/>
      <c r="E718" s="252"/>
      <c r="F718" s="252"/>
    </row>
    <row r="720" spans="4:6" x14ac:dyDescent="0.2">
      <c r="D720" s="252"/>
      <c r="E720" s="252"/>
      <c r="F720" s="252"/>
    </row>
    <row r="722" spans="4:6" x14ac:dyDescent="0.2">
      <c r="D722" s="252"/>
      <c r="E722" s="252"/>
      <c r="F722" s="252"/>
    </row>
    <row r="724" spans="4:6" x14ac:dyDescent="0.2">
      <c r="D724" s="252"/>
      <c r="E724" s="252"/>
      <c r="F724" s="252"/>
    </row>
    <row r="726" spans="4:6" x14ac:dyDescent="0.2">
      <c r="D726" s="252"/>
      <c r="E726" s="252"/>
      <c r="F726" s="252"/>
    </row>
    <row r="728" spans="4:6" x14ac:dyDescent="0.2">
      <c r="D728" s="252"/>
      <c r="E728" s="252"/>
      <c r="F728" s="252"/>
    </row>
    <row r="730" spans="4:6" x14ac:dyDescent="0.2">
      <c r="D730" s="252"/>
      <c r="E730" s="252"/>
      <c r="F730" s="252"/>
    </row>
    <row r="732" spans="4:6" x14ac:dyDescent="0.2">
      <c r="D732" s="252"/>
      <c r="E732" s="252"/>
      <c r="F732" s="252"/>
    </row>
    <row r="734" spans="4:6" x14ac:dyDescent="0.2">
      <c r="D734" s="252"/>
      <c r="E734" s="252"/>
      <c r="F734" s="252"/>
    </row>
    <row r="736" spans="4:6" x14ac:dyDescent="0.2">
      <c r="D736" s="252"/>
      <c r="E736" s="252"/>
      <c r="F736" s="252"/>
    </row>
    <row r="738" spans="4:6" x14ac:dyDescent="0.2">
      <c r="D738" s="252"/>
      <c r="E738" s="252"/>
      <c r="F738" s="252"/>
    </row>
    <row r="740" spans="4:6" x14ac:dyDescent="0.2">
      <c r="D740" s="252"/>
      <c r="E740" s="252"/>
      <c r="F740" s="252"/>
    </row>
    <row r="742" spans="4:6" x14ac:dyDescent="0.2">
      <c r="D742" s="252"/>
      <c r="E742" s="252"/>
      <c r="F742" s="252"/>
    </row>
    <row r="744" spans="4:6" x14ac:dyDescent="0.2">
      <c r="D744" s="252"/>
      <c r="E744" s="252"/>
      <c r="F744" s="252"/>
    </row>
    <row r="746" spans="4:6" x14ac:dyDescent="0.2">
      <c r="D746" s="252"/>
      <c r="E746" s="252"/>
      <c r="F746" s="252"/>
    </row>
    <row r="748" spans="4:6" x14ac:dyDescent="0.2">
      <c r="D748" s="252"/>
      <c r="E748" s="252"/>
      <c r="F748" s="252"/>
    </row>
    <row r="750" spans="4:6" x14ac:dyDescent="0.2">
      <c r="D750" s="252"/>
      <c r="E750" s="252"/>
      <c r="F750" s="252"/>
    </row>
    <row r="752" spans="4:6" x14ac:dyDescent="0.2">
      <c r="D752" s="252"/>
      <c r="E752" s="252"/>
      <c r="F752" s="252"/>
    </row>
    <row r="754" spans="4:6" x14ac:dyDescent="0.2">
      <c r="D754" s="252"/>
      <c r="E754" s="252"/>
      <c r="F754" s="252"/>
    </row>
    <row r="756" spans="4:6" x14ac:dyDescent="0.2">
      <c r="D756" s="252"/>
      <c r="E756" s="252"/>
      <c r="F756" s="252"/>
    </row>
    <row r="758" spans="4:6" x14ac:dyDescent="0.2">
      <c r="D758" s="252"/>
      <c r="E758" s="252"/>
      <c r="F758" s="252"/>
    </row>
    <row r="760" spans="4:6" x14ac:dyDescent="0.2">
      <c r="D760" s="252"/>
      <c r="E760" s="252"/>
      <c r="F760" s="252"/>
    </row>
    <row r="762" spans="4:6" x14ac:dyDescent="0.2">
      <c r="D762" s="252"/>
      <c r="E762" s="252"/>
      <c r="F762" s="252"/>
    </row>
    <row r="764" spans="4:6" x14ac:dyDescent="0.2">
      <c r="D764" s="252"/>
      <c r="E764" s="252"/>
      <c r="F764" s="252"/>
    </row>
    <row r="766" spans="4:6" x14ac:dyDescent="0.2">
      <c r="D766" s="252"/>
      <c r="E766" s="252"/>
      <c r="F766" s="252"/>
    </row>
    <row r="768" spans="4:6" x14ac:dyDescent="0.2">
      <c r="D768" s="252"/>
      <c r="E768" s="252"/>
      <c r="F768" s="252"/>
    </row>
    <row r="770" spans="4:6" x14ac:dyDescent="0.2">
      <c r="D770" s="252"/>
      <c r="E770" s="252"/>
      <c r="F770" s="252"/>
    </row>
    <row r="772" spans="4:6" x14ac:dyDescent="0.2">
      <c r="D772" s="252"/>
      <c r="E772" s="252"/>
      <c r="F772" s="252"/>
    </row>
    <row r="774" spans="4:6" x14ac:dyDescent="0.2">
      <c r="D774" s="252"/>
      <c r="E774" s="252"/>
      <c r="F774" s="252"/>
    </row>
    <row r="776" spans="4:6" x14ac:dyDescent="0.2">
      <c r="D776" s="252"/>
      <c r="E776" s="252"/>
      <c r="F776" s="252"/>
    </row>
    <row r="778" spans="4:6" x14ac:dyDescent="0.2">
      <c r="D778" s="252"/>
      <c r="E778" s="252"/>
      <c r="F778" s="252"/>
    </row>
    <row r="780" spans="4:6" x14ac:dyDescent="0.2">
      <c r="D780" s="252"/>
      <c r="E780" s="252"/>
      <c r="F780" s="252"/>
    </row>
    <row r="782" spans="4:6" x14ac:dyDescent="0.2">
      <c r="D782" s="252"/>
      <c r="E782" s="252"/>
      <c r="F782" s="252"/>
    </row>
    <row r="784" spans="4:6" x14ac:dyDescent="0.2">
      <c r="D784" s="252"/>
      <c r="E784" s="252"/>
      <c r="F784" s="252"/>
    </row>
    <row r="786" spans="4:6" x14ac:dyDescent="0.2">
      <c r="D786" s="252"/>
      <c r="E786" s="252"/>
      <c r="F786" s="252"/>
    </row>
    <row r="788" spans="4:6" x14ac:dyDescent="0.2">
      <c r="D788" s="252"/>
      <c r="E788" s="252"/>
      <c r="F788" s="252"/>
    </row>
    <row r="790" spans="4:6" x14ac:dyDescent="0.2">
      <c r="D790" s="252"/>
      <c r="E790" s="252"/>
      <c r="F790" s="252"/>
    </row>
    <row r="792" spans="4:6" x14ac:dyDescent="0.2">
      <c r="D792" s="252"/>
      <c r="E792" s="252"/>
      <c r="F792" s="252"/>
    </row>
    <row r="794" spans="4:6" x14ac:dyDescent="0.2">
      <c r="D794" s="252"/>
      <c r="E794" s="252"/>
      <c r="F794" s="252"/>
    </row>
    <row r="796" spans="4:6" x14ac:dyDescent="0.2">
      <c r="D796" s="252"/>
      <c r="E796" s="252"/>
      <c r="F796" s="252"/>
    </row>
    <row r="798" spans="4:6" x14ac:dyDescent="0.2">
      <c r="D798" s="252"/>
      <c r="E798" s="252"/>
      <c r="F798" s="252"/>
    </row>
    <row r="800" spans="4:6" x14ac:dyDescent="0.2">
      <c r="D800" s="252"/>
      <c r="E800" s="252"/>
      <c r="F800" s="252"/>
    </row>
    <row r="802" spans="4:6" x14ac:dyDescent="0.2">
      <c r="D802" s="252"/>
      <c r="E802" s="252"/>
      <c r="F802" s="252"/>
    </row>
    <row r="804" spans="4:6" x14ac:dyDescent="0.2">
      <c r="D804" s="252"/>
      <c r="E804" s="252"/>
      <c r="F804" s="252"/>
    </row>
    <row r="806" spans="4:6" x14ac:dyDescent="0.2">
      <c r="D806" s="252"/>
      <c r="E806" s="252"/>
      <c r="F806" s="252"/>
    </row>
    <row r="808" spans="4:6" x14ac:dyDescent="0.2">
      <c r="D808" s="252"/>
      <c r="E808" s="252"/>
      <c r="F808" s="252"/>
    </row>
    <row r="810" spans="4:6" x14ac:dyDescent="0.2">
      <c r="D810" s="252"/>
      <c r="E810" s="252"/>
      <c r="F810" s="252"/>
    </row>
    <row r="812" spans="4:6" x14ac:dyDescent="0.2">
      <c r="D812" s="252"/>
      <c r="E812" s="252"/>
      <c r="F812" s="252"/>
    </row>
    <row r="814" spans="4:6" x14ac:dyDescent="0.2">
      <c r="D814" s="252"/>
      <c r="E814" s="252"/>
      <c r="F814" s="252"/>
    </row>
    <row r="816" spans="4:6" x14ac:dyDescent="0.2">
      <c r="D816" s="252"/>
      <c r="E816" s="252"/>
      <c r="F816" s="252"/>
    </row>
    <row r="818" spans="4:6" x14ac:dyDescent="0.2">
      <c r="D818" s="252"/>
      <c r="E818" s="252"/>
      <c r="F818" s="252"/>
    </row>
    <row r="820" spans="4:6" x14ac:dyDescent="0.2">
      <c r="D820" s="252"/>
      <c r="E820" s="252"/>
      <c r="F820" s="252"/>
    </row>
    <row r="822" spans="4:6" x14ac:dyDescent="0.2">
      <c r="D822" s="252"/>
      <c r="E822" s="252"/>
      <c r="F822" s="252"/>
    </row>
    <row r="824" spans="4:6" x14ac:dyDescent="0.2">
      <c r="D824" s="252"/>
      <c r="E824" s="252"/>
      <c r="F824" s="252"/>
    </row>
    <row r="826" spans="4:6" x14ac:dyDescent="0.2">
      <c r="D826" s="252"/>
      <c r="E826" s="252"/>
      <c r="F826" s="252"/>
    </row>
    <row r="828" spans="4:6" x14ac:dyDescent="0.2">
      <c r="D828" s="252"/>
      <c r="E828" s="252"/>
      <c r="F828" s="252"/>
    </row>
    <row r="830" spans="4:6" x14ac:dyDescent="0.2">
      <c r="D830" s="252"/>
      <c r="E830" s="252"/>
      <c r="F830" s="252"/>
    </row>
    <row r="832" spans="4:6" x14ac:dyDescent="0.2">
      <c r="D832" s="252"/>
      <c r="E832" s="252"/>
      <c r="F832" s="252"/>
    </row>
    <row r="834" spans="4:6" x14ac:dyDescent="0.2">
      <c r="D834" s="252"/>
      <c r="E834" s="252"/>
      <c r="F834" s="252"/>
    </row>
    <row r="836" spans="4:6" x14ac:dyDescent="0.2">
      <c r="D836" s="252"/>
      <c r="E836" s="252"/>
      <c r="F836" s="252"/>
    </row>
    <row r="838" spans="4:6" x14ac:dyDescent="0.2">
      <c r="D838" s="252"/>
      <c r="E838" s="252"/>
      <c r="F838" s="252"/>
    </row>
    <row r="840" spans="4:6" x14ac:dyDescent="0.2">
      <c r="D840" s="252"/>
      <c r="E840" s="252"/>
      <c r="F840" s="252"/>
    </row>
    <row r="842" spans="4:6" x14ac:dyDescent="0.2">
      <c r="D842" s="252"/>
      <c r="E842" s="252"/>
      <c r="F842" s="252"/>
    </row>
    <row r="844" spans="4:6" x14ac:dyDescent="0.2">
      <c r="D844" s="252"/>
      <c r="E844" s="252"/>
      <c r="F844" s="252"/>
    </row>
    <row r="846" spans="4:6" x14ac:dyDescent="0.2">
      <c r="D846" s="252"/>
      <c r="E846" s="252"/>
      <c r="F846" s="252"/>
    </row>
    <row r="848" spans="4:6" x14ac:dyDescent="0.2">
      <c r="D848" s="252"/>
      <c r="E848" s="252"/>
      <c r="F848" s="252"/>
    </row>
    <row r="850" spans="4:6" x14ac:dyDescent="0.2">
      <c r="D850" s="252"/>
      <c r="E850" s="252"/>
      <c r="F850" s="252"/>
    </row>
    <row r="852" spans="4:6" x14ac:dyDescent="0.2">
      <c r="D852" s="252"/>
      <c r="E852" s="252"/>
      <c r="F852" s="252"/>
    </row>
    <row r="854" spans="4:6" x14ac:dyDescent="0.2">
      <c r="D854" s="252"/>
      <c r="E854" s="252"/>
      <c r="F854" s="252"/>
    </row>
    <row r="856" spans="4:6" x14ac:dyDescent="0.2">
      <c r="D856" s="252"/>
      <c r="E856" s="252"/>
      <c r="F856" s="252"/>
    </row>
    <row r="858" spans="4:6" x14ac:dyDescent="0.2">
      <c r="D858" s="252"/>
      <c r="E858" s="252"/>
      <c r="F858" s="252"/>
    </row>
    <row r="860" spans="4:6" x14ac:dyDescent="0.2">
      <c r="D860" s="252"/>
      <c r="E860" s="252"/>
      <c r="F860" s="252"/>
    </row>
    <row r="862" spans="4:6" x14ac:dyDescent="0.2">
      <c r="D862" s="252"/>
      <c r="E862" s="252"/>
      <c r="F862" s="252"/>
    </row>
    <row r="864" spans="4:6" x14ac:dyDescent="0.2">
      <c r="D864" s="252"/>
      <c r="E864" s="252"/>
      <c r="F864" s="252"/>
    </row>
    <row r="866" spans="4:6" x14ac:dyDescent="0.2">
      <c r="D866" s="252"/>
      <c r="E866" s="252"/>
      <c r="F866" s="252"/>
    </row>
    <row r="868" spans="4:6" x14ac:dyDescent="0.2">
      <c r="D868" s="252"/>
      <c r="E868" s="252"/>
      <c r="F868" s="252"/>
    </row>
    <row r="870" spans="4:6" x14ac:dyDescent="0.2">
      <c r="D870" s="252"/>
      <c r="E870" s="252"/>
      <c r="F870" s="252"/>
    </row>
    <row r="872" spans="4:6" x14ac:dyDescent="0.2">
      <c r="D872" s="252"/>
      <c r="E872" s="252"/>
      <c r="F872" s="252"/>
    </row>
    <row r="874" spans="4:6" x14ac:dyDescent="0.2">
      <c r="D874" s="252"/>
      <c r="E874" s="252"/>
      <c r="F874" s="252"/>
    </row>
    <row r="876" spans="4:6" x14ac:dyDescent="0.2">
      <c r="D876" s="252"/>
      <c r="E876" s="252"/>
      <c r="F876" s="252"/>
    </row>
    <row r="878" spans="4:6" x14ac:dyDescent="0.2">
      <c r="D878" s="252"/>
      <c r="E878" s="252"/>
      <c r="F878" s="252"/>
    </row>
    <row r="880" spans="4:6" x14ac:dyDescent="0.2">
      <c r="D880" s="252"/>
      <c r="E880" s="252"/>
      <c r="F880" s="252"/>
    </row>
    <row r="882" spans="4:6" x14ac:dyDescent="0.2">
      <c r="D882" s="252"/>
      <c r="E882" s="252"/>
      <c r="F882" s="252"/>
    </row>
    <row r="884" spans="4:6" x14ac:dyDescent="0.2">
      <c r="D884" s="252"/>
      <c r="E884" s="252"/>
      <c r="F884" s="252"/>
    </row>
    <row r="886" spans="4:6" x14ac:dyDescent="0.2">
      <c r="D886" s="252"/>
      <c r="E886" s="252"/>
      <c r="F886" s="252"/>
    </row>
    <row r="888" spans="4:6" x14ac:dyDescent="0.2">
      <c r="D888" s="252"/>
      <c r="E888" s="252"/>
      <c r="F888" s="252"/>
    </row>
    <row r="890" spans="4:6" x14ac:dyDescent="0.2">
      <c r="D890" s="252"/>
      <c r="E890" s="252"/>
      <c r="F890" s="252"/>
    </row>
    <row r="892" spans="4:6" x14ac:dyDescent="0.2">
      <c r="D892" s="252"/>
      <c r="E892" s="252"/>
      <c r="F892" s="252"/>
    </row>
    <row r="894" spans="4:6" x14ac:dyDescent="0.2">
      <c r="D894" s="252"/>
      <c r="E894" s="252"/>
      <c r="F894" s="252"/>
    </row>
    <row r="896" spans="4:6" x14ac:dyDescent="0.2">
      <c r="D896" s="252"/>
      <c r="E896" s="252"/>
      <c r="F896" s="252"/>
    </row>
    <row r="898" spans="4:6" x14ac:dyDescent="0.2">
      <c r="D898" s="252"/>
      <c r="E898" s="252"/>
      <c r="F898" s="252"/>
    </row>
    <row r="900" spans="4:6" x14ac:dyDescent="0.2">
      <c r="D900" s="252"/>
      <c r="E900" s="252"/>
      <c r="F900" s="252"/>
    </row>
    <row r="902" spans="4:6" x14ac:dyDescent="0.2">
      <c r="D902" s="252"/>
      <c r="E902" s="252"/>
      <c r="F902" s="252"/>
    </row>
    <row r="904" spans="4:6" x14ac:dyDescent="0.2">
      <c r="D904" s="252"/>
      <c r="E904" s="252"/>
      <c r="F904" s="252"/>
    </row>
    <row r="906" spans="4:6" x14ac:dyDescent="0.2">
      <c r="D906" s="252"/>
      <c r="E906" s="252"/>
      <c r="F906" s="252"/>
    </row>
    <row r="908" spans="4:6" x14ac:dyDescent="0.2">
      <c r="D908" s="252"/>
      <c r="E908" s="252"/>
      <c r="F908" s="252"/>
    </row>
    <row r="910" spans="4:6" x14ac:dyDescent="0.2">
      <c r="D910" s="252"/>
      <c r="E910" s="252"/>
      <c r="F910" s="252"/>
    </row>
    <row r="912" spans="4:6" x14ac:dyDescent="0.2">
      <c r="D912" s="252"/>
      <c r="E912" s="252"/>
      <c r="F912" s="252"/>
    </row>
    <row r="914" spans="4:6" x14ac:dyDescent="0.2">
      <c r="D914" s="252"/>
      <c r="E914" s="252"/>
      <c r="F914" s="252"/>
    </row>
    <row r="916" spans="4:6" x14ac:dyDescent="0.2">
      <c r="D916" s="252"/>
      <c r="E916" s="252"/>
      <c r="F916" s="252"/>
    </row>
    <row r="918" spans="4:6" x14ac:dyDescent="0.2">
      <c r="D918" s="252"/>
      <c r="E918" s="252"/>
      <c r="F918" s="252"/>
    </row>
    <row r="920" spans="4:6" x14ac:dyDescent="0.2">
      <c r="D920" s="252"/>
      <c r="E920" s="252"/>
      <c r="F920" s="252"/>
    </row>
    <row r="922" spans="4:6" x14ac:dyDescent="0.2">
      <c r="D922" s="252"/>
      <c r="E922" s="252"/>
      <c r="F922" s="252"/>
    </row>
    <row r="924" spans="4:6" x14ac:dyDescent="0.2">
      <c r="D924" s="252"/>
      <c r="E924" s="252"/>
      <c r="F924" s="252"/>
    </row>
    <row r="926" spans="4:6" x14ac:dyDescent="0.2">
      <c r="D926" s="252"/>
      <c r="E926" s="252"/>
      <c r="F926" s="252"/>
    </row>
    <row r="928" spans="4:6" x14ac:dyDescent="0.2">
      <c r="D928" s="252"/>
      <c r="E928" s="252"/>
      <c r="F928" s="252"/>
    </row>
    <row r="930" spans="4:6" x14ac:dyDescent="0.2">
      <c r="D930" s="252"/>
      <c r="E930" s="252"/>
      <c r="F930" s="252"/>
    </row>
    <row r="932" spans="4:6" x14ac:dyDescent="0.2">
      <c r="D932" s="252"/>
      <c r="E932" s="252"/>
      <c r="F932" s="252"/>
    </row>
    <row r="934" spans="4:6" x14ac:dyDescent="0.2">
      <c r="D934" s="252"/>
      <c r="E934" s="252"/>
      <c r="F934" s="252"/>
    </row>
    <row r="936" spans="4:6" x14ac:dyDescent="0.2">
      <c r="D936" s="252"/>
      <c r="E936" s="252"/>
      <c r="F936" s="252"/>
    </row>
    <row r="938" spans="4:6" x14ac:dyDescent="0.2">
      <c r="D938" s="252"/>
      <c r="E938" s="252"/>
      <c r="F938" s="252"/>
    </row>
    <row r="940" spans="4:6" x14ac:dyDescent="0.2">
      <c r="D940" s="252"/>
      <c r="E940" s="252"/>
      <c r="F940" s="252"/>
    </row>
    <row r="942" spans="4:6" x14ac:dyDescent="0.2">
      <c r="D942" s="252"/>
      <c r="E942" s="252"/>
      <c r="F942" s="252"/>
    </row>
    <row r="944" spans="4:6" x14ac:dyDescent="0.2">
      <c r="D944" s="252"/>
      <c r="E944" s="252"/>
      <c r="F944" s="252"/>
    </row>
    <row r="946" spans="4:6" x14ac:dyDescent="0.2">
      <c r="D946" s="252"/>
      <c r="E946" s="252"/>
      <c r="F946" s="252"/>
    </row>
    <row r="948" spans="4:6" x14ac:dyDescent="0.2">
      <c r="D948" s="252"/>
      <c r="E948" s="252"/>
      <c r="F948" s="252"/>
    </row>
    <row r="950" spans="4:6" x14ac:dyDescent="0.2">
      <c r="D950" s="252"/>
      <c r="E950" s="252"/>
      <c r="F950" s="252"/>
    </row>
    <row r="952" spans="4:6" x14ac:dyDescent="0.2">
      <c r="D952" s="252"/>
      <c r="E952" s="252"/>
      <c r="F952" s="252"/>
    </row>
    <row r="954" spans="4:6" x14ac:dyDescent="0.2">
      <c r="D954" s="252"/>
      <c r="E954" s="252"/>
      <c r="F954" s="252"/>
    </row>
    <row r="956" spans="4:6" x14ac:dyDescent="0.2">
      <c r="D956" s="252"/>
      <c r="E956" s="252"/>
      <c r="F956" s="252"/>
    </row>
    <row r="958" spans="4:6" x14ac:dyDescent="0.2">
      <c r="D958" s="252"/>
      <c r="E958" s="252"/>
      <c r="F958" s="252"/>
    </row>
    <row r="960" spans="4:6" x14ac:dyDescent="0.2">
      <c r="D960" s="252"/>
      <c r="E960" s="252"/>
      <c r="F960" s="252"/>
    </row>
    <row r="962" spans="4:6" x14ac:dyDescent="0.2">
      <c r="D962" s="252"/>
      <c r="E962" s="252"/>
      <c r="F962" s="252"/>
    </row>
    <row r="964" spans="4:6" x14ac:dyDescent="0.2">
      <c r="D964" s="252"/>
      <c r="E964" s="252"/>
      <c r="F964" s="252"/>
    </row>
    <row r="966" spans="4:6" x14ac:dyDescent="0.2">
      <c r="D966" s="252"/>
      <c r="E966" s="252"/>
      <c r="F966" s="252"/>
    </row>
    <row r="968" spans="4:6" x14ac:dyDescent="0.2">
      <c r="D968" s="252"/>
      <c r="E968" s="252"/>
      <c r="F968" s="252"/>
    </row>
    <row r="970" spans="4:6" x14ac:dyDescent="0.2">
      <c r="D970" s="252"/>
      <c r="E970" s="252"/>
      <c r="F970" s="252"/>
    </row>
    <row r="972" spans="4:6" x14ac:dyDescent="0.2">
      <c r="D972" s="252"/>
      <c r="E972" s="252"/>
      <c r="F972" s="252"/>
    </row>
    <row r="974" spans="4:6" x14ac:dyDescent="0.2">
      <c r="D974" s="252"/>
      <c r="E974" s="252"/>
      <c r="F974" s="252"/>
    </row>
    <row r="976" spans="4:6" x14ac:dyDescent="0.2">
      <c r="D976" s="252"/>
      <c r="E976" s="252"/>
      <c r="F976" s="252"/>
    </row>
    <row r="978" spans="4:6" x14ac:dyDescent="0.2">
      <c r="D978" s="252"/>
      <c r="E978" s="252"/>
      <c r="F978" s="252"/>
    </row>
    <row r="980" spans="4:6" x14ac:dyDescent="0.2">
      <c r="D980" s="252"/>
      <c r="E980" s="252"/>
      <c r="F980" s="252"/>
    </row>
    <row r="982" spans="4:6" x14ac:dyDescent="0.2">
      <c r="D982" s="252"/>
      <c r="E982" s="252"/>
      <c r="F982" s="252"/>
    </row>
    <row r="984" spans="4:6" x14ac:dyDescent="0.2">
      <c r="D984" s="252"/>
      <c r="E984" s="252"/>
      <c r="F984" s="252"/>
    </row>
    <row r="986" spans="4:6" x14ac:dyDescent="0.2">
      <c r="D986" s="252"/>
      <c r="E986" s="252"/>
      <c r="F986" s="252"/>
    </row>
    <row r="988" spans="4:6" x14ac:dyDescent="0.2">
      <c r="D988" s="252"/>
      <c r="E988" s="252"/>
      <c r="F988" s="252"/>
    </row>
    <row r="990" spans="4:6" x14ac:dyDescent="0.2">
      <c r="D990" s="252"/>
      <c r="E990" s="252"/>
      <c r="F990" s="252"/>
    </row>
    <row r="992" spans="4:6" x14ac:dyDescent="0.2">
      <c r="D992" s="252"/>
      <c r="E992" s="252"/>
      <c r="F992" s="252"/>
    </row>
    <row r="994" spans="4:6" x14ac:dyDescent="0.2">
      <c r="D994" s="252"/>
      <c r="E994" s="252"/>
      <c r="F994" s="252"/>
    </row>
    <row r="996" spans="4:6" x14ac:dyDescent="0.2">
      <c r="D996" s="252"/>
      <c r="E996" s="252"/>
      <c r="F996" s="252"/>
    </row>
    <row r="998" spans="4:6" x14ac:dyDescent="0.2">
      <c r="D998" s="252"/>
      <c r="E998" s="252"/>
      <c r="F998" s="252"/>
    </row>
    <row r="1000" spans="4:6" x14ac:dyDescent="0.2">
      <c r="D1000" s="252"/>
      <c r="E1000" s="252"/>
      <c r="F1000" s="252"/>
    </row>
    <row r="1002" spans="4:6" x14ac:dyDescent="0.2">
      <c r="D1002" s="252"/>
      <c r="E1002" s="252"/>
      <c r="F1002" s="252"/>
    </row>
    <row r="1004" spans="4:6" x14ac:dyDescent="0.2">
      <c r="D1004" s="252"/>
      <c r="E1004" s="252"/>
      <c r="F1004" s="252"/>
    </row>
    <row r="1006" spans="4:6" x14ac:dyDescent="0.2">
      <c r="D1006" s="252"/>
      <c r="E1006" s="252"/>
      <c r="F1006" s="252"/>
    </row>
    <row r="1008" spans="4:6" x14ac:dyDescent="0.2">
      <c r="D1008" s="252"/>
      <c r="E1008" s="252"/>
      <c r="F1008" s="252"/>
    </row>
    <row r="1010" spans="4:6" x14ac:dyDescent="0.2">
      <c r="D1010" s="252"/>
      <c r="E1010" s="252"/>
      <c r="F1010" s="252"/>
    </row>
    <row r="1012" spans="4:6" x14ac:dyDescent="0.2">
      <c r="D1012" s="252"/>
      <c r="E1012" s="252"/>
      <c r="F1012" s="252"/>
    </row>
    <row r="1014" spans="4:6" x14ac:dyDescent="0.2">
      <c r="D1014" s="252"/>
      <c r="E1014" s="252"/>
      <c r="F1014" s="252"/>
    </row>
    <row r="1016" spans="4:6" x14ac:dyDescent="0.2">
      <c r="D1016" s="252"/>
      <c r="E1016" s="252"/>
      <c r="F1016" s="252"/>
    </row>
    <row r="1018" spans="4:6" x14ac:dyDescent="0.2">
      <c r="D1018" s="252"/>
      <c r="E1018" s="252"/>
      <c r="F1018" s="252"/>
    </row>
    <row r="1020" spans="4:6" x14ac:dyDescent="0.2">
      <c r="D1020" s="252"/>
      <c r="E1020" s="252"/>
      <c r="F1020" s="252"/>
    </row>
    <row r="1022" spans="4:6" x14ac:dyDescent="0.2">
      <c r="D1022" s="252"/>
      <c r="E1022" s="252"/>
      <c r="F1022" s="252"/>
    </row>
    <row r="1024" spans="4:6" x14ac:dyDescent="0.2">
      <c r="D1024" s="252"/>
      <c r="E1024" s="252"/>
      <c r="F1024" s="252"/>
    </row>
    <row r="1026" spans="4:6" x14ac:dyDescent="0.2">
      <c r="D1026" s="252"/>
      <c r="E1026" s="252"/>
      <c r="F1026" s="252"/>
    </row>
    <row r="1028" spans="4:6" x14ac:dyDescent="0.2">
      <c r="D1028" s="252"/>
      <c r="E1028" s="252"/>
      <c r="F1028" s="252"/>
    </row>
    <row r="1030" spans="4:6" x14ac:dyDescent="0.2">
      <c r="D1030" s="252"/>
      <c r="E1030" s="252"/>
      <c r="F1030" s="252"/>
    </row>
    <row r="1032" spans="4:6" x14ac:dyDescent="0.2">
      <c r="D1032" s="252"/>
      <c r="E1032" s="252"/>
      <c r="F1032" s="252"/>
    </row>
    <row r="1034" spans="4:6" x14ac:dyDescent="0.2">
      <c r="D1034" s="252"/>
      <c r="E1034" s="252"/>
      <c r="F1034" s="252"/>
    </row>
    <row r="1036" spans="4:6" x14ac:dyDescent="0.2">
      <c r="D1036" s="252"/>
      <c r="E1036" s="252"/>
      <c r="F1036" s="252"/>
    </row>
    <row r="1038" spans="4:6" x14ac:dyDescent="0.2">
      <c r="D1038" s="252"/>
      <c r="E1038" s="252"/>
      <c r="F1038" s="252"/>
    </row>
    <row r="1040" spans="4:6" x14ac:dyDescent="0.2">
      <c r="D1040" s="252"/>
      <c r="E1040" s="252"/>
      <c r="F1040" s="252"/>
    </row>
    <row r="1042" spans="4:6" x14ac:dyDescent="0.2">
      <c r="D1042" s="252"/>
      <c r="E1042" s="252"/>
      <c r="F1042" s="252"/>
    </row>
    <row r="1044" spans="4:6" x14ac:dyDescent="0.2">
      <c r="D1044" s="252"/>
      <c r="E1044" s="252"/>
      <c r="F1044" s="252"/>
    </row>
    <row r="1046" spans="4:6" x14ac:dyDescent="0.2">
      <c r="D1046" s="252"/>
      <c r="E1046" s="252"/>
      <c r="F1046" s="252"/>
    </row>
    <row r="1048" spans="4:6" x14ac:dyDescent="0.2">
      <c r="D1048" s="252"/>
      <c r="E1048" s="252"/>
      <c r="F1048" s="252"/>
    </row>
    <row r="1050" spans="4:6" x14ac:dyDescent="0.2">
      <c r="D1050" s="252"/>
      <c r="E1050" s="252"/>
      <c r="F1050" s="252"/>
    </row>
    <row r="1052" spans="4:6" x14ac:dyDescent="0.2">
      <c r="D1052" s="252"/>
      <c r="E1052" s="252"/>
      <c r="F1052" s="252"/>
    </row>
    <row r="1054" spans="4:6" x14ac:dyDescent="0.2">
      <c r="D1054" s="252"/>
      <c r="E1054" s="252"/>
      <c r="F1054" s="252"/>
    </row>
    <row r="1056" spans="4:6" x14ac:dyDescent="0.2">
      <c r="D1056" s="252"/>
      <c r="E1056" s="252"/>
      <c r="F1056" s="252"/>
    </row>
    <row r="1058" spans="4:6" x14ac:dyDescent="0.2">
      <c r="D1058" s="252"/>
      <c r="E1058" s="252"/>
      <c r="F1058" s="252"/>
    </row>
    <row r="1060" spans="4:6" x14ac:dyDescent="0.2">
      <c r="D1060" s="252"/>
      <c r="E1060" s="252"/>
      <c r="F1060" s="252"/>
    </row>
    <row r="1062" spans="4:6" x14ac:dyDescent="0.2">
      <c r="D1062" s="252"/>
      <c r="E1062" s="252"/>
      <c r="F1062" s="252"/>
    </row>
    <row r="1064" spans="4:6" x14ac:dyDescent="0.2">
      <c r="D1064" s="252"/>
      <c r="E1064" s="252"/>
      <c r="F1064" s="252"/>
    </row>
    <row r="1066" spans="4:6" x14ac:dyDescent="0.2">
      <c r="D1066" s="252"/>
      <c r="E1066" s="252"/>
      <c r="F1066" s="252"/>
    </row>
    <row r="1068" spans="4:6" x14ac:dyDescent="0.2">
      <c r="D1068" s="252"/>
      <c r="E1068" s="252"/>
      <c r="F1068" s="252"/>
    </row>
    <row r="1070" spans="4:6" x14ac:dyDescent="0.2">
      <c r="D1070" s="252"/>
      <c r="E1070" s="252"/>
      <c r="F1070" s="252"/>
    </row>
    <row r="1072" spans="4:6" x14ac:dyDescent="0.2">
      <c r="D1072" s="252"/>
      <c r="E1072" s="252"/>
      <c r="F1072" s="252"/>
    </row>
    <row r="1074" spans="4:6" x14ac:dyDescent="0.2">
      <c r="D1074" s="252"/>
      <c r="E1074" s="252"/>
      <c r="F1074" s="252"/>
    </row>
    <row r="1076" spans="4:6" x14ac:dyDescent="0.2">
      <c r="D1076" s="252"/>
      <c r="E1076" s="252"/>
      <c r="F1076" s="252"/>
    </row>
    <row r="1078" spans="4:6" x14ac:dyDescent="0.2">
      <c r="D1078" s="252"/>
      <c r="E1078" s="252"/>
      <c r="F1078" s="252"/>
    </row>
    <row r="1080" spans="4:6" x14ac:dyDescent="0.2">
      <c r="D1080" s="252"/>
      <c r="E1080" s="252"/>
      <c r="F1080" s="252"/>
    </row>
    <row r="1082" spans="4:6" x14ac:dyDescent="0.2">
      <c r="D1082" s="252"/>
      <c r="E1082" s="252"/>
      <c r="F1082" s="252"/>
    </row>
    <row r="1084" spans="4:6" x14ac:dyDescent="0.2">
      <c r="D1084" s="252"/>
      <c r="E1084" s="252"/>
      <c r="F1084" s="252"/>
    </row>
    <row r="1086" spans="4:6" x14ac:dyDescent="0.2">
      <c r="D1086" s="252"/>
      <c r="E1086" s="252"/>
      <c r="F1086" s="252"/>
    </row>
    <row r="1088" spans="4:6" x14ac:dyDescent="0.2">
      <c r="D1088" s="252"/>
      <c r="E1088" s="252"/>
      <c r="F1088" s="252"/>
    </row>
    <row r="1090" spans="4:6" x14ac:dyDescent="0.2">
      <c r="D1090" s="252"/>
      <c r="E1090" s="252"/>
      <c r="F1090" s="252"/>
    </row>
    <row r="1092" spans="4:6" x14ac:dyDescent="0.2">
      <c r="D1092" s="252"/>
      <c r="E1092" s="252"/>
      <c r="F1092" s="252"/>
    </row>
    <row r="1094" spans="4:6" x14ac:dyDescent="0.2">
      <c r="D1094" s="252"/>
      <c r="E1094" s="252"/>
      <c r="F1094" s="252"/>
    </row>
    <row r="1096" spans="4:6" x14ac:dyDescent="0.2">
      <c r="D1096" s="252"/>
      <c r="E1096" s="252"/>
      <c r="F1096" s="252"/>
    </row>
    <row r="1098" spans="4:6" x14ac:dyDescent="0.2">
      <c r="D1098" s="252"/>
      <c r="E1098" s="252"/>
      <c r="F1098" s="252"/>
    </row>
    <row r="1100" spans="4:6" x14ac:dyDescent="0.2">
      <c r="D1100" s="252"/>
      <c r="E1100" s="252"/>
      <c r="F1100" s="252"/>
    </row>
    <row r="1102" spans="4:6" x14ac:dyDescent="0.2">
      <c r="D1102" s="252"/>
      <c r="E1102" s="252"/>
      <c r="F1102" s="252"/>
    </row>
    <row r="1104" spans="4:6" x14ac:dyDescent="0.2">
      <c r="D1104" s="252"/>
      <c r="E1104" s="252"/>
      <c r="F1104" s="252"/>
    </row>
    <row r="1106" spans="4:6" x14ac:dyDescent="0.2">
      <c r="D1106" s="252"/>
      <c r="E1106" s="252"/>
      <c r="F1106" s="252"/>
    </row>
    <row r="1108" spans="4:6" x14ac:dyDescent="0.2">
      <c r="D1108" s="252"/>
      <c r="E1108" s="252"/>
      <c r="F1108" s="252"/>
    </row>
    <row r="1110" spans="4:6" x14ac:dyDescent="0.2">
      <c r="D1110" s="252"/>
      <c r="E1110" s="252"/>
      <c r="F1110" s="252"/>
    </row>
    <row r="1112" spans="4:6" x14ac:dyDescent="0.2">
      <c r="D1112" s="252"/>
      <c r="E1112" s="252"/>
      <c r="F1112" s="252"/>
    </row>
    <row r="1114" spans="4:6" x14ac:dyDescent="0.2">
      <c r="D1114" s="252"/>
      <c r="E1114" s="252"/>
      <c r="F1114" s="252"/>
    </row>
    <row r="1116" spans="4:6" x14ac:dyDescent="0.2">
      <c r="D1116" s="252"/>
      <c r="E1116" s="252"/>
      <c r="F1116" s="252"/>
    </row>
    <row r="1118" spans="4:6" x14ac:dyDescent="0.2">
      <c r="D1118" s="252"/>
      <c r="E1118" s="252"/>
      <c r="F1118" s="252"/>
    </row>
    <row r="1120" spans="4:6" x14ac:dyDescent="0.2">
      <c r="D1120" s="252"/>
      <c r="E1120" s="252"/>
      <c r="F1120" s="252"/>
    </row>
    <row r="1122" spans="4:6" x14ac:dyDescent="0.2">
      <c r="D1122" s="252"/>
      <c r="E1122" s="252"/>
      <c r="F1122" s="252"/>
    </row>
    <row r="1124" spans="4:6" x14ac:dyDescent="0.2">
      <c r="D1124" s="252"/>
      <c r="E1124" s="252"/>
      <c r="F1124" s="252"/>
    </row>
    <row r="1126" spans="4:6" x14ac:dyDescent="0.2">
      <c r="D1126" s="252"/>
      <c r="E1126" s="252"/>
      <c r="F1126" s="252"/>
    </row>
    <row r="1128" spans="4:6" x14ac:dyDescent="0.2">
      <c r="D1128" s="252"/>
      <c r="E1128" s="252"/>
      <c r="F1128" s="252"/>
    </row>
    <row r="1130" spans="4:6" x14ac:dyDescent="0.2">
      <c r="D1130" s="252"/>
      <c r="E1130" s="252"/>
      <c r="F1130" s="252"/>
    </row>
    <row r="1132" spans="4:6" x14ac:dyDescent="0.2">
      <c r="D1132" s="252"/>
      <c r="E1132" s="252"/>
      <c r="F1132" s="252"/>
    </row>
    <row r="1134" spans="4:6" x14ac:dyDescent="0.2">
      <c r="D1134" s="252"/>
      <c r="E1134" s="252"/>
      <c r="F1134" s="252"/>
    </row>
    <row r="1136" spans="4:6" x14ac:dyDescent="0.2">
      <c r="D1136" s="252"/>
      <c r="E1136" s="252"/>
      <c r="F1136" s="252"/>
    </row>
    <row r="1138" spans="4:6" x14ac:dyDescent="0.2">
      <c r="D1138" s="252"/>
      <c r="E1138" s="252"/>
      <c r="F1138" s="252"/>
    </row>
    <row r="1140" spans="4:6" x14ac:dyDescent="0.2">
      <c r="D1140" s="252"/>
      <c r="E1140" s="252"/>
      <c r="F1140" s="252"/>
    </row>
    <row r="1142" spans="4:6" x14ac:dyDescent="0.2">
      <c r="D1142" s="252"/>
      <c r="E1142" s="252"/>
      <c r="F1142" s="252"/>
    </row>
    <row r="1144" spans="4:6" x14ac:dyDescent="0.2">
      <c r="D1144" s="252"/>
      <c r="E1144" s="252"/>
      <c r="F1144" s="252"/>
    </row>
    <row r="1146" spans="4:6" x14ac:dyDescent="0.2">
      <c r="D1146" s="252"/>
      <c r="E1146" s="252"/>
      <c r="F1146" s="252"/>
    </row>
    <row r="1148" spans="4:6" x14ac:dyDescent="0.2">
      <c r="D1148" s="252"/>
      <c r="E1148" s="252"/>
      <c r="F1148" s="252"/>
    </row>
    <row r="1150" spans="4:6" x14ac:dyDescent="0.2">
      <c r="D1150" s="252"/>
      <c r="E1150" s="252"/>
      <c r="F1150" s="252"/>
    </row>
    <row r="1152" spans="4:6" x14ac:dyDescent="0.2">
      <c r="D1152" s="252"/>
      <c r="E1152" s="252"/>
      <c r="F1152" s="252"/>
    </row>
    <row r="1154" spans="4:6" x14ac:dyDescent="0.2">
      <c r="D1154" s="252"/>
      <c r="E1154" s="252"/>
      <c r="F1154" s="252"/>
    </row>
    <row r="1156" spans="4:6" x14ac:dyDescent="0.2">
      <c r="D1156" s="252"/>
      <c r="E1156" s="252"/>
      <c r="F1156" s="252"/>
    </row>
    <row r="1158" spans="4:6" x14ac:dyDescent="0.2">
      <c r="D1158" s="252"/>
      <c r="E1158" s="252"/>
      <c r="F1158" s="252"/>
    </row>
    <row r="1160" spans="4:6" x14ac:dyDescent="0.2">
      <c r="D1160" s="252"/>
      <c r="E1160" s="252"/>
      <c r="F1160" s="252"/>
    </row>
    <row r="1162" spans="4:6" x14ac:dyDescent="0.2">
      <c r="D1162" s="252"/>
      <c r="E1162" s="252"/>
      <c r="F1162" s="252"/>
    </row>
    <row r="1164" spans="4:6" x14ac:dyDescent="0.2">
      <c r="D1164" s="252"/>
      <c r="E1164" s="252"/>
      <c r="F1164" s="252"/>
    </row>
    <row r="1166" spans="4:6" x14ac:dyDescent="0.2">
      <c r="D1166" s="252"/>
      <c r="E1166" s="252"/>
      <c r="F1166" s="252"/>
    </row>
    <row r="1168" spans="4:6" x14ac:dyDescent="0.2">
      <c r="D1168" s="252"/>
      <c r="E1168" s="252"/>
      <c r="F1168" s="252"/>
    </row>
    <row r="1170" spans="4:6" x14ac:dyDescent="0.2">
      <c r="D1170" s="252"/>
      <c r="E1170" s="252"/>
      <c r="F1170" s="252"/>
    </row>
    <row r="1172" spans="4:6" x14ac:dyDescent="0.2">
      <c r="D1172" s="252"/>
      <c r="E1172" s="252"/>
      <c r="F1172" s="252"/>
    </row>
    <row r="1174" spans="4:6" x14ac:dyDescent="0.2">
      <c r="D1174" s="252"/>
      <c r="E1174" s="252"/>
      <c r="F1174" s="252"/>
    </row>
    <row r="1176" spans="4:6" x14ac:dyDescent="0.2">
      <c r="D1176" s="252"/>
      <c r="E1176" s="252"/>
      <c r="F1176" s="252"/>
    </row>
    <row r="1178" spans="4:6" x14ac:dyDescent="0.2">
      <c r="D1178" s="252"/>
      <c r="E1178" s="252"/>
      <c r="F1178" s="252"/>
    </row>
    <row r="1180" spans="4:6" x14ac:dyDescent="0.2">
      <c r="D1180" s="252"/>
      <c r="E1180" s="252"/>
      <c r="F1180" s="252"/>
    </row>
    <row r="1182" spans="4:6" x14ac:dyDescent="0.2">
      <c r="D1182" s="252"/>
      <c r="E1182" s="252"/>
      <c r="F1182" s="252"/>
    </row>
    <row r="1184" spans="4:6" x14ac:dyDescent="0.2">
      <c r="D1184" s="252"/>
      <c r="E1184" s="252"/>
      <c r="F1184" s="252"/>
    </row>
    <row r="1186" spans="4:6" x14ac:dyDescent="0.2">
      <c r="D1186" s="252"/>
      <c r="E1186" s="252"/>
      <c r="F1186" s="252"/>
    </row>
    <row r="1188" spans="4:6" x14ac:dyDescent="0.2">
      <c r="D1188" s="252"/>
      <c r="E1188" s="252"/>
      <c r="F1188" s="252"/>
    </row>
    <row r="1190" spans="4:6" x14ac:dyDescent="0.2">
      <c r="D1190" s="252"/>
      <c r="E1190" s="252"/>
      <c r="F1190" s="252"/>
    </row>
    <row r="1192" spans="4:6" x14ac:dyDescent="0.2">
      <c r="D1192" s="252"/>
      <c r="E1192" s="252"/>
      <c r="F1192" s="252"/>
    </row>
    <row r="1194" spans="4:6" x14ac:dyDescent="0.2">
      <c r="D1194" s="252"/>
      <c r="E1194" s="252"/>
      <c r="F1194" s="252"/>
    </row>
    <row r="1196" spans="4:6" x14ac:dyDescent="0.2">
      <c r="D1196" s="252"/>
      <c r="E1196" s="252"/>
      <c r="F1196" s="252"/>
    </row>
    <row r="1198" spans="4:6" x14ac:dyDescent="0.2">
      <c r="D1198" s="252"/>
      <c r="E1198" s="252"/>
      <c r="F1198" s="252"/>
    </row>
    <row r="1200" spans="4:6" x14ac:dyDescent="0.2">
      <c r="D1200" s="252"/>
      <c r="E1200" s="252"/>
      <c r="F1200" s="252"/>
    </row>
    <row r="1202" spans="4:6" x14ac:dyDescent="0.2">
      <c r="D1202" s="252"/>
      <c r="E1202" s="252"/>
      <c r="F1202" s="252"/>
    </row>
    <row r="1204" spans="4:6" x14ac:dyDescent="0.2">
      <c r="D1204" s="252"/>
      <c r="E1204" s="252"/>
      <c r="F1204" s="252"/>
    </row>
    <row r="1206" spans="4:6" x14ac:dyDescent="0.2">
      <c r="D1206" s="252"/>
      <c r="E1206" s="252"/>
      <c r="F1206" s="252"/>
    </row>
    <row r="1208" spans="4:6" x14ac:dyDescent="0.2">
      <c r="D1208" s="252"/>
      <c r="E1208" s="252"/>
      <c r="F1208" s="252"/>
    </row>
    <row r="1210" spans="4:6" x14ac:dyDescent="0.2">
      <c r="D1210" s="252"/>
      <c r="E1210" s="252"/>
      <c r="F1210" s="252"/>
    </row>
    <row r="1212" spans="4:6" x14ac:dyDescent="0.2">
      <c r="D1212" s="252"/>
      <c r="E1212" s="252"/>
      <c r="F1212" s="252"/>
    </row>
    <row r="1214" spans="4:6" x14ac:dyDescent="0.2">
      <c r="D1214" s="252"/>
      <c r="E1214" s="252"/>
      <c r="F1214" s="252"/>
    </row>
    <row r="1216" spans="4:6" x14ac:dyDescent="0.2">
      <c r="D1216" s="252"/>
      <c r="E1216" s="252"/>
      <c r="F1216" s="252"/>
    </row>
    <row r="1218" spans="4:6" x14ac:dyDescent="0.2">
      <c r="D1218" s="252"/>
      <c r="E1218" s="252"/>
      <c r="F1218" s="252"/>
    </row>
    <row r="1220" spans="4:6" x14ac:dyDescent="0.2">
      <c r="D1220" s="252"/>
      <c r="E1220" s="252"/>
      <c r="F1220" s="252"/>
    </row>
    <row r="1222" spans="4:6" x14ac:dyDescent="0.2">
      <c r="D1222" s="252"/>
      <c r="E1222" s="252"/>
      <c r="F1222" s="252"/>
    </row>
    <row r="1224" spans="4:6" x14ac:dyDescent="0.2">
      <c r="D1224" s="252"/>
      <c r="E1224" s="252"/>
      <c r="F1224" s="252"/>
    </row>
    <row r="1226" spans="4:6" x14ac:dyDescent="0.2">
      <c r="D1226" s="252"/>
      <c r="E1226" s="252"/>
      <c r="F1226" s="252"/>
    </row>
    <row r="1228" spans="4:6" x14ac:dyDescent="0.2">
      <c r="D1228" s="252"/>
      <c r="E1228" s="252"/>
      <c r="F1228" s="252"/>
    </row>
    <row r="1230" spans="4:6" x14ac:dyDescent="0.2">
      <c r="D1230" s="252"/>
      <c r="E1230" s="252"/>
      <c r="F1230" s="252"/>
    </row>
    <row r="1232" spans="4:6" x14ac:dyDescent="0.2">
      <c r="D1232" s="252"/>
      <c r="E1232" s="252"/>
      <c r="F1232" s="252"/>
    </row>
    <row r="1234" spans="4:6" x14ac:dyDescent="0.2">
      <c r="D1234" s="252"/>
      <c r="E1234" s="252"/>
      <c r="F1234" s="252"/>
    </row>
    <row r="1236" spans="4:6" x14ac:dyDescent="0.2">
      <c r="D1236" s="252"/>
      <c r="E1236" s="252"/>
      <c r="F1236" s="252"/>
    </row>
    <row r="1238" spans="4:6" x14ac:dyDescent="0.2">
      <c r="D1238" s="252"/>
      <c r="E1238" s="252"/>
      <c r="F1238" s="252"/>
    </row>
    <row r="1240" spans="4:6" x14ac:dyDescent="0.2">
      <c r="D1240" s="252"/>
      <c r="E1240" s="252"/>
      <c r="F1240" s="252"/>
    </row>
    <row r="1242" spans="4:6" x14ac:dyDescent="0.2">
      <c r="D1242" s="252"/>
      <c r="E1242" s="252"/>
      <c r="F1242" s="252"/>
    </row>
    <row r="1244" spans="4:6" x14ac:dyDescent="0.2">
      <c r="D1244" s="252"/>
      <c r="E1244" s="252"/>
      <c r="F1244" s="252"/>
    </row>
    <row r="1246" spans="4:6" x14ac:dyDescent="0.2">
      <c r="D1246" s="252"/>
      <c r="E1246" s="252"/>
      <c r="F1246" s="252"/>
    </row>
    <row r="1248" spans="4:6" x14ac:dyDescent="0.2">
      <c r="D1248" s="252"/>
      <c r="E1248" s="252"/>
      <c r="F1248" s="252"/>
    </row>
    <row r="1250" spans="4:6" x14ac:dyDescent="0.2">
      <c r="D1250" s="252"/>
      <c r="E1250" s="252"/>
      <c r="F1250" s="252"/>
    </row>
    <row r="1252" spans="4:6" x14ac:dyDescent="0.2">
      <c r="D1252" s="252"/>
      <c r="E1252" s="252"/>
      <c r="F1252" s="252"/>
    </row>
    <row r="1254" spans="4:6" x14ac:dyDescent="0.2">
      <c r="D1254" s="252"/>
      <c r="E1254" s="252"/>
      <c r="F1254" s="252"/>
    </row>
    <row r="1256" spans="4:6" x14ac:dyDescent="0.2">
      <c r="D1256" s="252"/>
      <c r="E1256" s="252"/>
      <c r="F1256" s="252"/>
    </row>
    <row r="1258" spans="4:6" x14ac:dyDescent="0.2">
      <c r="D1258" s="252"/>
      <c r="E1258" s="252"/>
      <c r="F1258" s="252"/>
    </row>
    <row r="1260" spans="4:6" x14ac:dyDescent="0.2">
      <c r="D1260" s="252"/>
      <c r="E1260" s="252"/>
      <c r="F1260" s="252"/>
    </row>
    <row r="1262" spans="4:6" x14ac:dyDescent="0.2">
      <c r="D1262" s="252"/>
      <c r="E1262" s="252"/>
      <c r="F1262" s="252"/>
    </row>
    <row r="1264" spans="4:6" x14ac:dyDescent="0.2">
      <c r="D1264" s="252"/>
      <c r="E1264" s="252"/>
      <c r="F1264" s="252"/>
    </row>
    <row r="1266" spans="4:6" x14ac:dyDescent="0.2">
      <c r="D1266" s="252"/>
      <c r="E1266" s="252"/>
      <c r="F1266" s="252"/>
    </row>
    <row r="1268" spans="4:6" x14ac:dyDescent="0.2">
      <c r="D1268" s="252"/>
      <c r="E1268" s="252"/>
      <c r="F1268" s="252"/>
    </row>
    <row r="1270" spans="4:6" x14ac:dyDescent="0.2">
      <c r="D1270" s="252"/>
      <c r="E1270" s="252"/>
      <c r="F1270" s="252"/>
    </row>
    <row r="1272" spans="4:6" x14ac:dyDescent="0.2">
      <c r="D1272" s="252"/>
      <c r="E1272" s="252"/>
      <c r="F1272" s="252"/>
    </row>
    <row r="1274" spans="4:6" x14ac:dyDescent="0.2">
      <c r="D1274" s="252"/>
      <c r="E1274" s="252"/>
      <c r="F1274" s="252"/>
    </row>
    <row r="1276" spans="4:6" x14ac:dyDescent="0.2">
      <c r="D1276" s="252"/>
      <c r="E1276" s="252"/>
      <c r="F1276" s="252"/>
    </row>
    <row r="1278" spans="4:6" x14ac:dyDescent="0.2">
      <c r="D1278" s="252"/>
      <c r="E1278" s="252"/>
      <c r="F1278" s="252"/>
    </row>
    <row r="1280" spans="4:6" x14ac:dyDescent="0.2">
      <c r="D1280" s="252"/>
      <c r="E1280" s="252"/>
      <c r="F1280" s="252"/>
    </row>
    <row r="1282" spans="4:6" x14ac:dyDescent="0.2">
      <c r="D1282" s="252"/>
      <c r="E1282" s="252"/>
      <c r="F1282" s="252"/>
    </row>
    <row r="1284" spans="4:6" x14ac:dyDescent="0.2">
      <c r="D1284" s="252"/>
      <c r="E1284" s="252"/>
      <c r="F1284" s="252"/>
    </row>
    <row r="1286" spans="4:6" x14ac:dyDescent="0.2">
      <c r="D1286" s="252"/>
      <c r="E1286" s="252"/>
      <c r="F1286" s="252"/>
    </row>
    <row r="1288" spans="4:6" x14ac:dyDescent="0.2">
      <c r="D1288" s="252"/>
      <c r="E1288" s="252"/>
      <c r="F1288" s="252"/>
    </row>
    <row r="1290" spans="4:6" x14ac:dyDescent="0.2">
      <c r="D1290" s="252"/>
      <c r="E1290" s="252"/>
      <c r="F1290" s="252"/>
    </row>
    <row r="1292" spans="4:6" x14ac:dyDescent="0.2">
      <c r="D1292" s="252"/>
      <c r="E1292" s="252"/>
      <c r="F1292" s="252"/>
    </row>
    <row r="1294" spans="4:6" x14ac:dyDescent="0.2">
      <c r="D1294" s="252"/>
      <c r="E1294" s="252"/>
      <c r="F1294" s="252"/>
    </row>
    <row r="1296" spans="4:6" x14ac:dyDescent="0.2">
      <c r="D1296" s="252"/>
      <c r="E1296" s="252"/>
      <c r="F1296" s="252"/>
    </row>
    <row r="1298" spans="4:6" x14ac:dyDescent="0.2">
      <c r="D1298" s="252"/>
      <c r="E1298" s="252"/>
      <c r="F1298" s="252"/>
    </row>
    <row r="1300" spans="4:6" x14ac:dyDescent="0.2">
      <c r="D1300" s="252"/>
      <c r="E1300" s="252"/>
      <c r="F1300" s="252"/>
    </row>
    <row r="1302" spans="4:6" x14ac:dyDescent="0.2">
      <c r="D1302" s="252"/>
      <c r="E1302" s="252"/>
      <c r="F1302" s="252"/>
    </row>
    <row r="1304" spans="4:6" x14ac:dyDescent="0.2">
      <c r="D1304" s="252"/>
      <c r="E1304" s="252"/>
      <c r="F1304" s="252"/>
    </row>
    <row r="1306" spans="4:6" x14ac:dyDescent="0.2">
      <c r="D1306" s="252"/>
      <c r="E1306" s="252"/>
      <c r="F1306" s="252"/>
    </row>
    <row r="1308" spans="4:6" x14ac:dyDescent="0.2">
      <c r="D1308" s="252"/>
      <c r="E1308" s="252"/>
      <c r="F1308" s="252"/>
    </row>
    <row r="1310" spans="4:6" x14ac:dyDescent="0.2">
      <c r="D1310" s="252"/>
      <c r="E1310" s="252"/>
      <c r="F1310" s="252"/>
    </row>
    <row r="1312" spans="4:6" x14ac:dyDescent="0.2">
      <c r="D1312" s="252"/>
      <c r="E1312" s="252"/>
      <c r="F1312" s="252"/>
    </row>
    <row r="1314" spans="4:6" x14ac:dyDescent="0.2">
      <c r="D1314" s="252"/>
      <c r="E1314" s="252"/>
      <c r="F1314" s="252"/>
    </row>
    <row r="1316" spans="4:6" x14ac:dyDescent="0.2">
      <c r="D1316" s="252"/>
      <c r="E1316" s="252"/>
      <c r="F1316" s="252"/>
    </row>
    <row r="1318" spans="4:6" x14ac:dyDescent="0.2">
      <c r="D1318" s="252"/>
      <c r="E1318" s="252"/>
      <c r="F1318" s="252"/>
    </row>
    <row r="1320" spans="4:6" x14ac:dyDescent="0.2">
      <c r="D1320" s="252"/>
      <c r="E1320" s="252"/>
      <c r="F1320" s="252"/>
    </row>
    <row r="1322" spans="4:6" x14ac:dyDescent="0.2">
      <c r="D1322" s="252"/>
      <c r="E1322" s="252"/>
      <c r="F1322" s="252"/>
    </row>
    <row r="1324" spans="4:6" x14ac:dyDescent="0.2">
      <c r="D1324" s="252"/>
      <c r="E1324" s="252"/>
      <c r="F1324" s="252"/>
    </row>
    <row r="1326" spans="4:6" x14ac:dyDescent="0.2">
      <c r="D1326" s="252"/>
      <c r="E1326" s="252"/>
      <c r="F1326" s="252"/>
    </row>
    <row r="1328" spans="4:6" x14ac:dyDescent="0.2">
      <c r="D1328" s="252"/>
      <c r="E1328" s="252"/>
      <c r="F1328" s="252"/>
    </row>
    <row r="1330" spans="4:6" x14ac:dyDescent="0.2">
      <c r="D1330" s="252"/>
      <c r="E1330" s="252"/>
      <c r="F1330" s="252"/>
    </row>
    <row r="1332" spans="4:6" x14ac:dyDescent="0.2">
      <c r="D1332" s="252"/>
      <c r="E1332" s="252"/>
      <c r="F1332" s="252"/>
    </row>
    <row r="1334" spans="4:6" x14ac:dyDescent="0.2">
      <c r="D1334" s="252"/>
      <c r="E1334" s="252"/>
      <c r="F1334" s="252"/>
    </row>
    <row r="1336" spans="4:6" x14ac:dyDescent="0.2">
      <c r="D1336" s="252"/>
      <c r="E1336" s="252"/>
      <c r="F1336" s="252"/>
    </row>
    <row r="1338" spans="4:6" x14ac:dyDescent="0.2">
      <c r="D1338" s="252"/>
      <c r="E1338" s="252"/>
      <c r="F1338" s="252"/>
    </row>
    <row r="1340" spans="4:6" x14ac:dyDescent="0.2">
      <c r="D1340" s="252"/>
      <c r="E1340" s="252"/>
      <c r="F1340" s="252"/>
    </row>
    <row r="1342" spans="4:6" x14ac:dyDescent="0.2">
      <c r="D1342" s="252"/>
      <c r="E1342" s="252"/>
      <c r="F1342" s="252"/>
    </row>
    <row r="1344" spans="4:6" x14ac:dyDescent="0.2">
      <c r="D1344" s="252"/>
      <c r="E1344" s="252"/>
      <c r="F1344" s="252"/>
    </row>
    <row r="1346" spans="4:6" x14ac:dyDescent="0.2">
      <c r="D1346" s="252"/>
      <c r="E1346" s="252"/>
      <c r="F1346" s="252"/>
    </row>
    <row r="1348" spans="4:6" x14ac:dyDescent="0.2">
      <c r="D1348" s="252"/>
      <c r="E1348" s="252"/>
      <c r="F1348" s="252"/>
    </row>
    <row r="1350" spans="4:6" x14ac:dyDescent="0.2">
      <c r="D1350" s="252"/>
      <c r="E1350" s="252"/>
      <c r="F1350" s="252"/>
    </row>
    <row r="1352" spans="4:6" x14ac:dyDescent="0.2">
      <c r="D1352" s="252"/>
      <c r="E1352" s="252"/>
      <c r="F1352" s="252"/>
    </row>
    <row r="1354" spans="4:6" x14ac:dyDescent="0.2">
      <c r="D1354" s="252"/>
      <c r="E1354" s="252"/>
      <c r="F1354" s="252"/>
    </row>
    <row r="1356" spans="4:6" x14ac:dyDescent="0.2">
      <c r="D1356" s="252"/>
      <c r="E1356" s="252"/>
      <c r="F1356" s="252"/>
    </row>
    <row r="1358" spans="4:6" x14ac:dyDescent="0.2">
      <c r="D1358" s="252"/>
      <c r="E1358" s="252"/>
      <c r="F1358" s="252"/>
    </row>
    <row r="1360" spans="4:6" x14ac:dyDescent="0.2">
      <c r="D1360" s="252"/>
      <c r="E1360" s="252"/>
      <c r="F1360" s="252"/>
    </row>
    <row r="1362" spans="4:6" x14ac:dyDescent="0.2">
      <c r="D1362" s="252"/>
      <c r="E1362" s="252"/>
      <c r="F1362" s="252"/>
    </row>
    <row r="1364" spans="4:6" x14ac:dyDescent="0.2">
      <c r="D1364" s="252"/>
      <c r="E1364" s="252"/>
      <c r="F1364" s="252"/>
    </row>
    <row r="1366" spans="4:6" x14ac:dyDescent="0.2">
      <c r="D1366" s="252"/>
      <c r="E1366" s="252"/>
      <c r="F1366" s="252"/>
    </row>
    <row r="1368" spans="4:6" x14ac:dyDescent="0.2">
      <c r="D1368" s="252"/>
      <c r="E1368" s="252"/>
      <c r="F1368" s="252"/>
    </row>
    <row r="1370" spans="4:6" x14ac:dyDescent="0.2">
      <c r="D1370" s="252"/>
      <c r="E1370" s="252"/>
      <c r="F1370" s="252"/>
    </row>
    <row r="1372" spans="4:6" x14ac:dyDescent="0.2">
      <c r="D1372" s="252"/>
      <c r="E1372" s="252"/>
      <c r="F1372" s="252"/>
    </row>
    <row r="1374" spans="4:6" x14ac:dyDescent="0.2">
      <c r="D1374" s="252"/>
      <c r="E1374" s="252"/>
      <c r="F1374" s="252"/>
    </row>
    <row r="1376" spans="4:6" x14ac:dyDescent="0.2">
      <c r="D1376" s="252"/>
      <c r="E1376" s="252"/>
      <c r="F1376" s="252"/>
    </row>
    <row r="1378" spans="4:6" x14ac:dyDescent="0.2">
      <c r="D1378" s="252"/>
      <c r="E1378" s="252"/>
      <c r="F1378" s="252"/>
    </row>
    <row r="1380" spans="4:6" x14ac:dyDescent="0.2">
      <c r="D1380" s="252"/>
      <c r="E1380" s="252"/>
      <c r="F1380" s="252"/>
    </row>
    <row r="1382" spans="4:6" x14ac:dyDescent="0.2">
      <c r="D1382" s="252"/>
      <c r="E1382" s="252"/>
      <c r="F1382" s="252"/>
    </row>
    <row r="1384" spans="4:6" x14ac:dyDescent="0.2">
      <c r="D1384" s="252"/>
      <c r="E1384" s="252"/>
      <c r="F1384" s="252"/>
    </row>
    <row r="1386" spans="4:6" x14ac:dyDescent="0.2">
      <c r="D1386" s="252"/>
      <c r="E1386" s="252"/>
      <c r="F1386" s="252"/>
    </row>
    <row r="1388" spans="4:6" x14ac:dyDescent="0.2">
      <c r="D1388" s="252"/>
      <c r="E1388" s="252"/>
      <c r="F1388" s="252"/>
    </row>
    <row r="1390" spans="4:6" x14ac:dyDescent="0.2">
      <c r="D1390" s="252"/>
      <c r="E1390" s="252"/>
      <c r="F1390" s="252"/>
    </row>
    <row r="1392" spans="4:6" x14ac:dyDescent="0.2">
      <c r="D1392" s="252"/>
      <c r="E1392" s="252"/>
      <c r="F1392" s="252"/>
    </row>
    <row r="1394" spans="4:6" x14ac:dyDescent="0.2">
      <c r="D1394" s="252"/>
      <c r="E1394" s="252"/>
      <c r="F1394" s="252"/>
    </row>
    <row r="1396" spans="4:6" x14ac:dyDescent="0.2">
      <c r="D1396" s="252"/>
      <c r="E1396" s="252"/>
      <c r="F1396" s="252"/>
    </row>
    <row r="1398" spans="4:6" x14ac:dyDescent="0.2">
      <c r="D1398" s="252"/>
      <c r="E1398" s="252"/>
      <c r="F1398" s="252"/>
    </row>
    <row r="1400" spans="4:6" x14ac:dyDescent="0.2">
      <c r="D1400" s="252"/>
      <c r="E1400" s="252"/>
      <c r="F1400" s="252"/>
    </row>
    <row r="1402" spans="4:6" x14ac:dyDescent="0.2">
      <c r="D1402" s="252"/>
      <c r="E1402" s="252"/>
      <c r="F1402" s="252"/>
    </row>
    <row r="1404" spans="4:6" x14ac:dyDescent="0.2">
      <c r="D1404" s="252"/>
      <c r="E1404" s="252"/>
      <c r="F1404" s="252"/>
    </row>
    <row r="1406" spans="4:6" x14ac:dyDescent="0.2">
      <c r="D1406" s="252"/>
      <c r="E1406" s="252"/>
      <c r="F1406" s="252"/>
    </row>
    <row r="1408" spans="4:6" x14ac:dyDescent="0.2">
      <c r="D1408" s="252"/>
      <c r="E1408" s="252"/>
      <c r="F1408" s="252"/>
    </row>
    <row r="1410" spans="4:6" x14ac:dyDescent="0.2">
      <c r="D1410" s="252"/>
      <c r="E1410" s="252"/>
      <c r="F1410" s="252"/>
    </row>
    <row r="1412" spans="4:6" x14ac:dyDescent="0.2">
      <c r="D1412" s="252"/>
      <c r="E1412" s="252"/>
      <c r="F1412" s="252"/>
    </row>
    <row r="1414" spans="4:6" x14ac:dyDescent="0.2">
      <c r="D1414" s="252"/>
      <c r="E1414" s="252"/>
      <c r="F1414" s="252"/>
    </row>
    <row r="1416" spans="4:6" x14ac:dyDescent="0.2">
      <c r="D1416" s="252"/>
      <c r="E1416" s="252"/>
      <c r="F1416" s="252"/>
    </row>
    <row r="1418" spans="4:6" x14ac:dyDescent="0.2">
      <c r="D1418" s="252"/>
      <c r="E1418" s="252"/>
      <c r="F1418" s="252"/>
    </row>
    <row r="1420" spans="4:6" x14ac:dyDescent="0.2">
      <c r="D1420" s="252"/>
      <c r="E1420" s="252"/>
      <c r="F1420" s="252"/>
    </row>
    <row r="1422" spans="4:6" x14ac:dyDescent="0.2">
      <c r="D1422" s="252"/>
      <c r="E1422" s="252"/>
      <c r="F1422" s="252"/>
    </row>
    <row r="1424" spans="4:6" x14ac:dyDescent="0.2">
      <c r="D1424" s="252"/>
      <c r="E1424" s="252"/>
      <c r="F1424" s="252"/>
    </row>
    <row r="1426" spans="4:6" x14ac:dyDescent="0.2">
      <c r="D1426" s="252"/>
      <c r="E1426" s="252"/>
      <c r="F1426" s="252"/>
    </row>
    <row r="1428" spans="4:6" x14ac:dyDescent="0.2">
      <c r="D1428" s="252"/>
      <c r="E1428" s="252"/>
      <c r="F1428" s="252"/>
    </row>
    <row r="1430" spans="4:6" x14ac:dyDescent="0.2">
      <c r="D1430" s="252"/>
      <c r="E1430" s="252"/>
      <c r="F1430" s="252"/>
    </row>
    <row r="1432" spans="4:6" x14ac:dyDescent="0.2">
      <c r="D1432" s="252"/>
      <c r="E1432" s="252"/>
      <c r="F1432" s="252"/>
    </row>
    <row r="1434" spans="4:6" x14ac:dyDescent="0.2">
      <c r="D1434" s="252"/>
      <c r="E1434" s="252"/>
      <c r="F1434" s="252"/>
    </row>
    <row r="1436" spans="4:6" x14ac:dyDescent="0.2">
      <c r="D1436" s="252"/>
      <c r="E1436" s="252"/>
      <c r="F1436" s="252"/>
    </row>
    <row r="1438" spans="4:6" x14ac:dyDescent="0.2">
      <c r="D1438" s="252"/>
      <c r="E1438" s="252"/>
      <c r="F1438" s="252"/>
    </row>
    <row r="1440" spans="4:6" x14ac:dyDescent="0.2">
      <c r="D1440" s="252"/>
      <c r="E1440" s="252"/>
      <c r="F1440" s="252"/>
    </row>
    <row r="1442" spans="4:6" x14ac:dyDescent="0.2">
      <c r="D1442" s="252"/>
      <c r="E1442" s="252"/>
      <c r="F1442" s="252"/>
    </row>
    <row r="1444" spans="4:6" x14ac:dyDescent="0.2">
      <c r="D1444" s="252"/>
      <c r="E1444" s="252"/>
      <c r="F1444" s="252"/>
    </row>
    <row r="1446" spans="4:6" x14ac:dyDescent="0.2">
      <c r="D1446" s="252"/>
      <c r="E1446" s="252"/>
      <c r="F1446" s="252"/>
    </row>
    <row r="1448" spans="4:6" x14ac:dyDescent="0.2">
      <c r="D1448" s="252"/>
      <c r="E1448" s="252"/>
      <c r="F1448" s="252"/>
    </row>
    <row r="1450" spans="4:6" x14ac:dyDescent="0.2">
      <c r="D1450" s="252"/>
      <c r="E1450" s="252"/>
      <c r="F1450" s="252"/>
    </row>
    <row r="1452" spans="4:6" x14ac:dyDescent="0.2">
      <c r="D1452" s="252"/>
      <c r="E1452" s="252"/>
      <c r="F1452" s="252"/>
    </row>
    <row r="1454" spans="4:6" x14ac:dyDescent="0.2">
      <c r="D1454" s="252"/>
      <c r="E1454" s="252"/>
      <c r="F1454" s="252"/>
    </row>
    <row r="1456" spans="4:6" x14ac:dyDescent="0.2">
      <c r="D1456" s="252"/>
      <c r="E1456" s="252"/>
      <c r="F1456" s="252"/>
    </row>
    <row r="1458" spans="4:6" x14ac:dyDescent="0.2">
      <c r="D1458" s="252"/>
      <c r="E1458" s="252"/>
      <c r="F1458" s="252"/>
    </row>
    <row r="1460" spans="4:6" x14ac:dyDescent="0.2">
      <c r="D1460" s="252"/>
      <c r="E1460" s="252"/>
      <c r="F1460" s="252"/>
    </row>
    <row r="1462" spans="4:6" x14ac:dyDescent="0.2">
      <c r="D1462" s="252"/>
      <c r="E1462" s="252"/>
      <c r="F1462" s="252"/>
    </row>
    <row r="1464" spans="4:6" x14ac:dyDescent="0.2">
      <c r="D1464" s="252"/>
      <c r="E1464" s="252"/>
      <c r="F1464" s="252"/>
    </row>
    <row r="1466" spans="4:6" x14ac:dyDescent="0.2">
      <c r="D1466" s="252"/>
      <c r="E1466" s="252"/>
      <c r="F1466" s="252"/>
    </row>
    <row r="1468" spans="4:6" x14ac:dyDescent="0.2">
      <c r="D1468" s="252"/>
      <c r="E1468" s="252"/>
      <c r="F1468" s="252"/>
    </row>
    <row r="1470" spans="4:6" x14ac:dyDescent="0.2">
      <c r="D1470" s="252"/>
      <c r="E1470" s="252"/>
      <c r="F1470" s="252"/>
    </row>
    <row r="1472" spans="4:6" x14ac:dyDescent="0.2">
      <c r="D1472" s="252"/>
      <c r="E1472" s="252"/>
      <c r="F1472" s="252"/>
    </row>
    <row r="1474" spans="4:6" x14ac:dyDescent="0.2">
      <c r="D1474" s="252"/>
      <c r="E1474" s="252"/>
      <c r="F1474" s="252"/>
    </row>
    <row r="1476" spans="4:6" x14ac:dyDescent="0.2">
      <c r="D1476" s="252"/>
      <c r="E1476" s="252"/>
      <c r="F1476" s="252"/>
    </row>
    <row r="1478" spans="4:6" x14ac:dyDescent="0.2">
      <c r="D1478" s="252"/>
      <c r="E1478" s="252"/>
      <c r="F1478" s="252"/>
    </row>
    <row r="1480" spans="4:6" x14ac:dyDescent="0.2">
      <c r="D1480" s="252"/>
      <c r="E1480" s="252"/>
      <c r="F1480" s="252"/>
    </row>
    <row r="1482" spans="4:6" x14ac:dyDescent="0.2">
      <c r="D1482" s="252"/>
      <c r="E1482" s="252"/>
      <c r="F1482" s="252"/>
    </row>
    <row r="1484" spans="4:6" x14ac:dyDescent="0.2">
      <c r="D1484" s="252"/>
      <c r="E1484" s="252"/>
      <c r="F1484" s="252"/>
    </row>
    <row r="1486" spans="4:6" x14ac:dyDescent="0.2">
      <c r="D1486" s="252"/>
      <c r="E1486" s="252"/>
      <c r="F1486" s="252"/>
    </row>
    <row r="1488" spans="4:6" x14ac:dyDescent="0.2">
      <c r="D1488" s="252"/>
      <c r="E1488" s="252"/>
      <c r="F1488" s="252"/>
    </row>
    <row r="1490" spans="4:6" x14ac:dyDescent="0.2">
      <c r="D1490" s="252"/>
      <c r="E1490" s="252"/>
      <c r="F1490" s="252"/>
    </row>
    <row r="1492" spans="4:6" x14ac:dyDescent="0.2">
      <c r="D1492" s="252"/>
      <c r="E1492" s="252"/>
      <c r="F1492" s="252"/>
    </row>
    <row r="1494" spans="4:6" x14ac:dyDescent="0.2">
      <c r="D1494" s="252"/>
      <c r="E1494" s="252"/>
      <c r="F1494" s="252"/>
    </row>
    <row r="1496" spans="4:6" x14ac:dyDescent="0.2">
      <c r="D1496" s="252"/>
      <c r="E1496" s="252"/>
      <c r="F1496" s="252"/>
    </row>
    <row r="1498" spans="4:6" x14ac:dyDescent="0.2">
      <c r="D1498" s="252"/>
      <c r="E1498" s="252"/>
      <c r="F1498" s="252"/>
    </row>
    <row r="1500" spans="4:6" x14ac:dyDescent="0.2">
      <c r="D1500" s="252"/>
      <c r="E1500" s="252"/>
      <c r="F1500" s="252"/>
    </row>
    <row r="1502" spans="4:6" x14ac:dyDescent="0.2">
      <c r="D1502" s="252"/>
      <c r="E1502" s="252"/>
      <c r="F1502" s="252"/>
    </row>
    <row r="1504" spans="4:6" x14ac:dyDescent="0.2">
      <c r="D1504" s="252"/>
      <c r="E1504" s="252"/>
      <c r="F1504" s="252"/>
    </row>
    <row r="1506" spans="4:6" x14ac:dyDescent="0.2">
      <c r="D1506" s="252"/>
      <c r="E1506" s="252"/>
      <c r="F1506" s="252"/>
    </row>
    <row r="1508" spans="4:6" x14ac:dyDescent="0.2">
      <c r="D1508" s="252"/>
      <c r="E1508" s="252"/>
      <c r="F1508" s="252"/>
    </row>
    <row r="1510" spans="4:6" x14ac:dyDescent="0.2">
      <c r="D1510" s="252"/>
      <c r="E1510" s="252"/>
      <c r="F1510" s="252"/>
    </row>
    <row r="1512" spans="4:6" x14ac:dyDescent="0.2">
      <c r="D1512" s="252"/>
      <c r="E1512" s="252"/>
      <c r="F1512" s="252"/>
    </row>
    <row r="1514" spans="4:6" x14ac:dyDescent="0.2">
      <c r="D1514" s="252"/>
      <c r="E1514" s="252"/>
      <c r="F1514" s="252"/>
    </row>
    <row r="1516" spans="4:6" x14ac:dyDescent="0.2">
      <c r="D1516" s="252"/>
      <c r="E1516" s="252"/>
      <c r="F1516" s="252"/>
    </row>
    <row r="1518" spans="4:6" x14ac:dyDescent="0.2">
      <c r="D1518" s="252"/>
      <c r="E1518" s="252"/>
      <c r="F1518" s="252"/>
    </row>
    <row r="1520" spans="4:6" x14ac:dyDescent="0.2">
      <c r="D1520" s="252"/>
      <c r="E1520" s="252"/>
      <c r="F1520" s="252"/>
    </row>
    <row r="1522" spans="4:6" x14ac:dyDescent="0.2">
      <c r="D1522" s="252"/>
      <c r="E1522" s="252"/>
      <c r="F1522" s="252"/>
    </row>
    <row r="1524" spans="4:6" x14ac:dyDescent="0.2">
      <c r="D1524" s="252"/>
      <c r="E1524" s="252"/>
      <c r="F1524" s="252"/>
    </row>
    <row r="1526" spans="4:6" x14ac:dyDescent="0.2">
      <c r="D1526" s="252"/>
      <c r="E1526" s="252"/>
      <c r="F1526" s="252"/>
    </row>
    <row r="1528" spans="4:6" x14ac:dyDescent="0.2">
      <c r="D1528" s="252"/>
      <c r="E1528" s="252"/>
      <c r="F1528" s="252"/>
    </row>
    <row r="1530" spans="4:6" x14ac:dyDescent="0.2">
      <c r="D1530" s="252"/>
      <c r="E1530" s="252"/>
      <c r="F1530" s="252"/>
    </row>
    <row r="1532" spans="4:6" x14ac:dyDescent="0.2">
      <c r="D1532" s="252"/>
      <c r="E1532" s="252"/>
      <c r="F1532" s="252"/>
    </row>
    <row r="1534" spans="4:6" x14ac:dyDescent="0.2">
      <c r="D1534" s="252"/>
      <c r="E1534" s="252"/>
      <c r="F1534" s="252"/>
    </row>
    <row r="1536" spans="4:6" x14ac:dyDescent="0.2">
      <c r="D1536" s="252"/>
      <c r="E1536" s="252"/>
      <c r="F1536" s="252"/>
    </row>
    <row r="1538" spans="4:6" x14ac:dyDescent="0.2">
      <c r="D1538" s="252"/>
      <c r="E1538" s="252"/>
      <c r="F1538" s="252"/>
    </row>
    <row r="1540" spans="4:6" x14ac:dyDescent="0.2">
      <c r="D1540" s="252"/>
      <c r="E1540" s="252"/>
      <c r="F1540" s="252"/>
    </row>
    <row r="1542" spans="4:6" x14ac:dyDescent="0.2">
      <c r="D1542" s="252"/>
      <c r="E1542" s="252"/>
      <c r="F1542" s="252"/>
    </row>
    <row r="1544" spans="4:6" x14ac:dyDescent="0.2">
      <c r="D1544" s="252"/>
      <c r="E1544" s="252"/>
      <c r="F1544" s="252"/>
    </row>
    <row r="1546" spans="4:6" x14ac:dyDescent="0.2">
      <c r="D1546" s="252"/>
      <c r="E1546" s="252"/>
      <c r="F1546" s="252"/>
    </row>
    <row r="1548" spans="4:6" x14ac:dyDescent="0.2">
      <c r="D1548" s="252"/>
      <c r="E1548" s="252"/>
      <c r="F1548" s="252"/>
    </row>
    <row r="1550" spans="4:6" x14ac:dyDescent="0.2">
      <c r="D1550" s="252"/>
      <c r="E1550" s="252"/>
      <c r="F1550" s="252"/>
    </row>
    <row r="1552" spans="4:6" x14ac:dyDescent="0.2">
      <c r="D1552" s="252"/>
      <c r="E1552" s="252"/>
      <c r="F1552" s="252"/>
    </row>
    <row r="1554" spans="4:6" x14ac:dyDescent="0.2">
      <c r="D1554" s="252"/>
      <c r="E1554" s="252"/>
      <c r="F1554" s="252"/>
    </row>
    <row r="1556" spans="4:6" x14ac:dyDescent="0.2">
      <c r="D1556" s="252"/>
      <c r="E1556" s="252"/>
      <c r="F1556" s="252"/>
    </row>
    <row r="1558" spans="4:6" x14ac:dyDescent="0.2">
      <c r="D1558" s="252"/>
      <c r="E1558" s="252"/>
      <c r="F1558" s="252"/>
    </row>
    <row r="1560" spans="4:6" x14ac:dyDescent="0.2">
      <c r="D1560" s="252"/>
      <c r="E1560" s="252"/>
      <c r="F1560" s="252"/>
    </row>
    <row r="1562" spans="4:6" x14ac:dyDescent="0.2">
      <c r="D1562" s="252"/>
      <c r="E1562" s="252"/>
      <c r="F1562" s="252"/>
    </row>
    <row r="1564" spans="4:6" x14ac:dyDescent="0.2">
      <c r="D1564" s="252"/>
      <c r="E1564" s="252"/>
      <c r="F1564" s="252"/>
    </row>
    <row r="1566" spans="4:6" x14ac:dyDescent="0.2">
      <c r="D1566" s="252"/>
      <c r="E1566" s="252"/>
      <c r="F1566" s="252"/>
    </row>
    <row r="1568" spans="4:6" x14ac:dyDescent="0.2">
      <c r="D1568" s="252"/>
      <c r="E1568" s="252"/>
      <c r="F1568" s="252"/>
    </row>
    <row r="1570" spans="4:6" x14ac:dyDescent="0.2">
      <c r="D1570" s="252"/>
      <c r="E1570" s="252"/>
      <c r="F1570" s="252"/>
    </row>
    <row r="1572" spans="4:6" x14ac:dyDescent="0.2">
      <c r="D1572" s="252"/>
      <c r="E1572" s="252"/>
      <c r="F1572" s="252"/>
    </row>
    <row r="1574" spans="4:6" x14ac:dyDescent="0.2">
      <c r="D1574" s="252"/>
      <c r="E1574" s="252"/>
      <c r="F1574" s="252"/>
    </row>
    <row r="1576" spans="4:6" x14ac:dyDescent="0.2">
      <c r="D1576" s="252"/>
      <c r="E1576" s="252"/>
      <c r="F1576" s="252"/>
    </row>
    <row r="1578" spans="4:6" x14ac:dyDescent="0.2">
      <c r="D1578" s="252"/>
      <c r="E1578" s="252"/>
      <c r="F1578" s="252"/>
    </row>
    <row r="1580" spans="4:6" x14ac:dyDescent="0.2">
      <c r="D1580" s="252"/>
      <c r="E1580" s="252"/>
      <c r="F1580" s="252"/>
    </row>
    <row r="1582" spans="4:6" x14ac:dyDescent="0.2">
      <c r="D1582" s="252"/>
      <c r="E1582" s="252"/>
      <c r="F1582" s="252"/>
    </row>
    <row r="1584" spans="4:6" x14ac:dyDescent="0.2">
      <c r="D1584" s="252"/>
      <c r="E1584" s="252"/>
      <c r="F1584" s="252"/>
    </row>
    <row r="1586" spans="4:6" x14ac:dyDescent="0.2">
      <c r="D1586" s="252"/>
      <c r="E1586" s="252"/>
      <c r="F1586" s="252"/>
    </row>
    <row r="1588" spans="4:6" x14ac:dyDescent="0.2">
      <c r="D1588" s="252"/>
      <c r="E1588" s="252"/>
      <c r="F1588" s="252"/>
    </row>
    <row r="1590" spans="4:6" x14ac:dyDescent="0.2">
      <c r="D1590" s="252"/>
      <c r="E1590" s="252"/>
      <c r="F1590" s="252"/>
    </row>
    <row r="1592" spans="4:6" x14ac:dyDescent="0.2">
      <c r="D1592" s="252"/>
      <c r="E1592" s="252"/>
      <c r="F1592" s="252"/>
    </row>
    <row r="1594" spans="4:6" x14ac:dyDescent="0.2">
      <c r="D1594" s="252"/>
      <c r="E1594" s="252"/>
      <c r="F1594" s="252"/>
    </row>
    <row r="1596" spans="4:6" x14ac:dyDescent="0.2">
      <c r="D1596" s="252"/>
      <c r="E1596" s="252"/>
      <c r="F1596" s="252"/>
    </row>
    <row r="1598" spans="4:6" x14ac:dyDescent="0.2">
      <c r="D1598" s="252"/>
      <c r="E1598" s="252"/>
      <c r="F1598" s="252"/>
    </row>
    <row r="1600" spans="4:6" x14ac:dyDescent="0.2">
      <c r="D1600" s="252"/>
      <c r="E1600" s="252"/>
      <c r="F1600" s="252"/>
    </row>
    <row r="1602" spans="4:6" x14ac:dyDescent="0.2">
      <c r="D1602" s="252"/>
      <c r="E1602" s="252"/>
      <c r="F1602" s="252"/>
    </row>
    <row r="1604" spans="4:6" x14ac:dyDescent="0.2">
      <c r="D1604" s="252"/>
      <c r="E1604" s="252"/>
      <c r="F1604" s="252"/>
    </row>
    <row r="1606" spans="4:6" x14ac:dyDescent="0.2">
      <c r="D1606" s="252"/>
      <c r="E1606" s="252"/>
      <c r="F1606" s="252"/>
    </row>
    <row r="1608" spans="4:6" x14ac:dyDescent="0.2">
      <c r="D1608" s="252"/>
      <c r="E1608" s="252"/>
      <c r="F1608" s="252"/>
    </row>
    <row r="1610" spans="4:6" x14ac:dyDescent="0.2">
      <c r="D1610" s="252"/>
      <c r="E1610" s="252"/>
      <c r="F1610" s="252"/>
    </row>
    <row r="1612" spans="4:6" x14ac:dyDescent="0.2">
      <c r="D1612" s="252"/>
      <c r="E1612" s="252"/>
      <c r="F1612" s="252"/>
    </row>
    <row r="1614" spans="4:6" x14ac:dyDescent="0.2">
      <c r="D1614" s="252"/>
      <c r="E1614" s="252"/>
      <c r="F1614" s="252"/>
    </row>
    <row r="1616" spans="4:6" x14ac:dyDescent="0.2">
      <c r="D1616" s="252"/>
      <c r="E1616" s="252"/>
      <c r="F1616" s="252"/>
    </row>
    <row r="1618" spans="4:6" x14ac:dyDescent="0.2">
      <c r="D1618" s="252"/>
      <c r="E1618" s="252"/>
      <c r="F1618" s="252"/>
    </row>
    <row r="1620" spans="4:6" x14ac:dyDescent="0.2">
      <c r="D1620" s="252"/>
      <c r="E1620" s="252"/>
      <c r="F1620" s="252"/>
    </row>
    <row r="1622" spans="4:6" x14ac:dyDescent="0.2">
      <c r="D1622" s="252"/>
      <c r="E1622" s="252"/>
      <c r="F1622" s="252"/>
    </row>
    <row r="1624" spans="4:6" x14ac:dyDescent="0.2">
      <c r="D1624" s="252"/>
      <c r="E1624" s="252"/>
      <c r="F1624" s="252"/>
    </row>
    <row r="1626" spans="4:6" x14ac:dyDescent="0.2">
      <c r="D1626" s="252"/>
      <c r="E1626" s="252"/>
      <c r="F1626" s="252"/>
    </row>
    <row r="1628" spans="4:6" x14ac:dyDescent="0.2">
      <c r="D1628" s="252"/>
      <c r="E1628" s="252"/>
      <c r="F1628" s="252"/>
    </row>
    <row r="1630" spans="4:6" x14ac:dyDescent="0.2">
      <c r="D1630" s="252"/>
      <c r="E1630" s="252"/>
      <c r="F1630" s="252"/>
    </row>
    <row r="1632" spans="4:6" x14ac:dyDescent="0.2">
      <c r="D1632" s="252"/>
      <c r="E1632" s="252"/>
      <c r="F1632" s="252"/>
    </row>
    <row r="1634" spans="4:6" x14ac:dyDescent="0.2">
      <c r="D1634" s="252"/>
      <c r="E1634" s="252"/>
      <c r="F1634" s="252"/>
    </row>
    <row r="1636" spans="4:6" x14ac:dyDescent="0.2">
      <c r="D1636" s="252"/>
      <c r="E1636" s="252"/>
      <c r="F1636" s="252"/>
    </row>
    <row r="1638" spans="4:6" x14ac:dyDescent="0.2">
      <c r="D1638" s="252"/>
      <c r="E1638" s="252"/>
      <c r="F1638" s="252"/>
    </row>
    <row r="1640" spans="4:6" x14ac:dyDescent="0.2">
      <c r="D1640" s="252"/>
      <c r="E1640" s="252"/>
      <c r="F1640" s="252"/>
    </row>
    <row r="1642" spans="4:6" x14ac:dyDescent="0.2">
      <c r="D1642" s="252"/>
      <c r="E1642" s="252"/>
      <c r="F1642" s="252"/>
    </row>
    <row r="1644" spans="4:6" x14ac:dyDescent="0.2">
      <c r="D1644" s="252"/>
      <c r="E1644" s="252"/>
      <c r="F1644" s="252"/>
    </row>
    <row r="1646" spans="4:6" x14ac:dyDescent="0.2">
      <c r="D1646" s="252"/>
      <c r="E1646" s="252"/>
      <c r="F1646" s="252"/>
    </row>
    <row r="1648" spans="4:6" x14ac:dyDescent="0.2">
      <c r="D1648" s="252"/>
      <c r="E1648" s="252"/>
      <c r="F1648" s="252"/>
    </row>
    <row r="1650" spans="4:6" x14ac:dyDescent="0.2">
      <c r="D1650" s="252"/>
      <c r="E1650" s="252"/>
      <c r="F1650" s="252"/>
    </row>
    <row r="1652" spans="4:6" x14ac:dyDescent="0.2">
      <c r="D1652" s="252"/>
      <c r="E1652" s="252"/>
      <c r="F1652" s="252"/>
    </row>
    <row r="1654" spans="4:6" x14ac:dyDescent="0.2">
      <c r="D1654" s="252"/>
      <c r="E1654" s="252"/>
      <c r="F1654" s="252"/>
    </row>
    <row r="1656" spans="4:6" x14ac:dyDescent="0.2">
      <c r="D1656" s="252"/>
      <c r="E1656" s="252"/>
      <c r="F1656" s="252"/>
    </row>
    <row r="1658" spans="4:6" x14ac:dyDescent="0.2">
      <c r="D1658" s="252"/>
      <c r="E1658" s="252"/>
      <c r="F1658" s="252"/>
    </row>
    <row r="1660" spans="4:6" x14ac:dyDescent="0.2">
      <c r="D1660" s="252"/>
      <c r="E1660" s="252"/>
      <c r="F1660" s="252"/>
    </row>
    <row r="1662" spans="4:6" x14ac:dyDescent="0.2">
      <c r="D1662" s="252"/>
      <c r="E1662" s="252"/>
      <c r="F1662" s="252"/>
    </row>
    <row r="1664" spans="4:6" x14ac:dyDescent="0.2">
      <c r="D1664" s="252"/>
      <c r="E1664" s="252"/>
      <c r="F1664" s="252"/>
    </row>
    <row r="1666" spans="4:6" x14ac:dyDescent="0.2">
      <c r="D1666" s="252"/>
      <c r="E1666" s="252"/>
      <c r="F1666" s="252"/>
    </row>
    <row r="1668" spans="4:6" x14ac:dyDescent="0.2">
      <c r="D1668" s="252"/>
      <c r="E1668" s="252"/>
      <c r="F1668" s="252"/>
    </row>
    <row r="1670" spans="4:6" x14ac:dyDescent="0.2">
      <c r="D1670" s="252"/>
      <c r="E1670" s="252"/>
      <c r="F1670" s="252"/>
    </row>
    <row r="1672" spans="4:6" x14ac:dyDescent="0.2">
      <c r="D1672" s="252"/>
      <c r="E1672" s="252"/>
      <c r="F1672" s="252"/>
    </row>
    <row r="1674" spans="4:6" x14ac:dyDescent="0.2">
      <c r="D1674" s="252"/>
      <c r="E1674" s="252"/>
      <c r="F1674" s="252"/>
    </row>
    <row r="1676" spans="4:6" x14ac:dyDescent="0.2">
      <c r="D1676" s="252"/>
      <c r="E1676" s="252"/>
      <c r="F1676" s="252"/>
    </row>
    <row r="1678" spans="4:6" x14ac:dyDescent="0.2">
      <c r="D1678" s="252"/>
      <c r="E1678" s="252"/>
      <c r="F1678" s="252"/>
    </row>
    <row r="1680" spans="4:6" x14ac:dyDescent="0.2">
      <c r="D1680" s="252"/>
      <c r="E1680" s="252"/>
      <c r="F1680" s="252"/>
    </row>
    <row r="1682" spans="4:6" x14ac:dyDescent="0.2">
      <c r="D1682" s="252"/>
      <c r="E1682" s="252"/>
      <c r="F1682" s="252"/>
    </row>
    <row r="1684" spans="4:6" x14ac:dyDescent="0.2">
      <c r="D1684" s="252"/>
      <c r="E1684" s="252"/>
      <c r="F1684" s="252"/>
    </row>
    <row r="1686" spans="4:6" x14ac:dyDescent="0.2">
      <c r="D1686" s="252"/>
      <c r="E1686" s="252"/>
      <c r="F1686" s="252"/>
    </row>
    <row r="1688" spans="4:6" x14ac:dyDescent="0.2">
      <c r="D1688" s="252"/>
      <c r="E1688" s="252"/>
      <c r="F1688" s="252"/>
    </row>
    <row r="1690" spans="4:6" x14ac:dyDescent="0.2">
      <c r="D1690" s="252"/>
      <c r="E1690" s="252"/>
      <c r="F1690" s="252"/>
    </row>
    <row r="1692" spans="4:6" x14ac:dyDescent="0.2">
      <c r="D1692" s="252"/>
      <c r="E1692" s="252"/>
      <c r="F1692" s="252"/>
    </row>
    <row r="1694" spans="4:6" x14ac:dyDescent="0.2">
      <c r="D1694" s="252"/>
      <c r="E1694" s="252"/>
      <c r="F1694" s="252"/>
    </row>
    <row r="1696" spans="4:6" x14ac:dyDescent="0.2">
      <c r="D1696" s="252"/>
      <c r="E1696" s="252"/>
      <c r="F1696" s="252"/>
    </row>
    <row r="1698" spans="4:6" x14ac:dyDescent="0.2">
      <c r="D1698" s="252"/>
      <c r="E1698" s="252"/>
      <c r="F1698" s="252"/>
    </row>
    <row r="1700" spans="4:6" x14ac:dyDescent="0.2">
      <c r="D1700" s="252"/>
      <c r="E1700" s="252"/>
      <c r="F1700" s="252"/>
    </row>
    <row r="1702" spans="4:6" x14ac:dyDescent="0.2">
      <c r="D1702" s="252"/>
      <c r="E1702" s="252"/>
      <c r="F1702" s="252"/>
    </row>
    <row r="1704" spans="4:6" x14ac:dyDescent="0.2">
      <c r="D1704" s="252"/>
      <c r="E1704" s="252"/>
      <c r="F1704" s="252"/>
    </row>
    <row r="1706" spans="4:6" x14ac:dyDescent="0.2">
      <c r="D1706" s="252"/>
      <c r="E1706" s="252"/>
      <c r="F1706" s="252"/>
    </row>
    <row r="1708" spans="4:6" x14ac:dyDescent="0.2">
      <c r="D1708" s="252"/>
      <c r="E1708" s="252"/>
      <c r="F1708" s="252"/>
    </row>
    <row r="1710" spans="4:6" x14ac:dyDescent="0.2">
      <c r="D1710" s="252"/>
      <c r="E1710" s="252"/>
      <c r="F1710" s="252"/>
    </row>
    <row r="1712" spans="4:6" x14ac:dyDescent="0.2">
      <c r="D1712" s="252"/>
      <c r="E1712" s="252"/>
      <c r="F1712" s="252"/>
    </row>
    <row r="1714" spans="4:6" x14ac:dyDescent="0.2">
      <c r="D1714" s="252"/>
      <c r="E1714" s="252"/>
      <c r="F1714" s="252"/>
    </row>
    <row r="1716" spans="4:6" x14ac:dyDescent="0.2">
      <c r="D1716" s="252"/>
      <c r="E1716" s="252"/>
      <c r="F1716" s="252"/>
    </row>
    <row r="1718" spans="4:6" x14ac:dyDescent="0.2">
      <c r="D1718" s="252"/>
      <c r="E1718" s="252"/>
      <c r="F1718" s="252"/>
    </row>
    <row r="1720" spans="4:6" x14ac:dyDescent="0.2">
      <c r="D1720" s="252"/>
      <c r="E1720" s="252"/>
      <c r="F1720" s="252"/>
    </row>
    <row r="1722" spans="4:6" x14ac:dyDescent="0.2">
      <c r="D1722" s="252"/>
      <c r="E1722" s="252"/>
      <c r="F1722" s="252"/>
    </row>
    <row r="1724" spans="4:6" x14ac:dyDescent="0.2">
      <c r="D1724" s="252"/>
      <c r="E1724" s="252"/>
      <c r="F1724" s="252"/>
    </row>
    <row r="1726" spans="4:6" x14ac:dyDescent="0.2">
      <c r="D1726" s="252"/>
      <c r="E1726" s="252"/>
      <c r="F1726" s="252"/>
    </row>
    <row r="1728" spans="4:6" x14ac:dyDescent="0.2">
      <c r="D1728" s="252"/>
      <c r="E1728" s="252"/>
      <c r="F1728" s="252"/>
    </row>
    <row r="1730" spans="4:6" x14ac:dyDescent="0.2">
      <c r="D1730" s="252"/>
      <c r="E1730" s="252"/>
      <c r="F1730" s="252"/>
    </row>
    <row r="1732" spans="4:6" x14ac:dyDescent="0.2">
      <c r="D1732" s="252"/>
      <c r="E1732" s="252"/>
      <c r="F1732" s="252"/>
    </row>
    <row r="1734" spans="4:6" x14ac:dyDescent="0.2">
      <c r="D1734" s="252"/>
      <c r="E1734" s="252"/>
      <c r="F1734" s="252"/>
    </row>
    <row r="1736" spans="4:6" x14ac:dyDescent="0.2">
      <c r="D1736" s="252"/>
      <c r="E1736" s="252"/>
      <c r="F1736" s="252"/>
    </row>
    <row r="1738" spans="4:6" x14ac:dyDescent="0.2">
      <c r="D1738" s="252"/>
      <c r="E1738" s="252"/>
      <c r="F1738" s="252"/>
    </row>
    <row r="1740" spans="4:6" x14ac:dyDescent="0.2">
      <c r="D1740" s="252"/>
      <c r="E1740" s="252"/>
      <c r="F1740" s="252"/>
    </row>
    <row r="1742" spans="4:6" x14ac:dyDescent="0.2">
      <c r="D1742" s="252"/>
      <c r="E1742" s="252"/>
      <c r="F1742" s="252"/>
    </row>
    <row r="1744" spans="4:6" x14ac:dyDescent="0.2">
      <c r="D1744" s="252"/>
      <c r="E1744" s="252"/>
      <c r="F1744" s="252"/>
    </row>
    <row r="1746" spans="4:6" x14ac:dyDescent="0.2">
      <c r="D1746" s="252"/>
      <c r="E1746" s="252"/>
      <c r="F1746" s="252"/>
    </row>
    <row r="1748" spans="4:6" x14ac:dyDescent="0.2">
      <c r="D1748" s="252"/>
      <c r="E1748" s="252"/>
      <c r="F1748" s="252"/>
    </row>
    <row r="1750" spans="4:6" x14ac:dyDescent="0.2">
      <c r="D1750" s="252"/>
      <c r="E1750" s="252"/>
      <c r="F1750" s="252"/>
    </row>
    <row r="1752" spans="4:6" x14ac:dyDescent="0.2">
      <c r="D1752" s="252"/>
      <c r="E1752" s="252"/>
      <c r="F1752" s="252"/>
    </row>
    <row r="1754" spans="4:6" x14ac:dyDescent="0.2">
      <c r="D1754" s="252"/>
      <c r="E1754" s="252"/>
      <c r="F1754" s="252"/>
    </row>
    <row r="1756" spans="4:6" x14ac:dyDescent="0.2">
      <c r="D1756" s="252"/>
      <c r="E1756" s="252"/>
      <c r="F1756" s="252"/>
    </row>
    <row r="1758" spans="4:6" x14ac:dyDescent="0.2">
      <c r="D1758" s="252"/>
      <c r="E1758" s="252"/>
      <c r="F1758" s="252"/>
    </row>
    <row r="1760" spans="4:6" x14ac:dyDescent="0.2">
      <c r="D1760" s="252"/>
      <c r="E1760" s="252"/>
      <c r="F1760" s="252"/>
    </row>
    <row r="1762" spans="4:6" x14ac:dyDescent="0.2">
      <c r="D1762" s="252"/>
      <c r="E1762" s="252"/>
      <c r="F1762" s="252"/>
    </row>
    <row r="1764" spans="4:6" x14ac:dyDescent="0.2">
      <c r="D1764" s="252"/>
      <c r="E1764" s="252"/>
      <c r="F1764" s="252"/>
    </row>
    <row r="1766" spans="4:6" x14ac:dyDescent="0.2">
      <c r="D1766" s="252"/>
      <c r="E1766" s="252"/>
      <c r="F1766" s="252"/>
    </row>
    <row r="1768" spans="4:6" x14ac:dyDescent="0.2">
      <c r="D1768" s="252"/>
      <c r="E1768" s="252"/>
      <c r="F1768" s="252"/>
    </row>
    <row r="1770" spans="4:6" x14ac:dyDescent="0.2">
      <c r="D1770" s="252"/>
      <c r="E1770" s="252"/>
      <c r="F1770" s="252"/>
    </row>
    <row r="1772" spans="4:6" x14ac:dyDescent="0.2">
      <c r="D1772" s="252"/>
      <c r="E1772" s="252"/>
      <c r="F1772" s="252"/>
    </row>
    <row r="1774" spans="4:6" x14ac:dyDescent="0.2">
      <c r="D1774" s="252"/>
      <c r="E1774" s="252"/>
      <c r="F1774" s="252"/>
    </row>
    <row r="1776" spans="4:6" x14ac:dyDescent="0.2">
      <c r="D1776" s="252"/>
      <c r="E1776" s="252"/>
      <c r="F1776" s="252"/>
    </row>
    <row r="1778" spans="4:6" x14ac:dyDescent="0.2">
      <c r="D1778" s="252"/>
      <c r="E1778" s="252"/>
      <c r="F1778" s="252"/>
    </row>
    <row r="1780" spans="4:6" x14ac:dyDescent="0.2">
      <c r="D1780" s="252"/>
      <c r="E1780" s="252"/>
      <c r="F1780" s="252"/>
    </row>
    <row r="1782" spans="4:6" x14ac:dyDescent="0.2">
      <c r="D1782" s="252"/>
      <c r="E1782" s="252"/>
      <c r="F1782" s="252"/>
    </row>
    <row r="1784" spans="4:6" x14ac:dyDescent="0.2">
      <c r="D1784" s="252"/>
      <c r="E1784" s="252"/>
      <c r="F1784" s="252"/>
    </row>
    <row r="1786" spans="4:6" x14ac:dyDescent="0.2">
      <c r="D1786" s="252"/>
      <c r="E1786" s="252"/>
      <c r="F1786" s="252"/>
    </row>
    <row r="1788" spans="4:6" x14ac:dyDescent="0.2">
      <c r="D1788" s="252"/>
      <c r="E1788" s="252"/>
      <c r="F1788" s="252"/>
    </row>
    <row r="1790" spans="4:6" x14ac:dyDescent="0.2">
      <c r="D1790" s="252"/>
      <c r="E1790" s="252"/>
      <c r="F1790" s="252"/>
    </row>
    <row r="1792" spans="4:6" x14ac:dyDescent="0.2">
      <c r="D1792" s="252"/>
      <c r="E1792" s="252"/>
      <c r="F1792" s="252"/>
    </row>
    <row r="1794" spans="4:6" x14ac:dyDescent="0.2">
      <c r="D1794" s="252"/>
      <c r="E1794" s="252"/>
      <c r="F1794" s="252"/>
    </row>
    <row r="1796" spans="4:6" x14ac:dyDescent="0.2">
      <c r="D1796" s="252"/>
      <c r="E1796" s="252"/>
      <c r="F1796" s="252"/>
    </row>
    <row r="1798" spans="4:6" x14ac:dyDescent="0.2">
      <c r="D1798" s="252"/>
      <c r="E1798" s="252"/>
      <c r="F1798" s="252"/>
    </row>
    <row r="1800" spans="4:6" x14ac:dyDescent="0.2">
      <c r="D1800" s="252"/>
      <c r="E1800" s="252"/>
      <c r="F1800" s="252"/>
    </row>
    <row r="1802" spans="4:6" x14ac:dyDescent="0.2">
      <c r="D1802" s="252"/>
      <c r="E1802" s="252"/>
      <c r="F1802" s="252"/>
    </row>
    <row r="1804" spans="4:6" x14ac:dyDescent="0.2">
      <c r="D1804" s="252"/>
      <c r="E1804" s="252"/>
      <c r="F1804" s="252"/>
    </row>
    <row r="1806" spans="4:6" x14ac:dyDescent="0.2">
      <c r="D1806" s="252"/>
      <c r="E1806" s="252"/>
      <c r="F1806" s="252"/>
    </row>
    <row r="1808" spans="4:6" x14ac:dyDescent="0.2">
      <c r="D1808" s="252"/>
      <c r="E1808" s="252"/>
      <c r="F1808" s="252"/>
    </row>
    <row r="1810" spans="4:6" x14ac:dyDescent="0.2">
      <c r="D1810" s="252"/>
      <c r="E1810" s="252"/>
      <c r="F1810" s="252"/>
    </row>
    <row r="1812" spans="4:6" x14ac:dyDescent="0.2">
      <c r="D1812" s="252"/>
      <c r="E1812" s="252"/>
      <c r="F1812" s="252"/>
    </row>
    <row r="1814" spans="4:6" x14ac:dyDescent="0.2">
      <c r="D1814" s="252"/>
      <c r="E1814" s="252"/>
      <c r="F1814" s="252"/>
    </row>
    <row r="1816" spans="4:6" x14ac:dyDescent="0.2">
      <c r="D1816" s="252"/>
      <c r="E1816" s="252"/>
      <c r="F1816" s="252"/>
    </row>
    <row r="1818" spans="4:6" x14ac:dyDescent="0.2">
      <c r="D1818" s="252"/>
      <c r="E1818" s="252"/>
      <c r="F1818" s="252"/>
    </row>
    <row r="1820" spans="4:6" x14ac:dyDescent="0.2">
      <c r="D1820" s="252"/>
      <c r="E1820" s="252"/>
      <c r="F1820" s="252"/>
    </row>
    <row r="1822" spans="4:6" x14ac:dyDescent="0.2">
      <c r="D1822" s="252"/>
      <c r="E1822" s="252"/>
      <c r="F1822" s="252"/>
    </row>
    <row r="1824" spans="4:6" x14ac:dyDescent="0.2">
      <c r="D1824" s="252"/>
      <c r="E1824" s="252"/>
      <c r="F1824" s="252"/>
    </row>
    <row r="1826" spans="4:6" x14ac:dyDescent="0.2">
      <c r="D1826" s="252"/>
      <c r="E1826" s="252"/>
      <c r="F1826" s="252"/>
    </row>
    <row r="1828" spans="4:6" x14ac:dyDescent="0.2">
      <c r="D1828" s="252"/>
      <c r="E1828" s="252"/>
      <c r="F1828" s="252"/>
    </row>
    <row r="1830" spans="4:6" x14ac:dyDescent="0.2">
      <c r="D1830" s="252"/>
      <c r="E1830" s="252"/>
      <c r="F1830" s="252"/>
    </row>
    <row r="1832" spans="4:6" x14ac:dyDescent="0.2">
      <c r="D1832" s="252"/>
      <c r="E1832" s="252"/>
      <c r="F1832" s="252"/>
    </row>
    <row r="1834" spans="4:6" x14ac:dyDescent="0.2">
      <c r="D1834" s="252"/>
      <c r="E1834" s="252"/>
      <c r="F1834" s="252"/>
    </row>
    <row r="1836" spans="4:6" x14ac:dyDescent="0.2">
      <c r="D1836" s="252"/>
      <c r="E1836" s="252"/>
      <c r="F1836" s="252"/>
    </row>
    <row r="1838" spans="4:6" x14ac:dyDescent="0.2">
      <c r="D1838" s="252"/>
      <c r="E1838" s="252"/>
      <c r="F1838" s="252"/>
    </row>
    <row r="1840" spans="4:6" x14ac:dyDescent="0.2">
      <c r="D1840" s="252"/>
      <c r="E1840" s="252"/>
      <c r="F1840" s="252"/>
    </row>
    <row r="1842" spans="4:6" x14ac:dyDescent="0.2">
      <c r="D1842" s="252"/>
      <c r="E1842" s="252"/>
      <c r="F1842" s="252"/>
    </row>
    <row r="1844" spans="4:6" x14ac:dyDescent="0.2">
      <c r="D1844" s="252"/>
      <c r="E1844" s="252"/>
      <c r="F1844" s="252"/>
    </row>
    <row r="1846" spans="4:6" x14ac:dyDescent="0.2">
      <c r="D1846" s="252"/>
      <c r="E1846" s="252"/>
      <c r="F1846" s="252"/>
    </row>
    <row r="1848" spans="4:6" x14ac:dyDescent="0.2">
      <c r="D1848" s="252"/>
      <c r="E1848" s="252"/>
      <c r="F1848" s="252"/>
    </row>
    <row r="1850" spans="4:6" x14ac:dyDescent="0.2">
      <c r="D1850" s="252"/>
      <c r="E1850" s="252"/>
      <c r="F1850" s="252"/>
    </row>
    <row r="1852" spans="4:6" x14ac:dyDescent="0.2">
      <c r="D1852" s="252"/>
      <c r="E1852" s="252"/>
      <c r="F1852" s="252"/>
    </row>
    <row r="1854" spans="4:6" x14ac:dyDescent="0.2">
      <c r="D1854" s="252"/>
      <c r="E1854" s="252"/>
      <c r="F1854" s="252"/>
    </row>
    <row r="1856" spans="4:6" x14ac:dyDescent="0.2">
      <c r="D1856" s="252"/>
      <c r="E1856" s="252"/>
      <c r="F1856" s="252"/>
    </row>
    <row r="1858" spans="4:6" x14ac:dyDescent="0.2">
      <c r="D1858" s="252"/>
      <c r="E1858" s="252"/>
      <c r="F1858" s="252"/>
    </row>
    <row r="1860" spans="4:6" x14ac:dyDescent="0.2">
      <c r="D1860" s="252"/>
      <c r="E1860" s="252"/>
      <c r="F1860" s="252"/>
    </row>
    <row r="1862" spans="4:6" x14ac:dyDescent="0.2">
      <c r="D1862" s="252"/>
      <c r="E1862" s="252"/>
      <c r="F1862" s="252"/>
    </row>
    <row r="1864" spans="4:6" x14ac:dyDescent="0.2">
      <c r="D1864" s="252"/>
      <c r="E1864" s="252"/>
      <c r="F1864" s="252"/>
    </row>
    <row r="1866" spans="4:6" x14ac:dyDescent="0.2">
      <c r="D1866" s="252"/>
      <c r="E1866" s="252"/>
      <c r="F1866" s="252"/>
    </row>
    <row r="1868" spans="4:6" x14ac:dyDescent="0.2">
      <c r="D1868" s="252"/>
      <c r="E1868" s="252"/>
      <c r="F1868" s="252"/>
    </row>
    <row r="1870" spans="4:6" x14ac:dyDescent="0.2">
      <c r="D1870" s="252"/>
      <c r="E1870" s="252"/>
      <c r="F1870" s="252"/>
    </row>
    <row r="1872" spans="4:6" x14ac:dyDescent="0.2">
      <c r="D1872" s="252"/>
      <c r="E1872" s="252"/>
      <c r="F1872" s="252"/>
    </row>
    <row r="1874" spans="4:6" x14ac:dyDescent="0.2">
      <c r="D1874" s="252"/>
      <c r="E1874" s="252"/>
      <c r="F1874" s="252"/>
    </row>
    <row r="1876" spans="4:6" x14ac:dyDescent="0.2">
      <c r="D1876" s="252"/>
      <c r="E1876" s="252"/>
      <c r="F1876" s="252"/>
    </row>
    <row r="1878" spans="4:6" x14ac:dyDescent="0.2">
      <c r="D1878" s="252"/>
      <c r="E1878" s="252"/>
      <c r="F1878" s="252"/>
    </row>
    <row r="1880" spans="4:6" x14ac:dyDescent="0.2">
      <c r="D1880" s="252"/>
      <c r="E1880" s="252"/>
      <c r="F1880" s="252"/>
    </row>
    <row r="1882" spans="4:6" x14ac:dyDescent="0.2">
      <c r="D1882" s="252"/>
      <c r="E1882" s="252"/>
      <c r="F1882" s="252"/>
    </row>
    <row r="1884" spans="4:6" x14ac:dyDescent="0.2">
      <c r="D1884" s="252"/>
      <c r="E1884" s="252"/>
      <c r="F1884" s="252"/>
    </row>
    <row r="1886" spans="4:6" x14ac:dyDescent="0.2">
      <c r="D1886" s="252"/>
      <c r="E1886" s="252"/>
      <c r="F1886" s="252"/>
    </row>
    <row r="1888" spans="4:6" x14ac:dyDescent="0.2">
      <c r="D1888" s="252"/>
      <c r="E1888" s="252"/>
      <c r="F1888" s="252"/>
    </row>
    <row r="1890" spans="4:6" x14ac:dyDescent="0.2">
      <c r="D1890" s="252"/>
      <c r="E1890" s="252"/>
      <c r="F1890" s="252"/>
    </row>
    <row r="1892" spans="4:6" x14ac:dyDescent="0.2">
      <c r="D1892" s="252"/>
      <c r="E1892" s="252"/>
      <c r="F1892" s="252"/>
    </row>
    <row r="1894" spans="4:6" x14ac:dyDescent="0.2">
      <c r="D1894" s="252"/>
      <c r="E1894" s="252"/>
      <c r="F1894" s="252"/>
    </row>
    <row r="1896" spans="4:6" x14ac:dyDescent="0.2">
      <c r="D1896" s="252"/>
      <c r="E1896" s="252"/>
      <c r="F1896" s="252"/>
    </row>
    <row r="1898" spans="4:6" x14ac:dyDescent="0.2">
      <c r="D1898" s="252"/>
      <c r="E1898" s="252"/>
      <c r="F1898" s="252"/>
    </row>
    <row r="1900" spans="4:6" x14ac:dyDescent="0.2">
      <c r="D1900" s="252"/>
      <c r="E1900" s="252"/>
      <c r="F1900" s="252"/>
    </row>
    <row r="1902" spans="4:6" x14ac:dyDescent="0.2">
      <c r="D1902" s="252"/>
      <c r="E1902" s="252"/>
      <c r="F1902" s="252"/>
    </row>
    <row r="1904" spans="4:6" x14ac:dyDescent="0.2">
      <c r="D1904" s="252"/>
      <c r="E1904" s="252"/>
      <c r="F1904" s="252"/>
    </row>
    <row r="1906" spans="4:6" x14ac:dyDescent="0.2">
      <c r="D1906" s="252"/>
      <c r="E1906" s="252"/>
      <c r="F1906" s="252"/>
    </row>
    <row r="1908" spans="4:6" x14ac:dyDescent="0.2">
      <c r="D1908" s="252"/>
      <c r="E1908" s="252"/>
      <c r="F1908" s="252"/>
    </row>
    <row r="1910" spans="4:6" x14ac:dyDescent="0.2">
      <c r="D1910" s="252"/>
      <c r="E1910" s="252"/>
      <c r="F1910" s="252"/>
    </row>
    <row r="1912" spans="4:6" x14ac:dyDescent="0.2">
      <c r="D1912" s="252"/>
      <c r="E1912" s="252"/>
      <c r="F1912" s="252"/>
    </row>
    <row r="1914" spans="4:6" x14ac:dyDescent="0.2">
      <c r="D1914" s="252"/>
      <c r="E1914" s="252"/>
      <c r="F1914" s="252"/>
    </row>
    <row r="1916" spans="4:6" x14ac:dyDescent="0.2">
      <c r="D1916" s="252"/>
      <c r="E1916" s="252"/>
      <c r="F1916" s="252"/>
    </row>
    <row r="1918" spans="4:6" x14ac:dyDescent="0.2">
      <c r="D1918" s="252"/>
      <c r="E1918" s="252"/>
      <c r="F1918" s="252"/>
    </row>
    <row r="1920" spans="4:6" x14ac:dyDescent="0.2">
      <c r="D1920" s="252"/>
      <c r="E1920" s="252"/>
      <c r="F1920" s="252"/>
    </row>
    <row r="1922" spans="4:6" x14ac:dyDescent="0.2">
      <c r="D1922" s="252"/>
      <c r="E1922" s="252"/>
      <c r="F1922" s="252"/>
    </row>
    <row r="1924" spans="4:6" x14ac:dyDescent="0.2">
      <c r="D1924" s="252"/>
      <c r="E1924" s="252"/>
      <c r="F1924" s="252"/>
    </row>
    <row r="1926" spans="4:6" x14ac:dyDescent="0.2">
      <c r="D1926" s="252"/>
      <c r="E1926" s="252"/>
      <c r="F1926" s="252"/>
    </row>
    <row r="1928" spans="4:6" x14ac:dyDescent="0.2">
      <c r="D1928" s="252"/>
      <c r="E1928" s="252"/>
      <c r="F1928" s="252"/>
    </row>
    <row r="1930" spans="4:6" x14ac:dyDescent="0.2">
      <c r="D1930" s="252"/>
      <c r="E1930" s="252"/>
      <c r="F1930" s="252"/>
    </row>
    <row r="1932" spans="4:6" x14ac:dyDescent="0.2">
      <c r="D1932" s="252"/>
      <c r="E1932" s="252"/>
      <c r="F1932" s="252"/>
    </row>
    <row r="1934" spans="4:6" x14ac:dyDescent="0.2">
      <c r="D1934" s="252"/>
      <c r="E1934" s="252"/>
      <c r="F1934" s="252"/>
    </row>
    <row r="1936" spans="4:6" x14ac:dyDescent="0.2">
      <c r="D1936" s="252"/>
      <c r="E1936" s="252"/>
      <c r="F1936" s="252"/>
    </row>
    <row r="1938" spans="4:6" x14ac:dyDescent="0.2">
      <c r="D1938" s="252"/>
      <c r="E1938" s="252"/>
      <c r="F1938" s="252"/>
    </row>
    <row r="1940" spans="4:6" x14ac:dyDescent="0.2">
      <c r="D1940" s="252"/>
      <c r="E1940" s="252"/>
      <c r="F1940" s="252"/>
    </row>
    <row r="1942" spans="4:6" x14ac:dyDescent="0.2">
      <c r="D1942" s="252"/>
      <c r="E1942" s="252"/>
      <c r="F1942" s="252"/>
    </row>
    <row r="1944" spans="4:6" x14ac:dyDescent="0.2">
      <c r="D1944" s="252"/>
      <c r="E1944" s="252"/>
      <c r="F1944" s="252"/>
    </row>
    <row r="1946" spans="4:6" x14ac:dyDescent="0.2">
      <c r="D1946" s="252"/>
      <c r="E1946" s="252"/>
      <c r="F1946" s="252"/>
    </row>
    <row r="1948" spans="4:6" x14ac:dyDescent="0.2">
      <c r="D1948" s="252"/>
      <c r="E1948" s="252"/>
      <c r="F1948" s="252"/>
    </row>
    <row r="1950" spans="4:6" x14ac:dyDescent="0.2">
      <c r="D1950" s="252"/>
      <c r="E1950" s="252"/>
      <c r="F1950" s="252"/>
    </row>
    <row r="1952" spans="4:6" x14ac:dyDescent="0.2">
      <c r="D1952" s="252"/>
      <c r="E1952" s="252"/>
      <c r="F1952" s="252"/>
    </row>
    <row r="1954" spans="4:6" x14ac:dyDescent="0.2">
      <c r="D1954" s="252"/>
      <c r="E1954" s="252"/>
      <c r="F1954" s="252"/>
    </row>
    <row r="1956" spans="4:6" x14ac:dyDescent="0.2">
      <c r="D1956" s="252"/>
      <c r="E1956" s="252"/>
      <c r="F1956" s="252"/>
    </row>
    <row r="1958" spans="4:6" x14ac:dyDescent="0.2">
      <c r="D1958" s="252"/>
      <c r="E1958" s="252"/>
      <c r="F1958" s="252"/>
    </row>
    <row r="1960" spans="4:6" x14ac:dyDescent="0.2">
      <c r="D1960" s="252"/>
      <c r="E1960" s="252"/>
      <c r="F1960" s="252"/>
    </row>
    <row r="1962" spans="4:6" x14ac:dyDescent="0.2">
      <c r="D1962" s="252"/>
      <c r="E1962" s="252"/>
      <c r="F1962" s="252"/>
    </row>
    <row r="1964" spans="4:6" x14ac:dyDescent="0.2">
      <c r="D1964" s="252"/>
      <c r="E1964" s="252"/>
      <c r="F1964" s="252"/>
    </row>
    <row r="1966" spans="4:6" x14ac:dyDescent="0.2">
      <c r="D1966" s="252"/>
      <c r="E1966" s="252"/>
      <c r="F1966" s="252"/>
    </row>
    <row r="1968" spans="4:6" x14ac:dyDescent="0.2">
      <c r="D1968" s="252"/>
      <c r="E1968" s="252"/>
      <c r="F1968" s="252"/>
    </row>
    <row r="1970" spans="4:6" x14ac:dyDescent="0.2">
      <c r="D1970" s="252"/>
      <c r="E1970" s="252"/>
      <c r="F1970" s="252"/>
    </row>
    <row r="1972" spans="4:6" x14ac:dyDescent="0.2">
      <c r="D1972" s="252"/>
      <c r="E1972" s="252"/>
      <c r="F1972" s="252"/>
    </row>
    <row r="1974" spans="4:6" x14ac:dyDescent="0.2">
      <c r="D1974" s="252"/>
      <c r="E1974" s="252"/>
      <c r="F1974" s="252"/>
    </row>
    <row r="1976" spans="4:6" x14ac:dyDescent="0.2">
      <c r="D1976" s="252"/>
      <c r="E1976" s="252"/>
      <c r="F1976" s="252"/>
    </row>
    <row r="1978" spans="4:6" x14ac:dyDescent="0.2">
      <c r="D1978" s="252"/>
      <c r="E1978" s="252"/>
      <c r="F1978" s="252"/>
    </row>
    <row r="1980" spans="4:6" x14ac:dyDescent="0.2">
      <c r="D1980" s="252"/>
      <c r="E1980" s="252"/>
      <c r="F1980" s="252"/>
    </row>
    <row r="1982" spans="4:6" x14ac:dyDescent="0.2">
      <c r="D1982" s="252"/>
      <c r="E1982" s="252"/>
      <c r="F1982" s="252"/>
    </row>
    <row r="1984" spans="4:6" x14ac:dyDescent="0.2">
      <c r="D1984" s="252"/>
      <c r="E1984" s="252"/>
      <c r="F1984" s="252"/>
    </row>
    <row r="1986" spans="4:6" x14ac:dyDescent="0.2">
      <c r="D1986" s="252"/>
      <c r="E1986" s="252"/>
      <c r="F1986" s="252"/>
    </row>
    <row r="1988" spans="4:6" x14ac:dyDescent="0.2">
      <c r="D1988" s="252"/>
      <c r="E1988" s="252"/>
      <c r="F1988" s="252"/>
    </row>
    <row r="1990" spans="4:6" x14ac:dyDescent="0.2">
      <c r="D1990" s="252"/>
      <c r="E1990" s="252"/>
      <c r="F1990" s="252"/>
    </row>
    <row r="1992" spans="4:6" x14ac:dyDescent="0.2">
      <c r="D1992" s="252"/>
      <c r="E1992" s="252"/>
      <c r="F1992" s="252"/>
    </row>
    <row r="1994" spans="4:6" x14ac:dyDescent="0.2">
      <c r="D1994" s="252"/>
      <c r="E1994" s="252"/>
      <c r="F1994" s="252"/>
    </row>
    <row r="1996" spans="4:6" x14ac:dyDescent="0.2">
      <c r="D1996" s="252"/>
      <c r="E1996" s="252"/>
      <c r="F1996" s="252"/>
    </row>
    <row r="1998" spans="4:6" x14ac:dyDescent="0.2">
      <c r="D1998" s="252"/>
      <c r="E1998" s="252"/>
      <c r="F1998" s="252"/>
    </row>
    <row r="2000" spans="4:6" x14ac:dyDescent="0.2">
      <c r="D2000" s="252"/>
      <c r="E2000" s="252"/>
      <c r="F2000" s="252"/>
    </row>
    <row r="2002" spans="4:6" x14ac:dyDescent="0.2">
      <c r="D2002" s="252"/>
      <c r="E2002" s="252"/>
      <c r="F2002" s="252"/>
    </row>
    <row r="2004" spans="4:6" x14ac:dyDescent="0.2">
      <c r="D2004" s="252"/>
      <c r="E2004" s="252"/>
      <c r="F2004" s="252"/>
    </row>
    <row r="2006" spans="4:6" x14ac:dyDescent="0.2">
      <c r="D2006" s="252"/>
      <c r="E2006" s="252"/>
      <c r="F2006" s="252"/>
    </row>
    <row r="2008" spans="4:6" x14ac:dyDescent="0.2">
      <c r="D2008" s="252"/>
      <c r="E2008" s="252"/>
      <c r="F2008" s="252"/>
    </row>
    <row r="2010" spans="4:6" x14ac:dyDescent="0.2">
      <c r="D2010" s="252"/>
      <c r="E2010" s="252"/>
      <c r="F2010" s="252"/>
    </row>
    <row r="2012" spans="4:6" x14ac:dyDescent="0.2">
      <c r="D2012" s="252"/>
      <c r="E2012" s="252"/>
      <c r="F2012" s="252"/>
    </row>
    <row r="2014" spans="4:6" x14ac:dyDescent="0.2">
      <c r="D2014" s="252"/>
      <c r="E2014" s="252"/>
      <c r="F2014" s="252"/>
    </row>
    <row r="2016" spans="4:6" x14ac:dyDescent="0.2">
      <c r="D2016" s="252"/>
      <c r="E2016" s="252"/>
      <c r="F2016" s="252"/>
    </row>
    <row r="2018" spans="4:6" x14ac:dyDescent="0.2">
      <c r="D2018" s="252"/>
      <c r="E2018" s="252"/>
      <c r="F2018" s="252"/>
    </row>
    <row r="2020" spans="4:6" x14ac:dyDescent="0.2">
      <c r="D2020" s="252"/>
      <c r="E2020" s="252"/>
      <c r="F2020" s="252"/>
    </row>
    <row r="2022" spans="4:6" x14ac:dyDescent="0.2">
      <c r="D2022" s="252"/>
      <c r="E2022" s="252"/>
      <c r="F2022" s="252"/>
    </row>
    <row r="2024" spans="4:6" x14ac:dyDescent="0.2">
      <c r="D2024" s="252"/>
      <c r="E2024" s="252"/>
      <c r="F2024" s="252"/>
    </row>
    <row r="2026" spans="4:6" x14ac:dyDescent="0.2">
      <c r="D2026" s="252"/>
      <c r="E2026" s="252"/>
      <c r="F2026" s="252"/>
    </row>
    <row r="2028" spans="4:6" x14ac:dyDescent="0.2">
      <c r="D2028" s="252"/>
      <c r="E2028" s="252"/>
      <c r="F2028" s="252"/>
    </row>
    <row r="2030" spans="4:6" x14ac:dyDescent="0.2">
      <c r="D2030" s="252"/>
      <c r="E2030" s="252"/>
      <c r="F2030" s="252"/>
    </row>
    <row r="2032" spans="4:6" x14ac:dyDescent="0.2">
      <c r="D2032" s="252"/>
      <c r="E2032" s="252"/>
      <c r="F2032" s="252"/>
    </row>
    <row r="2034" spans="4:6" x14ac:dyDescent="0.2">
      <c r="D2034" s="252"/>
      <c r="E2034" s="252"/>
      <c r="F2034" s="252"/>
    </row>
    <row r="2036" spans="4:6" x14ac:dyDescent="0.2">
      <c r="D2036" s="252"/>
      <c r="E2036" s="252"/>
      <c r="F2036" s="252"/>
    </row>
    <row r="2038" spans="4:6" x14ac:dyDescent="0.2">
      <c r="D2038" s="252"/>
      <c r="E2038" s="252"/>
      <c r="F2038" s="252"/>
    </row>
    <row r="2040" spans="4:6" x14ac:dyDescent="0.2">
      <c r="D2040" s="252"/>
      <c r="E2040" s="252"/>
      <c r="F2040" s="252"/>
    </row>
    <row r="2042" spans="4:6" x14ac:dyDescent="0.2">
      <c r="D2042" s="252"/>
      <c r="E2042" s="252"/>
      <c r="F2042" s="252"/>
    </row>
    <row r="2044" spans="4:6" x14ac:dyDescent="0.2">
      <c r="D2044" s="252"/>
      <c r="E2044" s="252"/>
      <c r="F2044" s="252"/>
    </row>
    <row r="2046" spans="4:6" x14ac:dyDescent="0.2">
      <c r="D2046" s="252"/>
      <c r="E2046" s="252"/>
      <c r="F2046" s="252"/>
    </row>
    <row r="2048" spans="4:6" x14ac:dyDescent="0.2">
      <c r="D2048" s="252"/>
      <c r="E2048" s="252"/>
      <c r="F2048" s="252"/>
    </row>
    <row r="2050" spans="4:6" x14ac:dyDescent="0.2">
      <c r="D2050" s="252"/>
      <c r="E2050" s="252"/>
      <c r="F2050" s="252"/>
    </row>
    <row r="2052" spans="4:6" x14ac:dyDescent="0.2">
      <c r="D2052" s="252"/>
      <c r="E2052" s="252"/>
      <c r="F2052" s="252"/>
    </row>
    <row r="2054" spans="4:6" x14ac:dyDescent="0.2">
      <c r="D2054" s="252"/>
      <c r="E2054" s="252"/>
      <c r="F2054" s="252"/>
    </row>
    <row r="2056" spans="4:6" x14ac:dyDescent="0.2">
      <c r="D2056" s="252"/>
      <c r="E2056" s="252"/>
      <c r="F2056" s="252"/>
    </row>
    <row r="2058" spans="4:6" x14ac:dyDescent="0.2">
      <c r="D2058" s="252"/>
      <c r="E2058" s="252"/>
      <c r="F2058" s="252"/>
    </row>
    <row r="2060" spans="4:6" x14ac:dyDescent="0.2">
      <c r="D2060" s="252"/>
      <c r="E2060" s="252"/>
      <c r="F2060" s="252"/>
    </row>
    <row r="2062" spans="4:6" x14ac:dyDescent="0.2">
      <c r="D2062" s="252"/>
      <c r="E2062" s="252"/>
      <c r="F2062" s="252"/>
    </row>
    <row r="2064" spans="4:6" x14ac:dyDescent="0.2">
      <c r="D2064" s="252"/>
      <c r="E2064" s="252"/>
      <c r="F2064" s="252"/>
    </row>
    <row r="2066" spans="4:6" x14ac:dyDescent="0.2">
      <c r="D2066" s="252"/>
      <c r="E2066" s="252"/>
      <c r="F2066" s="252"/>
    </row>
    <row r="2068" spans="4:6" x14ac:dyDescent="0.2">
      <c r="D2068" s="252"/>
      <c r="E2068" s="252"/>
      <c r="F2068" s="252"/>
    </row>
    <row r="2070" spans="4:6" x14ac:dyDescent="0.2">
      <c r="D2070" s="252"/>
      <c r="E2070" s="252"/>
      <c r="F2070" s="252"/>
    </row>
    <row r="2072" spans="4:6" x14ac:dyDescent="0.2">
      <c r="D2072" s="252"/>
      <c r="E2072" s="252"/>
      <c r="F2072" s="252"/>
    </row>
    <row r="2074" spans="4:6" x14ac:dyDescent="0.2">
      <c r="D2074" s="252"/>
      <c r="E2074" s="252"/>
      <c r="F2074" s="252"/>
    </row>
    <row r="2076" spans="4:6" x14ac:dyDescent="0.2">
      <c r="D2076" s="252"/>
      <c r="E2076" s="252"/>
      <c r="F2076" s="252"/>
    </row>
    <row r="2078" spans="4:6" x14ac:dyDescent="0.2">
      <c r="D2078" s="252"/>
      <c r="E2078" s="252"/>
      <c r="F2078" s="252"/>
    </row>
    <row r="2080" spans="4:6" x14ac:dyDescent="0.2">
      <c r="D2080" s="252"/>
      <c r="E2080" s="252"/>
      <c r="F2080" s="252"/>
    </row>
    <row r="2082" spans="4:6" x14ac:dyDescent="0.2">
      <c r="D2082" s="252"/>
      <c r="E2082" s="252"/>
      <c r="F2082" s="252"/>
    </row>
    <row r="2084" spans="4:6" x14ac:dyDescent="0.2">
      <c r="D2084" s="252"/>
      <c r="E2084" s="252"/>
      <c r="F2084" s="252"/>
    </row>
    <row r="2086" spans="4:6" x14ac:dyDescent="0.2">
      <c r="D2086" s="252"/>
      <c r="E2086" s="252"/>
      <c r="F2086" s="252"/>
    </row>
    <row r="2088" spans="4:6" x14ac:dyDescent="0.2">
      <c r="D2088" s="252"/>
      <c r="E2088" s="252"/>
      <c r="F2088" s="252"/>
    </row>
    <row r="2090" spans="4:6" x14ac:dyDescent="0.2">
      <c r="D2090" s="252"/>
      <c r="E2090" s="252"/>
      <c r="F2090" s="252"/>
    </row>
    <row r="2092" spans="4:6" x14ac:dyDescent="0.2">
      <c r="D2092" s="252"/>
      <c r="E2092" s="252"/>
      <c r="F2092" s="252"/>
    </row>
    <row r="2094" spans="4:6" x14ac:dyDescent="0.2">
      <c r="D2094" s="252"/>
      <c r="E2094" s="252"/>
      <c r="F2094" s="252"/>
    </row>
    <row r="2096" spans="4:6" x14ac:dyDescent="0.2">
      <c r="D2096" s="252"/>
      <c r="E2096" s="252"/>
      <c r="F2096" s="252"/>
    </row>
    <row r="2098" spans="4:6" x14ac:dyDescent="0.2">
      <c r="D2098" s="252"/>
      <c r="E2098" s="252"/>
      <c r="F2098" s="252"/>
    </row>
    <row r="2100" spans="4:6" x14ac:dyDescent="0.2">
      <c r="D2100" s="252"/>
      <c r="E2100" s="252"/>
      <c r="F2100" s="252"/>
    </row>
    <row r="2102" spans="4:6" x14ac:dyDescent="0.2">
      <c r="D2102" s="252"/>
      <c r="E2102" s="252"/>
      <c r="F2102" s="252"/>
    </row>
    <row r="2104" spans="4:6" x14ac:dyDescent="0.2">
      <c r="D2104" s="252"/>
      <c r="E2104" s="252"/>
      <c r="F2104" s="252"/>
    </row>
    <row r="2106" spans="4:6" x14ac:dyDescent="0.2">
      <c r="D2106" s="252"/>
      <c r="E2106" s="252"/>
      <c r="F2106" s="252"/>
    </row>
    <row r="2108" spans="4:6" x14ac:dyDescent="0.2">
      <c r="D2108" s="252"/>
      <c r="E2108" s="252"/>
      <c r="F2108" s="252"/>
    </row>
    <row r="2110" spans="4:6" x14ac:dyDescent="0.2">
      <c r="D2110" s="252"/>
      <c r="E2110" s="252"/>
      <c r="F2110" s="252"/>
    </row>
    <row r="2112" spans="4:6" x14ac:dyDescent="0.2">
      <c r="D2112" s="252"/>
      <c r="E2112" s="252"/>
      <c r="F2112" s="252"/>
    </row>
    <row r="2114" spans="4:6" x14ac:dyDescent="0.2">
      <c r="D2114" s="252"/>
      <c r="E2114" s="252"/>
      <c r="F2114" s="252"/>
    </row>
    <row r="2116" spans="4:6" x14ac:dyDescent="0.2">
      <c r="D2116" s="252"/>
      <c r="E2116" s="252"/>
      <c r="F2116" s="252"/>
    </row>
    <row r="2118" spans="4:6" x14ac:dyDescent="0.2">
      <c r="D2118" s="252"/>
      <c r="E2118" s="252"/>
      <c r="F2118" s="252"/>
    </row>
    <row r="2120" spans="4:6" x14ac:dyDescent="0.2">
      <c r="D2120" s="252"/>
      <c r="E2120" s="252"/>
      <c r="F2120" s="252"/>
    </row>
    <row r="2122" spans="4:6" x14ac:dyDescent="0.2">
      <c r="D2122" s="252"/>
      <c r="E2122" s="252"/>
      <c r="F2122" s="252"/>
    </row>
    <row r="2124" spans="4:6" x14ac:dyDescent="0.2">
      <c r="D2124" s="252"/>
      <c r="E2124" s="252"/>
      <c r="F2124" s="252"/>
    </row>
    <row r="2126" spans="4:6" x14ac:dyDescent="0.2">
      <c r="D2126" s="252"/>
      <c r="E2126" s="252"/>
      <c r="F2126" s="252"/>
    </row>
    <row r="2128" spans="4:6" x14ac:dyDescent="0.2">
      <c r="D2128" s="252"/>
      <c r="E2128" s="252"/>
      <c r="F2128" s="252"/>
    </row>
    <row r="2130" spans="4:6" x14ac:dyDescent="0.2">
      <c r="D2130" s="252"/>
      <c r="E2130" s="252"/>
      <c r="F2130" s="252"/>
    </row>
    <row r="2132" spans="4:6" x14ac:dyDescent="0.2">
      <c r="D2132" s="252"/>
      <c r="E2132" s="252"/>
      <c r="F2132" s="252"/>
    </row>
    <row r="2134" spans="4:6" x14ac:dyDescent="0.2">
      <c r="D2134" s="252"/>
      <c r="E2134" s="252"/>
      <c r="F2134" s="252"/>
    </row>
    <row r="2136" spans="4:6" x14ac:dyDescent="0.2">
      <c r="D2136" s="252"/>
      <c r="E2136" s="252"/>
      <c r="F2136" s="252"/>
    </row>
    <row r="2138" spans="4:6" x14ac:dyDescent="0.2">
      <c r="D2138" s="252"/>
      <c r="E2138" s="252"/>
      <c r="F2138" s="252"/>
    </row>
    <row r="2140" spans="4:6" x14ac:dyDescent="0.2">
      <c r="D2140" s="252"/>
      <c r="E2140" s="252"/>
      <c r="F2140" s="252"/>
    </row>
    <row r="2142" spans="4:6" x14ac:dyDescent="0.2">
      <c r="D2142" s="252"/>
      <c r="E2142" s="252"/>
      <c r="F2142" s="252"/>
    </row>
    <row r="2144" spans="4:6" x14ac:dyDescent="0.2">
      <c r="D2144" s="252"/>
      <c r="E2144" s="252"/>
      <c r="F2144" s="252"/>
    </row>
    <row r="2146" spans="4:6" x14ac:dyDescent="0.2">
      <c r="D2146" s="252"/>
      <c r="E2146" s="252"/>
      <c r="F2146" s="252"/>
    </row>
    <row r="2148" spans="4:6" x14ac:dyDescent="0.2">
      <c r="D2148" s="252"/>
      <c r="E2148" s="252"/>
      <c r="F2148" s="252"/>
    </row>
    <row r="2150" spans="4:6" x14ac:dyDescent="0.2">
      <c r="D2150" s="252"/>
      <c r="E2150" s="252"/>
      <c r="F2150" s="252"/>
    </row>
    <row r="2152" spans="4:6" x14ac:dyDescent="0.2">
      <c r="D2152" s="252"/>
      <c r="E2152" s="252"/>
      <c r="F2152" s="252"/>
    </row>
    <row r="2154" spans="4:6" x14ac:dyDescent="0.2">
      <c r="D2154" s="252"/>
      <c r="E2154" s="252"/>
      <c r="F2154" s="252"/>
    </row>
    <row r="2156" spans="4:6" x14ac:dyDescent="0.2">
      <c r="D2156" s="252"/>
      <c r="E2156" s="252"/>
      <c r="F2156" s="252"/>
    </row>
    <row r="2158" spans="4:6" x14ac:dyDescent="0.2">
      <c r="D2158" s="252"/>
      <c r="E2158" s="252"/>
      <c r="F2158" s="252"/>
    </row>
    <row r="2160" spans="4:6" x14ac:dyDescent="0.2">
      <c r="D2160" s="252"/>
      <c r="E2160" s="252"/>
      <c r="F2160" s="252"/>
    </row>
    <row r="2162" spans="4:6" x14ac:dyDescent="0.2">
      <c r="D2162" s="252"/>
      <c r="E2162" s="252"/>
      <c r="F2162" s="252"/>
    </row>
    <row r="2164" spans="4:6" x14ac:dyDescent="0.2">
      <c r="D2164" s="252"/>
      <c r="E2164" s="252"/>
      <c r="F2164" s="252"/>
    </row>
    <row r="2166" spans="4:6" x14ac:dyDescent="0.2">
      <c r="D2166" s="252"/>
      <c r="E2166" s="252"/>
      <c r="F2166" s="252"/>
    </row>
    <row r="2168" spans="4:6" x14ac:dyDescent="0.2">
      <c r="D2168" s="252"/>
      <c r="E2168" s="252"/>
      <c r="F2168" s="252"/>
    </row>
    <row r="2170" spans="4:6" x14ac:dyDescent="0.2">
      <c r="D2170" s="252"/>
      <c r="E2170" s="252"/>
      <c r="F2170" s="252"/>
    </row>
    <row r="2172" spans="4:6" x14ac:dyDescent="0.2">
      <c r="D2172" s="252"/>
      <c r="E2172" s="252"/>
      <c r="F2172" s="252"/>
    </row>
    <row r="2174" spans="4:6" x14ac:dyDescent="0.2">
      <c r="D2174" s="252"/>
      <c r="E2174" s="252"/>
      <c r="F2174" s="252"/>
    </row>
    <row r="2176" spans="4:6" x14ac:dyDescent="0.2">
      <c r="D2176" s="252"/>
      <c r="E2176" s="252"/>
      <c r="F2176" s="252"/>
    </row>
    <row r="2178" spans="4:6" x14ac:dyDescent="0.2">
      <c r="D2178" s="252"/>
      <c r="E2178" s="252"/>
      <c r="F2178" s="252"/>
    </row>
    <row r="2180" spans="4:6" x14ac:dyDescent="0.2">
      <c r="D2180" s="252"/>
      <c r="E2180" s="252"/>
      <c r="F2180" s="252"/>
    </row>
    <row r="2182" spans="4:6" x14ac:dyDescent="0.2">
      <c r="D2182" s="252"/>
      <c r="E2182" s="252"/>
      <c r="F2182" s="252"/>
    </row>
    <row r="2184" spans="4:6" x14ac:dyDescent="0.2">
      <c r="D2184" s="252"/>
      <c r="E2184" s="252"/>
      <c r="F2184" s="252"/>
    </row>
    <row r="2186" spans="4:6" x14ac:dyDescent="0.2">
      <c r="D2186" s="252"/>
      <c r="E2186" s="252"/>
      <c r="F2186" s="252"/>
    </row>
    <row r="2188" spans="4:6" x14ac:dyDescent="0.2">
      <c r="D2188" s="252"/>
      <c r="E2188" s="252"/>
      <c r="F2188" s="252"/>
    </row>
    <row r="2190" spans="4:6" x14ac:dyDescent="0.2">
      <c r="D2190" s="252"/>
      <c r="E2190" s="252"/>
      <c r="F2190" s="252"/>
    </row>
    <row r="2192" spans="4:6" x14ac:dyDescent="0.2">
      <c r="D2192" s="252"/>
      <c r="E2192" s="252"/>
      <c r="F2192" s="252"/>
    </row>
    <row r="2194" spans="4:6" x14ac:dyDescent="0.2">
      <c r="D2194" s="252"/>
      <c r="E2194" s="252"/>
      <c r="F2194" s="252"/>
    </row>
    <row r="2196" spans="4:6" x14ac:dyDescent="0.2">
      <c r="D2196" s="252"/>
      <c r="E2196" s="252"/>
      <c r="F2196" s="252"/>
    </row>
    <row r="2198" spans="4:6" x14ac:dyDescent="0.2">
      <c r="D2198" s="252"/>
      <c r="E2198" s="252"/>
      <c r="F2198" s="252"/>
    </row>
    <row r="2200" spans="4:6" x14ac:dyDescent="0.2">
      <c r="D2200" s="252"/>
      <c r="E2200" s="252"/>
      <c r="F2200" s="252"/>
    </row>
    <row r="2202" spans="4:6" x14ac:dyDescent="0.2">
      <c r="D2202" s="252"/>
      <c r="E2202" s="252"/>
      <c r="F2202" s="252"/>
    </row>
    <row r="2204" spans="4:6" x14ac:dyDescent="0.2">
      <c r="D2204" s="252"/>
      <c r="E2204" s="252"/>
      <c r="F2204" s="252"/>
    </row>
    <row r="2206" spans="4:6" x14ac:dyDescent="0.2">
      <c r="D2206" s="252"/>
      <c r="E2206" s="252"/>
      <c r="F2206" s="252"/>
    </row>
    <row r="2208" spans="4:6" x14ac:dyDescent="0.2">
      <c r="D2208" s="252"/>
      <c r="E2208" s="252"/>
      <c r="F2208" s="252"/>
    </row>
    <row r="2210" spans="4:6" x14ac:dyDescent="0.2">
      <c r="D2210" s="252"/>
      <c r="E2210" s="252"/>
      <c r="F2210" s="252"/>
    </row>
    <row r="2212" spans="4:6" x14ac:dyDescent="0.2">
      <c r="D2212" s="252"/>
      <c r="E2212" s="252"/>
      <c r="F2212" s="252"/>
    </row>
    <row r="2214" spans="4:6" x14ac:dyDescent="0.2">
      <c r="D2214" s="252"/>
      <c r="E2214" s="252"/>
      <c r="F2214" s="252"/>
    </row>
    <row r="2216" spans="4:6" x14ac:dyDescent="0.2">
      <c r="D2216" s="252"/>
      <c r="E2216" s="252"/>
      <c r="F2216" s="252"/>
    </row>
    <row r="2218" spans="4:6" x14ac:dyDescent="0.2">
      <c r="D2218" s="252"/>
      <c r="E2218" s="252"/>
      <c r="F2218" s="252"/>
    </row>
    <row r="2220" spans="4:6" x14ac:dyDescent="0.2">
      <c r="D2220" s="252"/>
      <c r="E2220" s="252"/>
      <c r="F2220" s="252"/>
    </row>
    <row r="2222" spans="4:6" x14ac:dyDescent="0.2">
      <c r="D2222" s="252"/>
      <c r="E2222" s="252"/>
      <c r="F2222" s="252"/>
    </row>
    <row r="2224" spans="4:6" x14ac:dyDescent="0.2">
      <c r="D2224" s="252"/>
      <c r="E2224" s="252"/>
      <c r="F2224" s="252"/>
    </row>
    <row r="2226" spans="4:6" x14ac:dyDescent="0.2">
      <c r="D2226" s="252"/>
      <c r="E2226" s="252"/>
      <c r="F2226" s="252"/>
    </row>
    <row r="2228" spans="4:6" x14ac:dyDescent="0.2">
      <c r="D2228" s="252"/>
      <c r="E2228" s="252"/>
      <c r="F2228" s="252"/>
    </row>
    <row r="2230" spans="4:6" x14ac:dyDescent="0.2">
      <c r="D2230" s="252"/>
      <c r="E2230" s="252"/>
      <c r="F2230" s="252"/>
    </row>
    <row r="2232" spans="4:6" x14ac:dyDescent="0.2">
      <c r="D2232" s="252"/>
      <c r="E2232" s="252"/>
      <c r="F2232" s="252"/>
    </row>
    <row r="2234" spans="4:6" x14ac:dyDescent="0.2">
      <c r="D2234" s="252"/>
      <c r="E2234" s="252"/>
      <c r="F2234" s="252"/>
    </row>
    <row r="2236" spans="4:6" x14ac:dyDescent="0.2">
      <c r="D2236" s="252"/>
      <c r="E2236" s="252"/>
      <c r="F2236" s="252"/>
    </row>
    <row r="2238" spans="4:6" x14ac:dyDescent="0.2">
      <c r="D2238" s="252"/>
      <c r="E2238" s="252"/>
      <c r="F2238" s="252"/>
    </row>
    <row r="2240" spans="4:6" x14ac:dyDescent="0.2">
      <c r="D2240" s="252"/>
      <c r="E2240" s="252"/>
      <c r="F2240" s="252"/>
    </row>
    <row r="2242" spans="4:6" x14ac:dyDescent="0.2">
      <c r="D2242" s="252"/>
      <c r="E2242" s="252"/>
      <c r="F2242" s="252"/>
    </row>
    <row r="2244" spans="4:6" x14ac:dyDescent="0.2">
      <c r="D2244" s="252"/>
      <c r="E2244" s="252"/>
      <c r="F2244" s="252"/>
    </row>
    <row r="2246" spans="4:6" x14ac:dyDescent="0.2">
      <c r="D2246" s="252"/>
      <c r="E2246" s="252"/>
      <c r="F2246" s="252"/>
    </row>
    <row r="2248" spans="4:6" x14ac:dyDescent="0.2">
      <c r="D2248" s="252"/>
      <c r="E2248" s="252"/>
      <c r="F2248" s="252"/>
    </row>
    <row r="2250" spans="4:6" x14ac:dyDescent="0.2">
      <c r="D2250" s="252"/>
      <c r="E2250" s="252"/>
      <c r="F2250" s="252"/>
    </row>
    <row r="2252" spans="4:6" x14ac:dyDescent="0.2">
      <c r="D2252" s="252"/>
      <c r="E2252" s="252"/>
      <c r="F2252" s="252"/>
    </row>
    <row r="2254" spans="4:6" x14ac:dyDescent="0.2">
      <c r="D2254" s="252"/>
      <c r="E2254" s="252"/>
      <c r="F2254" s="252"/>
    </row>
    <row r="2256" spans="4:6" x14ac:dyDescent="0.2">
      <c r="D2256" s="252"/>
      <c r="E2256" s="252"/>
      <c r="F2256" s="252"/>
    </row>
    <row r="2258" spans="4:6" x14ac:dyDescent="0.2">
      <c r="D2258" s="252"/>
      <c r="E2258" s="252"/>
      <c r="F2258" s="252"/>
    </row>
    <row r="2260" spans="4:6" x14ac:dyDescent="0.2">
      <c r="D2260" s="252"/>
      <c r="E2260" s="252"/>
      <c r="F2260" s="252"/>
    </row>
    <row r="2262" spans="4:6" x14ac:dyDescent="0.2">
      <c r="D2262" s="252"/>
      <c r="E2262" s="252"/>
      <c r="F2262" s="252"/>
    </row>
    <row r="2264" spans="4:6" x14ac:dyDescent="0.2">
      <c r="D2264" s="252"/>
      <c r="E2264" s="252"/>
      <c r="F2264" s="252"/>
    </row>
    <row r="2266" spans="4:6" x14ac:dyDescent="0.2">
      <c r="D2266" s="252"/>
      <c r="E2266" s="252"/>
      <c r="F2266" s="252"/>
    </row>
    <row r="2268" spans="4:6" x14ac:dyDescent="0.2">
      <c r="D2268" s="252"/>
      <c r="E2268" s="252"/>
      <c r="F2268" s="252"/>
    </row>
    <row r="2270" spans="4:6" x14ac:dyDescent="0.2">
      <c r="D2270" s="252"/>
      <c r="E2270" s="252"/>
      <c r="F2270" s="252"/>
    </row>
    <row r="2272" spans="4:6" x14ac:dyDescent="0.2">
      <c r="D2272" s="252"/>
      <c r="E2272" s="252"/>
      <c r="F2272" s="252"/>
    </row>
    <row r="2274" spans="4:6" x14ac:dyDescent="0.2">
      <c r="D2274" s="252"/>
      <c r="E2274" s="252"/>
      <c r="F2274" s="252"/>
    </row>
    <row r="2276" spans="4:6" x14ac:dyDescent="0.2">
      <c r="D2276" s="252"/>
      <c r="E2276" s="252"/>
      <c r="F2276" s="252"/>
    </row>
    <row r="2278" spans="4:6" x14ac:dyDescent="0.2">
      <c r="D2278" s="252"/>
      <c r="E2278" s="252"/>
      <c r="F2278" s="252"/>
    </row>
    <row r="2280" spans="4:6" x14ac:dyDescent="0.2">
      <c r="D2280" s="252"/>
      <c r="E2280" s="252"/>
      <c r="F2280" s="252"/>
    </row>
    <row r="2282" spans="4:6" x14ac:dyDescent="0.2">
      <c r="D2282" s="252"/>
      <c r="E2282" s="252"/>
      <c r="F2282" s="252"/>
    </row>
    <row r="2284" spans="4:6" x14ac:dyDescent="0.2">
      <c r="D2284" s="252"/>
      <c r="E2284" s="252"/>
      <c r="F2284" s="252"/>
    </row>
    <row r="2286" spans="4:6" x14ac:dyDescent="0.2">
      <c r="D2286" s="252"/>
      <c r="E2286" s="252"/>
      <c r="F2286" s="252"/>
    </row>
    <row r="2288" spans="4:6" x14ac:dyDescent="0.2">
      <c r="D2288" s="252"/>
      <c r="E2288" s="252"/>
      <c r="F2288" s="252"/>
    </row>
    <row r="2290" spans="4:6" x14ac:dyDescent="0.2">
      <c r="D2290" s="252"/>
      <c r="E2290" s="252"/>
      <c r="F2290" s="252"/>
    </row>
    <row r="2292" spans="4:6" x14ac:dyDescent="0.2">
      <c r="D2292" s="252"/>
      <c r="E2292" s="252"/>
      <c r="F2292" s="252"/>
    </row>
    <row r="2294" spans="4:6" x14ac:dyDescent="0.2">
      <c r="D2294" s="252"/>
      <c r="E2294" s="252"/>
      <c r="F2294" s="252"/>
    </row>
    <row r="2296" spans="4:6" x14ac:dyDescent="0.2">
      <c r="D2296" s="252"/>
      <c r="E2296" s="252"/>
      <c r="F2296" s="252"/>
    </row>
    <row r="2298" spans="4:6" x14ac:dyDescent="0.2">
      <c r="D2298" s="252"/>
      <c r="E2298" s="252"/>
      <c r="F2298" s="252"/>
    </row>
    <row r="2300" spans="4:6" x14ac:dyDescent="0.2">
      <c r="D2300" s="252"/>
      <c r="E2300" s="252"/>
      <c r="F2300" s="252"/>
    </row>
    <row r="2302" spans="4:6" x14ac:dyDescent="0.2">
      <c r="D2302" s="252"/>
      <c r="E2302" s="252"/>
      <c r="F2302" s="252"/>
    </row>
    <row r="2304" spans="4:6" x14ac:dyDescent="0.2">
      <c r="D2304" s="252"/>
      <c r="E2304" s="252"/>
      <c r="F2304" s="252"/>
    </row>
    <row r="2306" spans="4:6" x14ac:dyDescent="0.2">
      <c r="D2306" s="252"/>
      <c r="E2306" s="252"/>
      <c r="F2306" s="252"/>
    </row>
    <row r="2308" spans="4:6" x14ac:dyDescent="0.2">
      <c r="D2308" s="252"/>
      <c r="E2308" s="252"/>
      <c r="F2308" s="252"/>
    </row>
    <row r="2310" spans="4:6" x14ac:dyDescent="0.2">
      <c r="D2310" s="252"/>
      <c r="E2310" s="252"/>
      <c r="F2310" s="252"/>
    </row>
    <row r="2312" spans="4:6" x14ac:dyDescent="0.2">
      <c r="D2312" s="252"/>
      <c r="E2312" s="252"/>
      <c r="F2312" s="252"/>
    </row>
    <row r="2314" spans="4:6" x14ac:dyDescent="0.2">
      <c r="D2314" s="252"/>
      <c r="E2314" s="252"/>
      <c r="F2314" s="252"/>
    </row>
    <row r="2316" spans="4:6" x14ac:dyDescent="0.2">
      <c r="D2316" s="252"/>
      <c r="E2316" s="252"/>
      <c r="F2316" s="252"/>
    </row>
    <row r="2318" spans="4:6" x14ac:dyDescent="0.2">
      <c r="D2318" s="252"/>
      <c r="E2318" s="252"/>
      <c r="F2318" s="252"/>
    </row>
    <row r="2320" spans="4:6" x14ac:dyDescent="0.2">
      <c r="D2320" s="252"/>
      <c r="E2320" s="252"/>
      <c r="F2320" s="252"/>
    </row>
    <row r="2322" spans="4:6" x14ac:dyDescent="0.2">
      <c r="D2322" s="252"/>
      <c r="E2322" s="252"/>
      <c r="F2322" s="252"/>
    </row>
    <row r="2324" spans="4:6" x14ac:dyDescent="0.2">
      <c r="D2324" s="252"/>
      <c r="E2324" s="252"/>
      <c r="F2324" s="252"/>
    </row>
    <row r="2326" spans="4:6" x14ac:dyDescent="0.2">
      <c r="D2326" s="252"/>
      <c r="E2326" s="252"/>
      <c r="F2326" s="252"/>
    </row>
    <row r="2328" spans="4:6" x14ac:dyDescent="0.2">
      <c r="D2328" s="252"/>
      <c r="E2328" s="252"/>
      <c r="F2328" s="252"/>
    </row>
    <row r="2330" spans="4:6" x14ac:dyDescent="0.2">
      <c r="D2330" s="252"/>
      <c r="E2330" s="252"/>
      <c r="F2330" s="252"/>
    </row>
    <row r="2332" spans="4:6" x14ac:dyDescent="0.2">
      <c r="D2332" s="252"/>
      <c r="E2332" s="252"/>
      <c r="F2332" s="252"/>
    </row>
    <row r="2334" spans="4:6" x14ac:dyDescent="0.2">
      <c r="D2334" s="252"/>
      <c r="E2334" s="252"/>
      <c r="F2334" s="252"/>
    </row>
    <row r="2336" spans="4:6" x14ac:dyDescent="0.2">
      <c r="D2336" s="252"/>
      <c r="E2336" s="252"/>
      <c r="F2336" s="252"/>
    </row>
    <row r="2338" spans="4:6" x14ac:dyDescent="0.2">
      <c r="D2338" s="252"/>
      <c r="E2338" s="252"/>
      <c r="F2338" s="252"/>
    </row>
    <row r="2340" spans="4:6" x14ac:dyDescent="0.2">
      <c r="D2340" s="252"/>
      <c r="E2340" s="252"/>
      <c r="F2340" s="252"/>
    </row>
    <row r="2342" spans="4:6" x14ac:dyDescent="0.2">
      <c r="D2342" s="252"/>
      <c r="E2342" s="252"/>
      <c r="F2342" s="252"/>
    </row>
    <row r="2344" spans="4:6" x14ac:dyDescent="0.2">
      <c r="D2344" s="252"/>
      <c r="E2344" s="252"/>
      <c r="F2344" s="252"/>
    </row>
    <row r="2346" spans="4:6" x14ac:dyDescent="0.2">
      <c r="D2346" s="252"/>
      <c r="E2346" s="252"/>
      <c r="F2346" s="252"/>
    </row>
    <row r="2348" spans="4:6" x14ac:dyDescent="0.2">
      <c r="D2348" s="252"/>
      <c r="E2348" s="252"/>
      <c r="F2348" s="252"/>
    </row>
    <row r="2350" spans="4:6" x14ac:dyDescent="0.2">
      <c r="D2350" s="252"/>
      <c r="E2350" s="252"/>
      <c r="F2350" s="252"/>
    </row>
    <row r="2352" spans="4:6" x14ac:dyDescent="0.2">
      <c r="D2352" s="252"/>
      <c r="E2352" s="252"/>
      <c r="F2352" s="252"/>
    </row>
    <row r="2354" spans="4:6" x14ac:dyDescent="0.2">
      <c r="D2354" s="252"/>
      <c r="E2354" s="252"/>
      <c r="F2354" s="252"/>
    </row>
    <row r="2356" spans="4:6" x14ac:dyDescent="0.2">
      <c r="D2356" s="252"/>
      <c r="E2356" s="252"/>
      <c r="F2356" s="252"/>
    </row>
    <row r="2358" spans="4:6" x14ac:dyDescent="0.2">
      <c r="D2358" s="252"/>
      <c r="E2358" s="252"/>
      <c r="F2358" s="252"/>
    </row>
    <row r="2360" spans="4:6" x14ac:dyDescent="0.2">
      <c r="D2360" s="252"/>
      <c r="E2360" s="252"/>
      <c r="F2360" s="252"/>
    </row>
    <row r="2362" spans="4:6" x14ac:dyDescent="0.2">
      <c r="D2362" s="252"/>
      <c r="E2362" s="252"/>
      <c r="F2362" s="252"/>
    </row>
    <row r="2364" spans="4:6" x14ac:dyDescent="0.2">
      <c r="D2364" s="252"/>
      <c r="E2364" s="252"/>
      <c r="F2364" s="252"/>
    </row>
    <row r="2366" spans="4:6" x14ac:dyDescent="0.2">
      <c r="D2366" s="252"/>
      <c r="E2366" s="252"/>
      <c r="F2366" s="252"/>
    </row>
    <row r="2368" spans="4:6" x14ac:dyDescent="0.2">
      <c r="D2368" s="252"/>
      <c r="E2368" s="252"/>
      <c r="F2368" s="252"/>
    </row>
    <row r="2370" spans="4:6" x14ac:dyDescent="0.2">
      <c r="D2370" s="252"/>
      <c r="E2370" s="252"/>
      <c r="F2370" s="252"/>
    </row>
    <row r="2372" spans="4:6" x14ac:dyDescent="0.2">
      <c r="D2372" s="252"/>
      <c r="E2372" s="252"/>
      <c r="F2372" s="252"/>
    </row>
    <row r="2374" spans="4:6" x14ac:dyDescent="0.2">
      <c r="D2374" s="252"/>
      <c r="E2374" s="252"/>
      <c r="F2374" s="252"/>
    </row>
    <row r="2376" spans="4:6" x14ac:dyDescent="0.2">
      <c r="D2376" s="252"/>
      <c r="E2376" s="252"/>
      <c r="F2376" s="252"/>
    </row>
    <row r="2378" spans="4:6" x14ac:dyDescent="0.2">
      <c r="D2378" s="252"/>
      <c r="E2378" s="252"/>
      <c r="F2378" s="252"/>
    </row>
    <row r="2380" spans="4:6" x14ac:dyDescent="0.2">
      <c r="D2380" s="252"/>
      <c r="E2380" s="252"/>
      <c r="F2380" s="252"/>
    </row>
    <row r="2382" spans="4:6" x14ac:dyDescent="0.2">
      <c r="D2382" s="252"/>
      <c r="E2382" s="252"/>
      <c r="F2382" s="252"/>
    </row>
    <row r="2384" spans="4:6" x14ac:dyDescent="0.2">
      <c r="D2384" s="252"/>
      <c r="E2384" s="252"/>
      <c r="F2384" s="252"/>
    </row>
    <row r="2386" spans="4:6" x14ac:dyDescent="0.2">
      <c r="D2386" s="252"/>
      <c r="E2386" s="252"/>
      <c r="F2386" s="252"/>
    </row>
    <row r="2388" spans="4:6" x14ac:dyDescent="0.2">
      <c r="D2388" s="252"/>
      <c r="E2388" s="252"/>
      <c r="F2388" s="252"/>
    </row>
    <row r="2390" spans="4:6" x14ac:dyDescent="0.2">
      <c r="D2390" s="252"/>
      <c r="E2390" s="252"/>
      <c r="F2390" s="252"/>
    </row>
    <row r="2392" spans="4:6" x14ac:dyDescent="0.2">
      <c r="D2392" s="252"/>
      <c r="E2392" s="252"/>
      <c r="F2392" s="252"/>
    </row>
    <row r="2394" spans="4:6" x14ac:dyDescent="0.2">
      <c r="D2394" s="252"/>
      <c r="E2394" s="252"/>
      <c r="F2394" s="252"/>
    </row>
    <row r="2396" spans="4:6" x14ac:dyDescent="0.2">
      <c r="D2396" s="252"/>
      <c r="E2396" s="252"/>
      <c r="F2396" s="252"/>
    </row>
    <row r="2398" spans="4:6" x14ac:dyDescent="0.2">
      <c r="D2398" s="252"/>
      <c r="E2398" s="252"/>
      <c r="F2398" s="252"/>
    </row>
    <row r="2400" spans="4:6" x14ac:dyDescent="0.2">
      <c r="D2400" s="252"/>
      <c r="E2400" s="252"/>
      <c r="F2400" s="252"/>
    </row>
    <row r="2402" spans="4:6" x14ac:dyDescent="0.2">
      <c r="D2402" s="252"/>
      <c r="E2402" s="252"/>
      <c r="F2402" s="252"/>
    </row>
    <row r="2404" spans="4:6" x14ac:dyDescent="0.2">
      <c r="D2404" s="252"/>
      <c r="E2404" s="252"/>
      <c r="F2404" s="252"/>
    </row>
    <row r="2406" spans="4:6" x14ac:dyDescent="0.2">
      <c r="D2406" s="252"/>
      <c r="E2406" s="252"/>
      <c r="F2406" s="252"/>
    </row>
    <row r="2408" spans="4:6" x14ac:dyDescent="0.2">
      <c r="D2408" s="252"/>
      <c r="E2408" s="252"/>
      <c r="F2408" s="252"/>
    </row>
    <row r="2410" spans="4:6" x14ac:dyDescent="0.2">
      <c r="D2410" s="252"/>
      <c r="E2410" s="252"/>
      <c r="F2410" s="252"/>
    </row>
    <row r="2412" spans="4:6" x14ac:dyDescent="0.2">
      <c r="D2412" s="252"/>
      <c r="E2412" s="252"/>
      <c r="F2412" s="252"/>
    </row>
    <row r="2414" spans="4:6" x14ac:dyDescent="0.2">
      <c r="D2414" s="252"/>
      <c r="E2414" s="252"/>
      <c r="F2414" s="252"/>
    </row>
    <row r="2416" spans="4:6" x14ac:dyDescent="0.2">
      <c r="D2416" s="252"/>
      <c r="E2416" s="252"/>
      <c r="F2416" s="252"/>
    </row>
    <row r="2418" spans="4:6" x14ac:dyDescent="0.2">
      <c r="D2418" s="252"/>
      <c r="E2418" s="252"/>
      <c r="F2418" s="252"/>
    </row>
    <row r="2420" spans="4:6" x14ac:dyDescent="0.2">
      <c r="D2420" s="252"/>
      <c r="E2420" s="252"/>
      <c r="F2420" s="252"/>
    </row>
    <row r="2422" spans="4:6" x14ac:dyDescent="0.2">
      <c r="D2422" s="252"/>
      <c r="E2422" s="252"/>
      <c r="F2422" s="252"/>
    </row>
    <row r="2424" spans="4:6" x14ac:dyDescent="0.2">
      <c r="D2424" s="252"/>
      <c r="E2424" s="252"/>
      <c r="F2424" s="252"/>
    </row>
    <row r="2426" spans="4:6" x14ac:dyDescent="0.2">
      <c r="D2426" s="252"/>
      <c r="E2426" s="252"/>
      <c r="F2426" s="252"/>
    </row>
    <row r="2428" spans="4:6" x14ac:dyDescent="0.2">
      <c r="D2428" s="252"/>
      <c r="E2428" s="252"/>
      <c r="F2428" s="252"/>
    </row>
    <row r="2430" spans="4:6" x14ac:dyDescent="0.2">
      <c r="D2430" s="252"/>
      <c r="E2430" s="252"/>
      <c r="F2430" s="252"/>
    </row>
    <row r="2432" spans="4:6" x14ac:dyDescent="0.2">
      <c r="D2432" s="252"/>
      <c r="E2432" s="252"/>
      <c r="F2432" s="252"/>
    </row>
    <row r="2434" spans="4:6" x14ac:dyDescent="0.2">
      <c r="D2434" s="252"/>
      <c r="E2434" s="252"/>
      <c r="F2434" s="252"/>
    </row>
    <row r="2436" spans="4:6" x14ac:dyDescent="0.2">
      <c r="D2436" s="252"/>
      <c r="E2436" s="252"/>
      <c r="F2436" s="252"/>
    </row>
    <row r="2438" spans="4:6" x14ac:dyDescent="0.2">
      <c r="D2438" s="252"/>
      <c r="E2438" s="252"/>
      <c r="F2438" s="252"/>
    </row>
    <row r="2440" spans="4:6" x14ac:dyDescent="0.2">
      <c r="D2440" s="252"/>
      <c r="E2440" s="252"/>
      <c r="F2440" s="252"/>
    </row>
    <row r="2442" spans="4:6" x14ac:dyDescent="0.2">
      <c r="D2442" s="252"/>
      <c r="E2442" s="252"/>
      <c r="F2442" s="252"/>
    </row>
    <row r="2444" spans="4:6" x14ac:dyDescent="0.2">
      <c r="D2444" s="252"/>
      <c r="E2444" s="252"/>
      <c r="F2444" s="252"/>
    </row>
    <row r="2446" spans="4:6" x14ac:dyDescent="0.2">
      <c r="D2446" s="252"/>
      <c r="E2446" s="252"/>
      <c r="F2446" s="252"/>
    </row>
    <row r="2448" spans="4:6" x14ac:dyDescent="0.2">
      <c r="D2448" s="252"/>
      <c r="E2448" s="252"/>
      <c r="F2448" s="252"/>
    </row>
    <row r="2450" spans="4:6" x14ac:dyDescent="0.2">
      <c r="D2450" s="252"/>
      <c r="E2450" s="252"/>
      <c r="F2450" s="252"/>
    </row>
    <row r="2452" spans="4:6" x14ac:dyDescent="0.2">
      <c r="D2452" s="252"/>
      <c r="E2452" s="252"/>
      <c r="F2452" s="252"/>
    </row>
    <row r="2454" spans="4:6" x14ac:dyDescent="0.2">
      <c r="D2454" s="252"/>
      <c r="E2454" s="252"/>
      <c r="F2454" s="252"/>
    </row>
    <row r="2456" spans="4:6" x14ac:dyDescent="0.2">
      <c r="D2456" s="252"/>
      <c r="E2456" s="252"/>
      <c r="F2456" s="252"/>
    </row>
    <row r="2458" spans="4:6" x14ac:dyDescent="0.2">
      <c r="D2458" s="252"/>
      <c r="E2458" s="252"/>
      <c r="F2458" s="252"/>
    </row>
    <row r="2460" spans="4:6" x14ac:dyDescent="0.2">
      <c r="D2460" s="252"/>
      <c r="E2460" s="252"/>
      <c r="F2460" s="252"/>
    </row>
    <row r="2462" spans="4:6" x14ac:dyDescent="0.2">
      <c r="D2462" s="252"/>
      <c r="E2462" s="252"/>
      <c r="F2462" s="252"/>
    </row>
    <row r="2464" spans="4:6" x14ac:dyDescent="0.2">
      <c r="D2464" s="252"/>
      <c r="E2464" s="252"/>
      <c r="F2464" s="252"/>
    </row>
    <row r="2466" spans="4:6" x14ac:dyDescent="0.2">
      <c r="D2466" s="252"/>
      <c r="E2466" s="252"/>
      <c r="F2466" s="252"/>
    </row>
    <row r="2468" spans="4:6" x14ac:dyDescent="0.2">
      <c r="D2468" s="252"/>
      <c r="E2468" s="252"/>
      <c r="F2468" s="252"/>
    </row>
    <row r="2470" spans="4:6" x14ac:dyDescent="0.2">
      <c r="D2470" s="252"/>
      <c r="E2470" s="252"/>
      <c r="F2470" s="252"/>
    </row>
    <row r="2472" spans="4:6" x14ac:dyDescent="0.2">
      <c r="D2472" s="252"/>
      <c r="E2472" s="252"/>
      <c r="F2472" s="252"/>
    </row>
    <row r="2474" spans="4:6" x14ac:dyDescent="0.2">
      <c r="D2474" s="252"/>
      <c r="E2474" s="252"/>
      <c r="F2474" s="252"/>
    </row>
    <row r="2476" spans="4:6" x14ac:dyDescent="0.2">
      <c r="D2476" s="252"/>
      <c r="E2476" s="252"/>
      <c r="F2476" s="252"/>
    </row>
    <row r="2478" spans="4:6" x14ac:dyDescent="0.2">
      <c r="D2478" s="252"/>
      <c r="E2478" s="252"/>
      <c r="F2478" s="252"/>
    </row>
    <row r="2480" spans="4:6" x14ac:dyDescent="0.2">
      <c r="D2480" s="252"/>
      <c r="E2480" s="252"/>
      <c r="F2480" s="252"/>
    </row>
    <row r="2482" spans="4:6" x14ac:dyDescent="0.2">
      <c r="D2482" s="252"/>
      <c r="E2482" s="252"/>
      <c r="F2482" s="252"/>
    </row>
    <row r="2484" spans="4:6" x14ac:dyDescent="0.2">
      <c r="D2484" s="252"/>
      <c r="E2484" s="252"/>
      <c r="F2484" s="252"/>
    </row>
    <row r="2486" spans="4:6" x14ac:dyDescent="0.2">
      <c r="D2486" s="252"/>
      <c r="E2486" s="252"/>
      <c r="F2486" s="252"/>
    </row>
    <row r="2488" spans="4:6" x14ac:dyDescent="0.2">
      <c r="D2488" s="252"/>
      <c r="E2488" s="252"/>
      <c r="F2488" s="252"/>
    </row>
    <row r="2490" spans="4:6" x14ac:dyDescent="0.2">
      <c r="D2490" s="252"/>
      <c r="E2490" s="252"/>
      <c r="F2490" s="252"/>
    </row>
    <row r="2492" spans="4:6" x14ac:dyDescent="0.2">
      <c r="D2492" s="252"/>
      <c r="E2492" s="252"/>
      <c r="F2492" s="252"/>
    </row>
    <row r="2494" spans="4:6" x14ac:dyDescent="0.2">
      <c r="D2494" s="252"/>
      <c r="E2494" s="252"/>
      <c r="F2494" s="252"/>
    </row>
    <row r="2496" spans="4:6" x14ac:dyDescent="0.2">
      <c r="D2496" s="252"/>
      <c r="E2496" s="252"/>
      <c r="F2496" s="252"/>
    </row>
    <row r="2498" spans="4:6" x14ac:dyDescent="0.2">
      <c r="D2498" s="252"/>
      <c r="E2498" s="252"/>
      <c r="F2498" s="252"/>
    </row>
    <row r="2500" spans="4:6" x14ac:dyDescent="0.2">
      <c r="D2500" s="252"/>
      <c r="E2500" s="252"/>
      <c r="F2500" s="252"/>
    </row>
    <row r="2502" spans="4:6" x14ac:dyDescent="0.2">
      <c r="D2502" s="252"/>
      <c r="E2502" s="252"/>
      <c r="F2502" s="252"/>
    </row>
    <row r="2504" spans="4:6" x14ac:dyDescent="0.2">
      <c r="D2504" s="252"/>
      <c r="E2504" s="252"/>
      <c r="F2504" s="252"/>
    </row>
    <row r="2506" spans="4:6" x14ac:dyDescent="0.2">
      <c r="D2506" s="252"/>
      <c r="E2506" s="252"/>
      <c r="F2506" s="252"/>
    </row>
    <row r="2508" spans="4:6" x14ac:dyDescent="0.2">
      <c r="D2508" s="252"/>
      <c r="E2508" s="252"/>
      <c r="F2508" s="252"/>
    </row>
    <row r="2510" spans="4:6" x14ac:dyDescent="0.2">
      <c r="D2510" s="252"/>
      <c r="E2510" s="252"/>
      <c r="F2510" s="252"/>
    </row>
    <row r="2512" spans="4:6" x14ac:dyDescent="0.2">
      <c r="D2512" s="252"/>
      <c r="E2512" s="252"/>
      <c r="F2512" s="252"/>
    </row>
    <row r="2514" spans="4:6" x14ac:dyDescent="0.2">
      <c r="D2514" s="252"/>
      <c r="E2514" s="252"/>
      <c r="F2514" s="252"/>
    </row>
    <row r="2516" spans="4:6" x14ac:dyDescent="0.2">
      <c r="D2516" s="252"/>
      <c r="E2516" s="252"/>
      <c r="F2516" s="252"/>
    </row>
    <row r="2518" spans="4:6" x14ac:dyDescent="0.2">
      <c r="D2518" s="252"/>
      <c r="E2518" s="252"/>
      <c r="F2518" s="252"/>
    </row>
    <row r="2520" spans="4:6" x14ac:dyDescent="0.2">
      <c r="D2520" s="252"/>
      <c r="E2520" s="252"/>
      <c r="F2520" s="252"/>
    </row>
    <row r="2522" spans="4:6" x14ac:dyDescent="0.2">
      <c r="D2522" s="252"/>
      <c r="E2522" s="252"/>
      <c r="F2522" s="252"/>
    </row>
    <row r="2524" spans="4:6" x14ac:dyDescent="0.2">
      <c r="D2524" s="252"/>
      <c r="E2524" s="252"/>
      <c r="F2524" s="252"/>
    </row>
    <row r="2526" spans="4:6" x14ac:dyDescent="0.2">
      <c r="D2526" s="252"/>
      <c r="E2526" s="252"/>
      <c r="F2526" s="252"/>
    </row>
    <row r="2528" spans="4:6" x14ac:dyDescent="0.2">
      <c r="D2528" s="252"/>
      <c r="E2528" s="252"/>
      <c r="F2528" s="252"/>
    </row>
    <row r="2530" spans="4:6" x14ac:dyDescent="0.2">
      <c r="D2530" s="252"/>
      <c r="E2530" s="252"/>
      <c r="F2530" s="252"/>
    </row>
    <row r="2532" spans="4:6" x14ac:dyDescent="0.2">
      <c r="D2532" s="252"/>
      <c r="E2532" s="252"/>
      <c r="F2532" s="252"/>
    </row>
    <row r="2534" spans="4:6" x14ac:dyDescent="0.2">
      <c r="D2534" s="252"/>
      <c r="E2534" s="252"/>
      <c r="F2534" s="252"/>
    </row>
    <row r="2536" spans="4:6" x14ac:dyDescent="0.2">
      <c r="D2536" s="252"/>
      <c r="E2536" s="252"/>
      <c r="F2536" s="252"/>
    </row>
    <row r="2538" spans="4:6" x14ac:dyDescent="0.2">
      <c r="D2538" s="252"/>
      <c r="E2538" s="252"/>
      <c r="F2538" s="252"/>
    </row>
    <row r="2540" spans="4:6" x14ac:dyDescent="0.2">
      <c r="D2540" s="252"/>
      <c r="E2540" s="252"/>
      <c r="F2540" s="252"/>
    </row>
    <row r="2542" spans="4:6" x14ac:dyDescent="0.2">
      <c r="D2542" s="252"/>
      <c r="E2542" s="252"/>
      <c r="F2542" s="252"/>
    </row>
    <row r="2544" spans="4:6" x14ac:dyDescent="0.2">
      <c r="D2544" s="252"/>
      <c r="E2544" s="252"/>
      <c r="F2544" s="252"/>
    </row>
    <row r="2546" spans="4:6" x14ac:dyDescent="0.2">
      <c r="D2546" s="252"/>
      <c r="E2546" s="252"/>
      <c r="F2546" s="252"/>
    </row>
    <row r="2548" spans="4:6" x14ac:dyDescent="0.2">
      <c r="D2548" s="252"/>
      <c r="E2548" s="252"/>
      <c r="F2548" s="252"/>
    </row>
    <row r="2550" spans="4:6" x14ac:dyDescent="0.2">
      <c r="D2550" s="252"/>
      <c r="E2550" s="252"/>
      <c r="F2550" s="252"/>
    </row>
    <row r="2552" spans="4:6" x14ac:dyDescent="0.2">
      <c r="D2552" s="252"/>
      <c r="E2552" s="252"/>
      <c r="F2552" s="252"/>
    </row>
    <row r="2554" spans="4:6" x14ac:dyDescent="0.2">
      <c r="D2554" s="252"/>
      <c r="E2554" s="252"/>
      <c r="F2554" s="252"/>
    </row>
    <row r="2556" spans="4:6" x14ac:dyDescent="0.2">
      <c r="D2556" s="252"/>
      <c r="E2556" s="252"/>
      <c r="F2556" s="252"/>
    </row>
    <row r="2558" spans="4:6" x14ac:dyDescent="0.2">
      <c r="D2558" s="252"/>
      <c r="E2558" s="252"/>
      <c r="F2558" s="252"/>
    </row>
    <row r="2560" spans="4:6" x14ac:dyDescent="0.2">
      <c r="D2560" s="252"/>
      <c r="E2560" s="252"/>
      <c r="F2560" s="252"/>
    </row>
    <row r="2562" spans="4:6" x14ac:dyDescent="0.2">
      <c r="D2562" s="252"/>
      <c r="E2562" s="252"/>
      <c r="F2562" s="252"/>
    </row>
    <row r="2564" spans="4:6" x14ac:dyDescent="0.2">
      <c r="D2564" s="252"/>
      <c r="E2564" s="252"/>
      <c r="F2564" s="252"/>
    </row>
    <row r="2566" spans="4:6" x14ac:dyDescent="0.2">
      <c r="D2566" s="252"/>
      <c r="E2566" s="252"/>
      <c r="F2566" s="252"/>
    </row>
    <row r="2568" spans="4:6" x14ac:dyDescent="0.2">
      <c r="D2568" s="252"/>
      <c r="E2568" s="252"/>
      <c r="F2568" s="252"/>
    </row>
    <row r="2570" spans="4:6" x14ac:dyDescent="0.2">
      <c r="D2570" s="252"/>
      <c r="E2570" s="252"/>
      <c r="F2570" s="252"/>
    </row>
    <row r="2572" spans="4:6" x14ac:dyDescent="0.2">
      <c r="D2572" s="252"/>
      <c r="E2572" s="252"/>
      <c r="F2572" s="252"/>
    </row>
    <row r="2574" spans="4:6" x14ac:dyDescent="0.2">
      <c r="D2574" s="252"/>
      <c r="E2574" s="252"/>
      <c r="F2574" s="252"/>
    </row>
    <row r="2576" spans="4:6" x14ac:dyDescent="0.2">
      <c r="D2576" s="252"/>
      <c r="E2576" s="252"/>
      <c r="F2576" s="252"/>
    </row>
    <row r="2578" spans="4:6" x14ac:dyDescent="0.2">
      <c r="D2578" s="252"/>
      <c r="E2578" s="252"/>
      <c r="F2578" s="252"/>
    </row>
    <row r="2580" spans="4:6" x14ac:dyDescent="0.2">
      <c r="D2580" s="252"/>
      <c r="E2580" s="252"/>
      <c r="F2580" s="252"/>
    </row>
    <row r="2582" spans="4:6" x14ac:dyDescent="0.2">
      <c r="D2582" s="252"/>
      <c r="E2582" s="252"/>
      <c r="F2582" s="252"/>
    </row>
    <row r="2584" spans="4:6" x14ac:dyDescent="0.2">
      <c r="D2584" s="252"/>
      <c r="E2584" s="252"/>
      <c r="F2584" s="252"/>
    </row>
    <row r="2586" spans="4:6" x14ac:dyDescent="0.2">
      <c r="D2586" s="252"/>
      <c r="E2586" s="252"/>
      <c r="F2586" s="252"/>
    </row>
    <row r="2588" spans="4:6" x14ac:dyDescent="0.2">
      <c r="D2588" s="252"/>
      <c r="E2588" s="252"/>
      <c r="F2588" s="252"/>
    </row>
    <row r="2590" spans="4:6" x14ac:dyDescent="0.2">
      <c r="D2590" s="252"/>
      <c r="E2590" s="252"/>
      <c r="F2590" s="252"/>
    </row>
    <row r="2592" spans="4:6" x14ac:dyDescent="0.2">
      <c r="D2592" s="252"/>
      <c r="E2592" s="252"/>
      <c r="F2592" s="252"/>
    </row>
    <row r="2594" spans="4:6" x14ac:dyDescent="0.2">
      <c r="D2594" s="252"/>
      <c r="E2594" s="252"/>
      <c r="F2594" s="252"/>
    </row>
    <row r="2596" spans="4:6" x14ac:dyDescent="0.2">
      <c r="D2596" s="252"/>
      <c r="E2596" s="252"/>
      <c r="F2596" s="252"/>
    </row>
    <row r="2598" spans="4:6" x14ac:dyDescent="0.2">
      <c r="D2598" s="252"/>
      <c r="E2598" s="252"/>
      <c r="F2598" s="252"/>
    </row>
    <row r="2600" spans="4:6" x14ac:dyDescent="0.2">
      <c r="D2600" s="252"/>
      <c r="E2600" s="252"/>
      <c r="F2600" s="252"/>
    </row>
    <row r="2602" spans="4:6" x14ac:dyDescent="0.2">
      <c r="D2602" s="252"/>
      <c r="E2602" s="252"/>
      <c r="F2602" s="252"/>
    </row>
    <row r="2604" spans="4:6" x14ac:dyDescent="0.2">
      <c r="D2604" s="252"/>
      <c r="E2604" s="252"/>
      <c r="F2604" s="252"/>
    </row>
    <row r="2606" spans="4:6" x14ac:dyDescent="0.2">
      <c r="D2606" s="252"/>
      <c r="E2606" s="252"/>
      <c r="F2606" s="252"/>
    </row>
    <row r="2608" spans="4:6" x14ac:dyDescent="0.2">
      <c r="D2608" s="252"/>
      <c r="E2608" s="252"/>
      <c r="F2608" s="252"/>
    </row>
    <row r="2610" spans="4:6" x14ac:dyDescent="0.2">
      <c r="D2610" s="252"/>
      <c r="E2610" s="252"/>
      <c r="F2610" s="252"/>
    </row>
    <row r="2612" spans="4:6" x14ac:dyDescent="0.2">
      <c r="D2612" s="252"/>
      <c r="E2612" s="252"/>
      <c r="F2612" s="252"/>
    </row>
    <row r="2614" spans="4:6" x14ac:dyDescent="0.2">
      <c r="D2614" s="252"/>
      <c r="E2614" s="252"/>
      <c r="F2614" s="252"/>
    </row>
    <row r="2616" spans="4:6" x14ac:dyDescent="0.2">
      <c r="D2616" s="252"/>
      <c r="E2616" s="252"/>
      <c r="F2616" s="252"/>
    </row>
    <row r="2618" spans="4:6" x14ac:dyDescent="0.2">
      <c r="D2618" s="252"/>
      <c r="E2618" s="252"/>
      <c r="F2618" s="252"/>
    </row>
    <row r="2620" spans="4:6" x14ac:dyDescent="0.2">
      <c r="D2620" s="252"/>
      <c r="E2620" s="252"/>
      <c r="F2620" s="252"/>
    </row>
    <row r="2622" spans="4:6" x14ac:dyDescent="0.2">
      <c r="D2622" s="252"/>
      <c r="E2622" s="252"/>
      <c r="F2622" s="252"/>
    </row>
    <row r="2624" spans="4:6" x14ac:dyDescent="0.2">
      <c r="D2624" s="252"/>
      <c r="E2624" s="252"/>
      <c r="F2624" s="252"/>
    </row>
    <row r="2626" spans="4:6" x14ac:dyDescent="0.2">
      <c r="D2626" s="252"/>
      <c r="E2626" s="252"/>
      <c r="F2626" s="252"/>
    </row>
    <row r="2628" spans="4:6" x14ac:dyDescent="0.2">
      <c r="D2628" s="252"/>
      <c r="E2628" s="252"/>
      <c r="F2628" s="252"/>
    </row>
    <row r="2630" spans="4:6" x14ac:dyDescent="0.2">
      <c r="D2630" s="252"/>
      <c r="E2630" s="252"/>
      <c r="F2630" s="252"/>
    </row>
    <row r="2632" spans="4:6" x14ac:dyDescent="0.2">
      <c r="D2632" s="252"/>
      <c r="E2632" s="252"/>
      <c r="F2632" s="252"/>
    </row>
    <row r="2634" spans="4:6" x14ac:dyDescent="0.2">
      <c r="D2634" s="252"/>
      <c r="E2634" s="252"/>
      <c r="F2634" s="252"/>
    </row>
    <row r="2636" spans="4:6" x14ac:dyDescent="0.2">
      <c r="D2636" s="252"/>
      <c r="E2636" s="252"/>
      <c r="F2636" s="252"/>
    </row>
    <row r="2638" spans="4:6" x14ac:dyDescent="0.2">
      <c r="D2638" s="252"/>
      <c r="E2638" s="252"/>
      <c r="F2638" s="252"/>
    </row>
    <row r="2640" spans="4:6" x14ac:dyDescent="0.2">
      <c r="D2640" s="252"/>
      <c r="E2640" s="252"/>
      <c r="F2640" s="252"/>
    </row>
    <row r="2642" spans="4:6" x14ac:dyDescent="0.2">
      <c r="D2642" s="252"/>
      <c r="E2642" s="252"/>
      <c r="F2642" s="252"/>
    </row>
    <row r="2644" spans="4:6" x14ac:dyDescent="0.2">
      <c r="D2644" s="252"/>
      <c r="E2644" s="252"/>
      <c r="F2644" s="252"/>
    </row>
    <row r="2646" spans="4:6" x14ac:dyDescent="0.2">
      <c r="D2646" s="252"/>
      <c r="E2646" s="252"/>
      <c r="F2646" s="252"/>
    </row>
    <row r="2648" spans="4:6" x14ac:dyDescent="0.2">
      <c r="D2648" s="252"/>
      <c r="E2648" s="252"/>
      <c r="F2648" s="252"/>
    </row>
    <row r="2650" spans="4:6" x14ac:dyDescent="0.2">
      <c r="D2650" s="252"/>
      <c r="E2650" s="252"/>
      <c r="F2650" s="252"/>
    </row>
    <row r="2652" spans="4:6" x14ac:dyDescent="0.2">
      <c r="D2652" s="252"/>
      <c r="E2652" s="252"/>
      <c r="F2652" s="252"/>
    </row>
    <row r="2654" spans="4:6" x14ac:dyDescent="0.2">
      <c r="D2654" s="252"/>
      <c r="E2654" s="252"/>
      <c r="F2654" s="252"/>
    </row>
    <row r="2656" spans="4:6" x14ac:dyDescent="0.2">
      <c r="D2656" s="252"/>
      <c r="E2656" s="252"/>
      <c r="F2656" s="252"/>
    </row>
    <row r="2658" spans="4:6" x14ac:dyDescent="0.2">
      <c r="D2658" s="252"/>
      <c r="E2658" s="252"/>
      <c r="F2658" s="252"/>
    </row>
    <row r="2660" spans="4:6" x14ac:dyDescent="0.2">
      <c r="D2660" s="252"/>
      <c r="E2660" s="252"/>
      <c r="F2660" s="252"/>
    </row>
    <row r="2662" spans="4:6" x14ac:dyDescent="0.2">
      <c r="D2662" s="252"/>
      <c r="E2662" s="252"/>
      <c r="F2662" s="252"/>
    </row>
    <row r="2664" spans="4:6" x14ac:dyDescent="0.2">
      <c r="D2664" s="252"/>
      <c r="E2664" s="252"/>
      <c r="F2664" s="252"/>
    </row>
    <row r="2666" spans="4:6" x14ac:dyDescent="0.2">
      <c r="D2666" s="252"/>
      <c r="E2666" s="252"/>
      <c r="F2666" s="252"/>
    </row>
    <row r="2668" spans="4:6" x14ac:dyDescent="0.2">
      <c r="D2668" s="252"/>
      <c r="E2668" s="252"/>
      <c r="F2668" s="252"/>
    </row>
    <row r="2670" spans="4:6" x14ac:dyDescent="0.2">
      <c r="D2670" s="252"/>
      <c r="E2670" s="252"/>
      <c r="F2670" s="252"/>
    </row>
    <row r="2672" spans="4:6" x14ac:dyDescent="0.2">
      <c r="D2672" s="252"/>
      <c r="E2672" s="252"/>
      <c r="F2672" s="252"/>
    </row>
    <row r="2674" spans="4:6" x14ac:dyDescent="0.2">
      <c r="D2674" s="252"/>
      <c r="E2674" s="252"/>
      <c r="F2674" s="252"/>
    </row>
    <row r="2676" spans="4:6" x14ac:dyDescent="0.2">
      <c r="D2676" s="252"/>
      <c r="E2676" s="252"/>
      <c r="F2676" s="252"/>
    </row>
    <row r="2678" spans="4:6" x14ac:dyDescent="0.2">
      <c r="D2678" s="252"/>
      <c r="E2678" s="252"/>
      <c r="F2678" s="252"/>
    </row>
    <row r="2680" spans="4:6" x14ac:dyDescent="0.2">
      <c r="D2680" s="252"/>
      <c r="E2680" s="252"/>
      <c r="F2680" s="252"/>
    </row>
    <row r="2682" spans="4:6" x14ac:dyDescent="0.2">
      <c r="D2682" s="252"/>
      <c r="E2682" s="252"/>
      <c r="F2682" s="252"/>
    </row>
    <row r="2684" spans="4:6" x14ac:dyDescent="0.2">
      <c r="D2684" s="252"/>
      <c r="E2684" s="252"/>
      <c r="F2684" s="252"/>
    </row>
    <row r="2686" spans="4:6" x14ac:dyDescent="0.2">
      <c r="D2686" s="252"/>
      <c r="E2686" s="252"/>
      <c r="F2686" s="252"/>
    </row>
    <row r="2688" spans="4:6" x14ac:dyDescent="0.2">
      <c r="D2688" s="252"/>
      <c r="E2688" s="252"/>
      <c r="F2688" s="252"/>
    </row>
    <row r="2690" spans="4:6" x14ac:dyDescent="0.2">
      <c r="D2690" s="252"/>
      <c r="E2690" s="252"/>
      <c r="F2690" s="252"/>
    </row>
    <row r="2692" spans="4:6" x14ac:dyDescent="0.2">
      <c r="D2692" s="252"/>
      <c r="E2692" s="252"/>
      <c r="F2692" s="252"/>
    </row>
    <row r="2694" spans="4:6" x14ac:dyDescent="0.2">
      <c r="D2694" s="252"/>
      <c r="E2694" s="252"/>
      <c r="F2694" s="252"/>
    </row>
    <row r="2696" spans="4:6" x14ac:dyDescent="0.2">
      <c r="D2696" s="252"/>
      <c r="E2696" s="252"/>
      <c r="F2696" s="252"/>
    </row>
    <row r="2698" spans="4:6" x14ac:dyDescent="0.2">
      <c r="D2698" s="252"/>
      <c r="E2698" s="252"/>
      <c r="F2698" s="252"/>
    </row>
    <row r="2700" spans="4:6" x14ac:dyDescent="0.2">
      <c r="D2700" s="252"/>
      <c r="E2700" s="252"/>
      <c r="F2700" s="252"/>
    </row>
    <row r="2702" spans="4:6" x14ac:dyDescent="0.2">
      <c r="D2702" s="252"/>
      <c r="E2702" s="252"/>
      <c r="F2702" s="252"/>
    </row>
    <row r="2704" spans="4:6" x14ac:dyDescent="0.2">
      <c r="D2704" s="252"/>
      <c r="E2704" s="252"/>
      <c r="F2704" s="252"/>
    </row>
    <row r="2706" spans="4:6" x14ac:dyDescent="0.2">
      <c r="D2706" s="252"/>
      <c r="E2706" s="252"/>
      <c r="F2706" s="252"/>
    </row>
    <row r="2708" spans="4:6" x14ac:dyDescent="0.2">
      <c r="D2708" s="252"/>
      <c r="E2708" s="252"/>
      <c r="F2708" s="252"/>
    </row>
    <row r="2710" spans="4:6" x14ac:dyDescent="0.2">
      <c r="D2710" s="252"/>
      <c r="E2710" s="252"/>
      <c r="F2710" s="252"/>
    </row>
    <row r="2712" spans="4:6" x14ac:dyDescent="0.2">
      <c r="D2712" s="252"/>
      <c r="E2712" s="252"/>
      <c r="F2712" s="252"/>
    </row>
    <row r="2714" spans="4:6" x14ac:dyDescent="0.2">
      <c r="D2714" s="252"/>
      <c r="E2714" s="252"/>
      <c r="F2714" s="252"/>
    </row>
    <row r="2716" spans="4:6" x14ac:dyDescent="0.2">
      <c r="D2716" s="252"/>
      <c r="E2716" s="252"/>
      <c r="F2716" s="252"/>
    </row>
    <row r="2718" spans="4:6" x14ac:dyDescent="0.2">
      <c r="D2718" s="252"/>
      <c r="E2718" s="252"/>
      <c r="F2718" s="252"/>
    </row>
    <row r="2720" spans="4:6" x14ac:dyDescent="0.2">
      <c r="D2720" s="252"/>
      <c r="E2720" s="252"/>
      <c r="F2720" s="252"/>
    </row>
    <row r="2722" spans="4:6" x14ac:dyDescent="0.2">
      <c r="D2722" s="252"/>
      <c r="E2722" s="252"/>
      <c r="F2722" s="252"/>
    </row>
    <row r="2724" spans="4:6" x14ac:dyDescent="0.2">
      <c r="D2724" s="252"/>
      <c r="E2724" s="252"/>
      <c r="F2724" s="252"/>
    </row>
    <row r="2726" spans="4:6" x14ac:dyDescent="0.2">
      <c r="D2726" s="252"/>
      <c r="E2726" s="252"/>
      <c r="F2726" s="252"/>
    </row>
    <row r="2728" spans="4:6" x14ac:dyDescent="0.2">
      <c r="D2728" s="252"/>
      <c r="E2728" s="252"/>
      <c r="F2728" s="252"/>
    </row>
    <row r="2730" spans="4:6" x14ac:dyDescent="0.2">
      <c r="D2730" s="252"/>
      <c r="E2730" s="252"/>
      <c r="F2730" s="252"/>
    </row>
    <row r="2732" spans="4:6" x14ac:dyDescent="0.2">
      <c r="D2732" s="252"/>
      <c r="E2732" s="252"/>
      <c r="F2732" s="252"/>
    </row>
    <row r="2734" spans="4:6" x14ac:dyDescent="0.2">
      <c r="D2734" s="252"/>
      <c r="E2734" s="252"/>
      <c r="F2734" s="252"/>
    </row>
    <row r="2736" spans="4:6" x14ac:dyDescent="0.2">
      <c r="D2736" s="252"/>
      <c r="E2736" s="252"/>
      <c r="F2736" s="252"/>
    </row>
    <row r="2738" spans="4:6" x14ac:dyDescent="0.2">
      <c r="D2738" s="252"/>
      <c r="E2738" s="252"/>
      <c r="F2738" s="252"/>
    </row>
    <row r="2740" spans="4:6" x14ac:dyDescent="0.2">
      <c r="D2740" s="252"/>
      <c r="E2740" s="252"/>
      <c r="F2740" s="252"/>
    </row>
    <row r="2742" spans="4:6" x14ac:dyDescent="0.2">
      <c r="D2742" s="252"/>
      <c r="E2742" s="252"/>
      <c r="F2742" s="252"/>
    </row>
    <row r="2744" spans="4:6" x14ac:dyDescent="0.2">
      <c r="D2744" s="252"/>
      <c r="E2744" s="252"/>
      <c r="F2744" s="252"/>
    </row>
    <row r="2746" spans="4:6" x14ac:dyDescent="0.2">
      <c r="D2746" s="252"/>
      <c r="E2746" s="252"/>
      <c r="F2746" s="252"/>
    </row>
    <row r="2748" spans="4:6" x14ac:dyDescent="0.2">
      <c r="D2748" s="252"/>
      <c r="E2748" s="252"/>
      <c r="F2748" s="252"/>
    </row>
    <row r="2750" spans="4:6" x14ac:dyDescent="0.2">
      <c r="D2750" s="252"/>
      <c r="E2750" s="252"/>
      <c r="F2750" s="252"/>
    </row>
    <row r="2752" spans="4:6" x14ac:dyDescent="0.2">
      <c r="D2752" s="252"/>
      <c r="E2752" s="252"/>
      <c r="F2752" s="252"/>
    </row>
    <row r="2754" spans="4:6" x14ac:dyDescent="0.2">
      <c r="D2754" s="252"/>
      <c r="E2754" s="252"/>
      <c r="F2754" s="252"/>
    </row>
    <row r="2756" spans="4:6" x14ac:dyDescent="0.2">
      <c r="D2756" s="252"/>
      <c r="E2756" s="252"/>
      <c r="F2756" s="252"/>
    </row>
    <row r="2758" spans="4:6" x14ac:dyDescent="0.2">
      <c r="D2758" s="252"/>
      <c r="E2758" s="252"/>
      <c r="F2758" s="252"/>
    </row>
    <row r="2760" spans="4:6" x14ac:dyDescent="0.2">
      <c r="D2760" s="252"/>
      <c r="E2760" s="252"/>
      <c r="F2760" s="252"/>
    </row>
    <row r="2762" spans="4:6" x14ac:dyDescent="0.2">
      <c r="D2762" s="252"/>
      <c r="E2762" s="252"/>
      <c r="F2762" s="252"/>
    </row>
    <row r="2764" spans="4:6" x14ac:dyDescent="0.2">
      <c r="D2764" s="252"/>
      <c r="E2764" s="252"/>
      <c r="F2764" s="252"/>
    </row>
    <row r="2766" spans="4:6" x14ac:dyDescent="0.2">
      <c r="D2766" s="252"/>
      <c r="E2766" s="252"/>
      <c r="F2766" s="252"/>
    </row>
    <row r="2768" spans="4:6" x14ac:dyDescent="0.2">
      <c r="D2768" s="252"/>
      <c r="E2768" s="252"/>
      <c r="F2768" s="252"/>
    </row>
    <row r="2770" spans="4:6" x14ac:dyDescent="0.2">
      <c r="D2770" s="252"/>
      <c r="E2770" s="252"/>
      <c r="F2770" s="252"/>
    </row>
    <row r="2772" spans="4:6" x14ac:dyDescent="0.2">
      <c r="D2772" s="252"/>
      <c r="E2772" s="252"/>
      <c r="F2772" s="252"/>
    </row>
    <row r="2774" spans="4:6" x14ac:dyDescent="0.2">
      <c r="D2774" s="252"/>
      <c r="E2774" s="252"/>
      <c r="F2774" s="252"/>
    </row>
    <row r="2776" spans="4:6" x14ac:dyDescent="0.2">
      <c r="D2776" s="252"/>
      <c r="E2776" s="252"/>
      <c r="F2776" s="252"/>
    </row>
    <row r="2778" spans="4:6" x14ac:dyDescent="0.2">
      <c r="D2778" s="252"/>
      <c r="E2778" s="252"/>
      <c r="F2778" s="252"/>
    </row>
    <row r="2780" spans="4:6" x14ac:dyDescent="0.2">
      <c r="D2780" s="252"/>
      <c r="E2780" s="252"/>
      <c r="F2780" s="252"/>
    </row>
    <row r="2782" spans="4:6" x14ac:dyDescent="0.2">
      <c r="D2782" s="252"/>
      <c r="E2782" s="252"/>
      <c r="F2782" s="252"/>
    </row>
    <row r="2784" spans="4:6" x14ac:dyDescent="0.2">
      <c r="D2784" s="252"/>
      <c r="E2784" s="252"/>
      <c r="F2784" s="252"/>
    </row>
    <row r="2786" spans="4:6" x14ac:dyDescent="0.2">
      <c r="D2786" s="252"/>
      <c r="E2786" s="252"/>
      <c r="F2786" s="252"/>
    </row>
    <row r="2788" spans="4:6" x14ac:dyDescent="0.2">
      <c r="D2788" s="252"/>
      <c r="E2788" s="252"/>
      <c r="F2788" s="252"/>
    </row>
    <row r="2790" spans="4:6" x14ac:dyDescent="0.2">
      <c r="D2790" s="252"/>
      <c r="E2790" s="252"/>
      <c r="F2790" s="252"/>
    </row>
    <row r="2792" spans="4:6" x14ac:dyDescent="0.2">
      <c r="D2792" s="252"/>
      <c r="E2792" s="252"/>
      <c r="F2792" s="252"/>
    </row>
    <row r="2794" spans="4:6" x14ac:dyDescent="0.2">
      <c r="D2794" s="252"/>
      <c r="E2794" s="252"/>
      <c r="F2794" s="252"/>
    </row>
    <row r="2796" spans="4:6" x14ac:dyDescent="0.2">
      <c r="D2796" s="252"/>
      <c r="E2796" s="252"/>
      <c r="F2796" s="252"/>
    </row>
    <row r="2798" spans="4:6" x14ac:dyDescent="0.2">
      <c r="D2798" s="252"/>
      <c r="E2798" s="252"/>
      <c r="F2798" s="252"/>
    </row>
    <row r="2800" spans="4:6" x14ac:dyDescent="0.2">
      <c r="D2800" s="252"/>
      <c r="E2800" s="252"/>
      <c r="F2800" s="252"/>
    </row>
    <row r="2802" spans="4:6" x14ac:dyDescent="0.2">
      <c r="D2802" s="252"/>
      <c r="E2802" s="252"/>
      <c r="F2802" s="252"/>
    </row>
    <row r="2804" spans="4:6" x14ac:dyDescent="0.2">
      <c r="D2804" s="252"/>
      <c r="E2804" s="252"/>
      <c r="F2804" s="252"/>
    </row>
    <row r="2806" spans="4:6" x14ac:dyDescent="0.2">
      <c r="D2806" s="252"/>
      <c r="E2806" s="252"/>
      <c r="F2806" s="252"/>
    </row>
    <row r="2808" spans="4:6" x14ac:dyDescent="0.2">
      <c r="D2808" s="252"/>
      <c r="E2808" s="252"/>
      <c r="F2808" s="252"/>
    </row>
    <row r="2810" spans="4:6" x14ac:dyDescent="0.2">
      <c r="D2810" s="252"/>
      <c r="E2810" s="252"/>
      <c r="F2810" s="252"/>
    </row>
    <row r="2812" spans="4:6" x14ac:dyDescent="0.2">
      <c r="D2812" s="252"/>
      <c r="E2812" s="252"/>
      <c r="F2812" s="252"/>
    </row>
    <row r="2814" spans="4:6" x14ac:dyDescent="0.2">
      <c r="D2814" s="252"/>
      <c r="E2814" s="252"/>
      <c r="F2814" s="252"/>
    </row>
    <row r="2816" spans="4:6" x14ac:dyDescent="0.2">
      <c r="D2816" s="252"/>
      <c r="E2816" s="252"/>
      <c r="F2816" s="252"/>
    </row>
    <row r="2818" spans="4:6" x14ac:dyDescent="0.2">
      <c r="D2818" s="252"/>
      <c r="E2818" s="252"/>
      <c r="F2818" s="252"/>
    </row>
    <row r="2820" spans="4:6" x14ac:dyDescent="0.2">
      <c r="D2820" s="252"/>
      <c r="E2820" s="252"/>
      <c r="F2820" s="252"/>
    </row>
    <row r="2822" spans="4:6" x14ac:dyDescent="0.2">
      <c r="D2822" s="252"/>
      <c r="E2822" s="252"/>
      <c r="F2822" s="252"/>
    </row>
    <row r="2824" spans="4:6" x14ac:dyDescent="0.2">
      <c r="D2824" s="252"/>
      <c r="E2824" s="252"/>
      <c r="F2824" s="252"/>
    </row>
    <row r="2826" spans="4:6" x14ac:dyDescent="0.2">
      <c r="D2826" s="252"/>
      <c r="E2826" s="252"/>
      <c r="F2826" s="252"/>
    </row>
    <row r="2828" spans="4:6" x14ac:dyDescent="0.2">
      <c r="D2828" s="252"/>
      <c r="E2828" s="252"/>
      <c r="F2828" s="252"/>
    </row>
    <row r="2830" spans="4:6" x14ac:dyDescent="0.2">
      <c r="D2830" s="252"/>
      <c r="E2830" s="252"/>
      <c r="F2830" s="252"/>
    </row>
    <row r="2832" spans="4:6" x14ac:dyDescent="0.2">
      <c r="D2832" s="252"/>
      <c r="E2832" s="252"/>
      <c r="F2832" s="252"/>
    </row>
    <row r="2834" spans="4:6" x14ac:dyDescent="0.2">
      <c r="D2834" s="252"/>
      <c r="E2834" s="252"/>
      <c r="F2834" s="252"/>
    </row>
    <row r="2836" spans="4:6" x14ac:dyDescent="0.2">
      <c r="D2836" s="252"/>
      <c r="E2836" s="252"/>
      <c r="F2836" s="252"/>
    </row>
    <row r="2838" spans="4:6" x14ac:dyDescent="0.2">
      <c r="D2838" s="252"/>
      <c r="E2838" s="252"/>
      <c r="F2838" s="252"/>
    </row>
    <row r="2840" spans="4:6" x14ac:dyDescent="0.2">
      <c r="D2840" s="252"/>
      <c r="E2840" s="252"/>
      <c r="F2840" s="252"/>
    </row>
    <row r="2842" spans="4:6" x14ac:dyDescent="0.2">
      <c r="D2842" s="252"/>
      <c r="E2842" s="252"/>
      <c r="F2842" s="252"/>
    </row>
    <row r="2844" spans="4:6" x14ac:dyDescent="0.2">
      <c r="D2844" s="252"/>
      <c r="E2844" s="252"/>
      <c r="F2844" s="252"/>
    </row>
    <row r="2846" spans="4:6" x14ac:dyDescent="0.2">
      <c r="D2846" s="252"/>
      <c r="E2846" s="252"/>
      <c r="F2846" s="252"/>
    </row>
    <row r="2848" spans="4:6" x14ac:dyDescent="0.2">
      <c r="D2848" s="252"/>
      <c r="E2848" s="252"/>
      <c r="F2848" s="252"/>
    </row>
    <row r="2850" spans="4:6" x14ac:dyDescent="0.2">
      <c r="D2850" s="252"/>
      <c r="E2850" s="252"/>
      <c r="F2850" s="252"/>
    </row>
    <row r="2852" spans="4:6" x14ac:dyDescent="0.2">
      <c r="D2852" s="252"/>
      <c r="E2852" s="252"/>
      <c r="F2852" s="252"/>
    </row>
    <row r="2854" spans="4:6" x14ac:dyDescent="0.2">
      <c r="D2854" s="252"/>
      <c r="E2854" s="252"/>
      <c r="F2854" s="252"/>
    </row>
    <row r="2856" spans="4:6" x14ac:dyDescent="0.2">
      <c r="D2856" s="252"/>
      <c r="E2856" s="252"/>
      <c r="F2856" s="252"/>
    </row>
    <row r="2858" spans="4:6" x14ac:dyDescent="0.2">
      <c r="D2858" s="252"/>
      <c r="E2858" s="252"/>
      <c r="F2858" s="252"/>
    </row>
    <row r="2860" spans="4:6" x14ac:dyDescent="0.2">
      <c r="D2860" s="252"/>
      <c r="E2860" s="252"/>
      <c r="F2860" s="252"/>
    </row>
    <row r="2862" spans="4:6" x14ac:dyDescent="0.2">
      <c r="D2862" s="252"/>
      <c r="E2862" s="252"/>
      <c r="F2862" s="252"/>
    </row>
    <row r="2864" spans="4:6" x14ac:dyDescent="0.2">
      <c r="D2864" s="252"/>
      <c r="E2864" s="252"/>
      <c r="F2864" s="252"/>
    </row>
    <row r="2866" spans="4:6" x14ac:dyDescent="0.2">
      <c r="D2866" s="252"/>
      <c r="E2866" s="252"/>
      <c r="F2866" s="252"/>
    </row>
    <row r="2868" spans="4:6" x14ac:dyDescent="0.2">
      <c r="D2868" s="252"/>
      <c r="E2868" s="252"/>
      <c r="F2868" s="252"/>
    </row>
    <row r="2870" spans="4:6" x14ac:dyDescent="0.2">
      <c r="D2870" s="252"/>
      <c r="E2870" s="252"/>
      <c r="F2870" s="252"/>
    </row>
    <row r="2872" spans="4:6" x14ac:dyDescent="0.2">
      <c r="D2872" s="252"/>
      <c r="E2872" s="252"/>
      <c r="F2872" s="252"/>
    </row>
    <row r="2874" spans="4:6" x14ac:dyDescent="0.2">
      <c r="D2874" s="252"/>
      <c r="E2874" s="252"/>
      <c r="F2874" s="252"/>
    </row>
    <row r="2876" spans="4:6" x14ac:dyDescent="0.2">
      <c r="D2876" s="252"/>
      <c r="E2876" s="252"/>
      <c r="F2876" s="252"/>
    </row>
    <row r="2878" spans="4:6" x14ac:dyDescent="0.2">
      <c r="D2878" s="252"/>
      <c r="E2878" s="252"/>
      <c r="F2878" s="252"/>
    </row>
    <row r="2880" spans="4:6" x14ac:dyDescent="0.2">
      <c r="D2880" s="252"/>
      <c r="E2880" s="252"/>
      <c r="F2880" s="252"/>
    </row>
    <row r="2882" spans="4:6" x14ac:dyDescent="0.2">
      <c r="D2882" s="252"/>
      <c r="E2882" s="252"/>
      <c r="F2882" s="252"/>
    </row>
    <row r="2884" spans="4:6" x14ac:dyDescent="0.2">
      <c r="D2884" s="252"/>
      <c r="E2884" s="252"/>
      <c r="F2884" s="252"/>
    </row>
    <row r="2886" spans="4:6" x14ac:dyDescent="0.2">
      <c r="D2886" s="252"/>
      <c r="E2886" s="252"/>
      <c r="F2886" s="252"/>
    </row>
    <row r="2888" spans="4:6" x14ac:dyDescent="0.2">
      <c r="D2888" s="252"/>
      <c r="E2888" s="252"/>
      <c r="F2888" s="252"/>
    </row>
    <row r="2890" spans="4:6" x14ac:dyDescent="0.2">
      <c r="D2890" s="252"/>
      <c r="E2890" s="252"/>
      <c r="F2890" s="252"/>
    </row>
    <row r="2892" spans="4:6" x14ac:dyDescent="0.2">
      <c r="D2892" s="252"/>
      <c r="E2892" s="252"/>
      <c r="F2892" s="252"/>
    </row>
    <row r="2894" spans="4:6" x14ac:dyDescent="0.2">
      <c r="D2894" s="252"/>
      <c r="E2894" s="252"/>
      <c r="F2894" s="252"/>
    </row>
    <row r="2896" spans="4:6" x14ac:dyDescent="0.2">
      <c r="D2896" s="252"/>
      <c r="E2896" s="252"/>
      <c r="F2896" s="252"/>
    </row>
    <row r="2898" spans="4:6" x14ac:dyDescent="0.2">
      <c r="D2898" s="252"/>
      <c r="E2898" s="252"/>
      <c r="F2898" s="252"/>
    </row>
    <row r="2900" spans="4:6" x14ac:dyDescent="0.2">
      <c r="D2900" s="252"/>
      <c r="E2900" s="252"/>
      <c r="F2900" s="252"/>
    </row>
    <row r="2902" spans="4:6" x14ac:dyDescent="0.2">
      <c r="D2902" s="252"/>
      <c r="E2902" s="252"/>
      <c r="F2902" s="252"/>
    </row>
    <row r="2904" spans="4:6" x14ac:dyDescent="0.2">
      <c r="D2904" s="252"/>
      <c r="E2904" s="252"/>
      <c r="F2904" s="252"/>
    </row>
    <row r="2906" spans="4:6" x14ac:dyDescent="0.2">
      <c r="D2906" s="252"/>
      <c r="E2906" s="252"/>
      <c r="F2906" s="252"/>
    </row>
    <row r="2908" spans="4:6" x14ac:dyDescent="0.2">
      <c r="D2908" s="252"/>
      <c r="E2908" s="252"/>
      <c r="F2908" s="252"/>
    </row>
    <row r="2910" spans="4:6" x14ac:dyDescent="0.2">
      <c r="D2910" s="252"/>
      <c r="E2910" s="252"/>
      <c r="F2910" s="252"/>
    </row>
    <row r="2912" spans="4:6" x14ac:dyDescent="0.2">
      <c r="D2912" s="252"/>
      <c r="E2912" s="252"/>
      <c r="F2912" s="252"/>
    </row>
    <row r="2914" spans="4:6" x14ac:dyDescent="0.2">
      <c r="D2914" s="252"/>
      <c r="E2914" s="252"/>
      <c r="F2914" s="252"/>
    </row>
    <row r="2916" spans="4:6" x14ac:dyDescent="0.2">
      <c r="D2916" s="252"/>
      <c r="E2916" s="252"/>
      <c r="F2916" s="252"/>
    </row>
    <row r="2918" spans="4:6" x14ac:dyDescent="0.2">
      <c r="D2918" s="252"/>
      <c r="E2918" s="252"/>
      <c r="F2918" s="252"/>
    </row>
    <row r="2920" spans="4:6" x14ac:dyDescent="0.2">
      <c r="D2920" s="252"/>
      <c r="E2920" s="252"/>
      <c r="F2920" s="252"/>
    </row>
    <row r="2922" spans="4:6" x14ac:dyDescent="0.2">
      <c r="D2922" s="252"/>
      <c r="E2922" s="252"/>
      <c r="F2922" s="252"/>
    </row>
    <row r="2924" spans="4:6" x14ac:dyDescent="0.2">
      <c r="D2924" s="252"/>
      <c r="E2924" s="252"/>
      <c r="F2924" s="252"/>
    </row>
    <row r="2926" spans="4:6" x14ac:dyDescent="0.2">
      <c r="D2926" s="252"/>
      <c r="E2926" s="252"/>
      <c r="F2926" s="252"/>
    </row>
    <row r="2928" spans="4:6" x14ac:dyDescent="0.2">
      <c r="D2928" s="252"/>
      <c r="E2928" s="252"/>
      <c r="F2928" s="252"/>
    </row>
    <row r="2930" spans="4:6" x14ac:dyDescent="0.2">
      <c r="D2930" s="252"/>
      <c r="E2930" s="252"/>
      <c r="F2930" s="252"/>
    </row>
    <row r="2932" spans="4:6" x14ac:dyDescent="0.2">
      <c r="D2932" s="252"/>
      <c r="E2932" s="252"/>
      <c r="F2932" s="252"/>
    </row>
    <row r="2934" spans="4:6" x14ac:dyDescent="0.2">
      <c r="D2934" s="252"/>
      <c r="E2934" s="252"/>
      <c r="F2934" s="252"/>
    </row>
    <row r="2936" spans="4:6" x14ac:dyDescent="0.2">
      <c r="D2936" s="252"/>
      <c r="E2936" s="252"/>
      <c r="F2936" s="252"/>
    </row>
    <row r="2938" spans="4:6" x14ac:dyDescent="0.2">
      <c r="D2938" s="252"/>
      <c r="E2938" s="252"/>
      <c r="F2938" s="252"/>
    </row>
    <row r="2940" spans="4:6" x14ac:dyDescent="0.2">
      <c r="D2940" s="252"/>
      <c r="E2940" s="252"/>
      <c r="F2940" s="252"/>
    </row>
    <row r="2942" spans="4:6" x14ac:dyDescent="0.2">
      <c r="D2942" s="252"/>
      <c r="E2942" s="252"/>
      <c r="F2942" s="252"/>
    </row>
    <row r="2944" spans="4:6" x14ac:dyDescent="0.2">
      <c r="D2944" s="252"/>
      <c r="E2944" s="252"/>
      <c r="F2944" s="252"/>
    </row>
    <row r="2946" spans="4:6" x14ac:dyDescent="0.2">
      <c r="D2946" s="252"/>
      <c r="E2946" s="252"/>
      <c r="F2946" s="252"/>
    </row>
    <row r="2948" spans="4:6" x14ac:dyDescent="0.2">
      <c r="D2948" s="252"/>
      <c r="E2948" s="252"/>
      <c r="F2948" s="252"/>
    </row>
    <row r="2950" spans="4:6" x14ac:dyDescent="0.2">
      <c r="D2950" s="252"/>
      <c r="E2950" s="252"/>
      <c r="F2950" s="252"/>
    </row>
    <row r="2952" spans="4:6" x14ac:dyDescent="0.2">
      <c r="D2952" s="252"/>
      <c r="E2952" s="252"/>
      <c r="F2952" s="252"/>
    </row>
    <row r="2954" spans="4:6" x14ac:dyDescent="0.2">
      <c r="D2954" s="252"/>
      <c r="E2954" s="252"/>
      <c r="F2954" s="252"/>
    </row>
    <row r="2956" spans="4:6" x14ac:dyDescent="0.2">
      <c r="D2956" s="252"/>
      <c r="E2956" s="252"/>
      <c r="F2956" s="252"/>
    </row>
    <row r="2958" spans="4:6" x14ac:dyDescent="0.2">
      <c r="D2958" s="252"/>
      <c r="E2958" s="252"/>
      <c r="F2958" s="252"/>
    </row>
    <row r="2960" spans="4:6" x14ac:dyDescent="0.2">
      <c r="D2960" s="252"/>
      <c r="E2960" s="252"/>
      <c r="F2960" s="252"/>
    </row>
    <row r="2962" spans="4:6" x14ac:dyDescent="0.2">
      <c r="D2962" s="252"/>
      <c r="E2962" s="252"/>
      <c r="F2962" s="252"/>
    </row>
    <row r="2964" spans="4:6" x14ac:dyDescent="0.2">
      <c r="D2964" s="252"/>
      <c r="E2964" s="252"/>
      <c r="F2964" s="252"/>
    </row>
    <row r="2966" spans="4:6" x14ac:dyDescent="0.2">
      <c r="D2966" s="252"/>
      <c r="E2966" s="252"/>
      <c r="F2966" s="252"/>
    </row>
    <row r="2968" spans="4:6" x14ac:dyDescent="0.2">
      <c r="D2968" s="252"/>
      <c r="E2968" s="252"/>
      <c r="F2968" s="252"/>
    </row>
    <row r="2970" spans="4:6" x14ac:dyDescent="0.2">
      <c r="D2970" s="252"/>
      <c r="E2970" s="252"/>
      <c r="F2970" s="252"/>
    </row>
    <row r="2972" spans="4:6" x14ac:dyDescent="0.2">
      <c r="D2972" s="252"/>
      <c r="E2972" s="252"/>
      <c r="F2972" s="252"/>
    </row>
    <row r="2974" spans="4:6" x14ac:dyDescent="0.2">
      <c r="D2974" s="252"/>
      <c r="E2974" s="252"/>
      <c r="F2974" s="252"/>
    </row>
    <row r="2976" spans="4:6" x14ac:dyDescent="0.2">
      <c r="D2976" s="252"/>
      <c r="E2976" s="252"/>
      <c r="F2976" s="252"/>
    </row>
    <row r="2978" spans="4:6" x14ac:dyDescent="0.2">
      <c r="D2978" s="252"/>
      <c r="E2978" s="252"/>
      <c r="F2978" s="252"/>
    </row>
    <row r="2980" spans="4:6" x14ac:dyDescent="0.2">
      <c r="D2980" s="252"/>
      <c r="E2980" s="252"/>
      <c r="F2980" s="252"/>
    </row>
    <row r="2982" spans="4:6" x14ac:dyDescent="0.2">
      <c r="D2982" s="252"/>
      <c r="E2982" s="252"/>
      <c r="F2982" s="252"/>
    </row>
    <row r="2984" spans="4:6" x14ac:dyDescent="0.2">
      <c r="D2984" s="252"/>
      <c r="E2984" s="252"/>
      <c r="F2984" s="252"/>
    </row>
    <row r="2986" spans="4:6" x14ac:dyDescent="0.2">
      <c r="D2986" s="252"/>
      <c r="E2986" s="252"/>
      <c r="F2986" s="252"/>
    </row>
    <row r="2988" spans="4:6" x14ac:dyDescent="0.2">
      <c r="D2988" s="252"/>
      <c r="E2988" s="252"/>
      <c r="F2988" s="252"/>
    </row>
    <row r="2990" spans="4:6" x14ac:dyDescent="0.2">
      <c r="D2990" s="252"/>
      <c r="E2990" s="252"/>
      <c r="F2990" s="252"/>
    </row>
    <row r="2992" spans="4:6" x14ac:dyDescent="0.2">
      <c r="D2992" s="252"/>
      <c r="E2992" s="252"/>
      <c r="F2992" s="252"/>
    </row>
    <row r="2994" spans="4:6" x14ac:dyDescent="0.2">
      <c r="D2994" s="252"/>
      <c r="E2994" s="252"/>
      <c r="F2994" s="252"/>
    </row>
    <row r="2996" spans="4:6" x14ac:dyDescent="0.2">
      <c r="D2996" s="252"/>
      <c r="E2996" s="252"/>
      <c r="F2996" s="252"/>
    </row>
    <row r="2998" spans="4:6" x14ac:dyDescent="0.2">
      <c r="D2998" s="252"/>
      <c r="E2998" s="252"/>
      <c r="F2998" s="252"/>
    </row>
    <row r="3000" spans="4:6" x14ac:dyDescent="0.2">
      <c r="D3000" s="252"/>
      <c r="E3000" s="252"/>
      <c r="F3000" s="252"/>
    </row>
    <row r="3002" spans="4:6" x14ac:dyDescent="0.2">
      <c r="D3002" s="252"/>
      <c r="E3002" s="252"/>
      <c r="F3002" s="252"/>
    </row>
    <row r="3004" spans="4:6" x14ac:dyDescent="0.2">
      <c r="D3004" s="252"/>
      <c r="E3004" s="252"/>
      <c r="F3004" s="252"/>
    </row>
    <row r="3006" spans="4:6" x14ac:dyDescent="0.2">
      <c r="D3006" s="252"/>
      <c r="E3006" s="252"/>
      <c r="F3006" s="252"/>
    </row>
    <row r="3008" spans="4:6" x14ac:dyDescent="0.2">
      <c r="D3008" s="252"/>
      <c r="E3008" s="252"/>
      <c r="F3008" s="252"/>
    </row>
    <row r="3010" spans="4:6" x14ac:dyDescent="0.2">
      <c r="D3010" s="252"/>
      <c r="E3010" s="252"/>
      <c r="F3010" s="252"/>
    </row>
    <row r="3012" spans="4:6" x14ac:dyDescent="0.2">
      <c r="D3012" s="252"/>
      <c r="E3012" s="252"/>
      <c r="F3012" s="252"/>
    </row>
    <row r="3014" spans="4:6" x14ac:dyDescent="0.2">
      <c r="D3014" s="252"/>
      <c r="E3014" s="252"/>
      <c r="F3014" s="252"/>
    </row>
    <row r="3016" spans="4:6" x14ac:dyDescent="0.2">
      <c r="D3016" s="252"/>
      <c r="E3016" s="252"/>
      <c r="F3016" s="252"/>
    </row>
    <row r="3018" spans="4:6" x14ac:dyDescent="0.2">
      <c r="D3018" s="252"/>
      <c r="E3018" s="252"/>
      <c r="F3018" s="252"/>
    </row>
    <row r="3020" spans="4:6" x14ac:dyDescent="0.2">
      <c r="D3020" s="252"/>
      <c r="E3020" s="252"/>
      <c r="F3020" s="252"/>
    </row>
    <row r="3022" spans="4:6" x14ac:dyDescent="0.2">
      <c r="D3022" s="252"/>
      <c r="E3022" s="252"/>
      <c r="F3022" s="252"/>
    </row>
    <row r="3024" spans="4:6" x14ac:dyDescent="0.2">
      <c r="D3024" s="252"/>
      <c r="E3024" s="252"/>
      <c r="F3024" s="252"/>
    </row>
    <row r="3026" spans="4:6" x14ac:dyDescent="0.2">
      <c r="D3026" s="252"/>
      <c r="E3026" s="252"/>
      <c r="F3026" s="252"/>
    </row>
    <row r="3028" spans="4:6" x14ac:dyDescent="0.2">
      <c r="D3028" s="252"/>
      <c r="E3028" s="252"/>
      <c r="F3028" s="252"/>
    </row>
    <row r="3030" spans="4:6" x14ac:dyDescent="0.2">
      <c r="D3030" s="252"/>
      <c r="E3030" s="252"/>
      <c r="F3030" s="252"/>
    </row>
    <row r="3032" spans="4:6" x14ac:dyDescent="0.2">
      <c r="D3032" s="252"/>
      <c r="E3032" s="252"/>
      <c r="F3032" s="252"/>
    </row>
    <row r="3034" spans="4:6" x14ac:dyDescent="0.2">
      <c r="D3034" s="252"/>
      <c r="E3034" s="252"/>
      <c r="F3034" s="252"/>
    </row>
    <row r="3036" spans="4:6" x14ac:dyDescent="0.2">
      <c r="D3036" s="252"/>
      <c r="E3036" s="252"/>
      <c r="F3036" s="252"/>
    </row>
    <row r="3038" spans="4:6" x14ac:dyDescent="0.2">
      <c r="D3038" s="252"/>
      <c r="E3038" s="252"/>
      <c r="F3038" s="252"/>
    </row>
    <row r="3040" spans="4:6" x14ac:dyDescent="0.2">
      <c r="D3040" s="252"/>
      <c r="E3040" s="252"/>
      <c r="F3040" s="252"/>
    </row>
    <row r="3042" spans="4:6" x14ac:dyDescent="0.2">
      <c r="D3042" s="252"/>
      <c r="E3042" s="252"/>
      <c r="F3042" s="252"/>
    </row>
    <row r="3044" spans="4:6" x14ac:dyDescent="0.2">
      <c r="D3044" s="252"/>
      <c r="E3044" s="252"/>
      <c r="F3044" s="252"/>
    </row>
    <row r="3046" spans="4:6" x14ac:dyDescent="0.2">
      <c r="D3046" s="252"/>
      <c r="E3046" s="252"/>
      <c r="F3046" s="252"/>
    </row>
    <row r="3048" spans="4:6" x14ac:dyDescent="0.2">
      <c r="D3048" s="252"/>
      <c r="E3048" s="252"/>
      <c r="F3048" s="252"/>
    </row>
    <row r="3050" spans="4:6" x14ac:dyDescent="0.2">
      <c r="D3050" s="252"/>
      <c r="E3050" s="252"/>
      <c r="F3050" s="252"/>
    </row>
    <row r="3052" spans="4:6" x14ac:dyDescent="0.2">
      <c r="D3052" s="252"/>
      <c r="E3052" s="252"/>
      <c r="F3052" s="252"/>
    </row>
    <row r="3054" spans="4:6" x14ac:dyDescent="0.2">
      <c r="D3054" s="252"/>
      <c r="E3054" s="252"/>
      <c r="F3054" s="252"/>
    </row>
    <row r="3056" spans="4:6" x14ac:dyDescent="0.2">
      <c r="D3056" s="252"/>
      <c r="E3056" s="252"/>
      <c r="F3056" s="252"/>
    </row>
    <row r="3058" spans="4:6" x14ac:dyDescent="0.2">
      <c r="D3058" s="252"/>
      <c r="E3058" s="252"/>
      <c r="F3058" s="252"/>
    </row>
    <row r="3060" spans="4:6" x14ac:dyDescent="0.2">
      <c r="D3060" s="252"/>
      <c r="E3060" s="252"/>
      <c r="F3060" s="252"/>
    </row>
    <row r="3062" spans="4:6" x14ac:dyDescent="0.2">
      <c r="D3062" s="252"/>
      <c r="E3062" s="252"/>
      <c r="F3062" s="252"/>
    </row>
    <row r="3064" spans="4:6" x14ac:dyDescent="0.2">
      <c r="D3064" s="252"/>
      <c r="E3064" s="252"/>
      <c r="F3064" s="252"/>
    </row>
    <row r="3066" spans="4:6" x14ac:dyDescent="0.2">
      <c r="D3066" s="252"/>
      <c r="E3066" s="252"/>
      <c r="F3066" s="252"/>
    </row>
    <row r="3068" spans="4:6" x14ac:dyDescent="0.2">
      <c r="D3068" s="252"/>
      <c r="E3068" s="252"/>
      <c r="F3068" s="252"/>
    </row>
    <row r="3070" spans="4:6" x14ac:dyDescent="0.2">
      <c r="D3070" s="252"/>
      <c r="E3070" s="252"/>
      <c r="F3070" s="252"/>
    </row>
    <row r="3072" spans="4:6" x14ac:dyDescent="0.2">
      <c r="D3072" s="252"/>
      <c r="E3072" s="252"/>
      <c r="F3072" s="252"/>
    </row>
    <row r="3074" spans="4:6" x14ac:dyDescent="0.2">
      <c r="D3074" s="252"/>
      <c r="E3074" s="252"/>
      <c r="F3074" s="252"/>
    </row>
    <row r="3076" spans="4:6" x14ac:dyDescent="0.2">
      <c r="D3076" s="252"/>
      <c r="E3076" s="252"/>
      <c r="F3076" s="252"/>
    </row>
    <row r="3078" spans="4:6" x14ac:dyDescent="0.2">
      <c r="D3078" s="252"/>
      <c r="E3078" s="252"/>
      <c r="F3078" s="252"/>
    </row>
    <row r="3080" spans="4:6" x14ac:dyDescent="0.2">
      <c r="D3080" s="252"/>
      <c r="E3080" s="252"/>
      <c r="F3080" s="252"/>
    </row>
    <row r="3082" spans="4:6" x14ac:dyDescent="0.2">
      <c r="D3082" s="252"/>
      <c r="E3082" s="252"/>
      <c r="F3082" s="252"/>
    </row>
    <row r="3084" spans="4:6" x14ac:dyDescent="0.2">
      <c r="D3084" s="252"/>
      <c r="E3084" s="252"/>
      <c r="F3084" s="252"/>
    </row>
    <row r="3086" spans="4:6" x14ac:dyDescent="0.2">
      <c r="D3086" s="252"/>
      <c r="E3086" s="252"/>
      <c r="F3086" s="252"/>
    </row>
    <row r="3088" spans="4:6" x14ac:dyDescent="0.2">
      <c r="D3088" s="252"/>
      <c r="E3088" s="252"/>
      <c r="F3088" s="252"/>
    </row>
    <row r="3090" spans="4:6" x14ac:dyDescent="0.2">
      <c r="D3090" s="252"/>
      <c r="E3090" s="252"/>
      <c r="F3090" s="252"/>
    </row>
    <row r="3092" spans="4:6" x14ac:dyDescent="0.2">
      <c r="D3092" s="252"/>
      <c r="E3092" s="252"/>
      <c r="F3092" s="252"/>
    </row>
    <row r="3094" spans="4:6" x14ac:dyDescent="0.2">
      <c r="D3094" s="252"/>
      <c r="E3094" s="252"/>
      <c r="F3094" s="252"/>
    </row>
    <row r="3096" spans="4:6" x14ac:dyDescent="0.2">
      <c r="D3096" s="252"/>
      <c r="E3096" s="252"/>
      <c r="F3096" s="252"/>
    </row>
    <row r="3098" spans="4:6" x14ac:dyDescent="0.2">
      <c r="D3098" s="252"/>
      <c r="E3098" s="252"/>
      <c r="F3098" s="252"/>
    </row>
    <row r="3100" spans="4:6" x14ac:dyDescent="0.2">
      <c r="D3100" s="252"/>
      <c r="E3100" s="252"/>
      <c r="F3100" s="252"/>
    </row>
    <row r="3102" spans="4:6" x14ac:dyDescent="0.2">
      <c r="D3102" s="252"/>
      <c r="E3102" s="252"/>
      <c r="F3102" s="252"/>
    </row>
    <row r="3104" spans="4:6" x14ac:dyDescent="0.2">
      <c r="D3104" s="252"/>
      <c r="E3104" s="252"/>
      <c r="F3104" s="252"/>
    </row>
    <row r="3106" spans="4:6" x14ac:dyDescent="0.2">
      <c r="D3106" s="252"/>
      <c r="E3106" s="252"/>
      <c r="F3106" s="252"/>
    </row>
    <row r="3108" spans="4:6" x14ac:dyDescent="0.2">
      <c r="D3108" s="252"/>
      <c r="E3108" s="252"/>
      <c r="F3108" s="252"/>
    </row>
    <row r="3110" spans="4:6" x14ac:dyDescent="0.2">
      <c r="D3110" s="252"/>
      <c r="E3110" s="252"/>
      <c r="F3110" s="252"/>
    </row>
    <row r="3112" spans="4:6" x14ac:dyDescent="0.2">
      <c r="D3112" s="252"/>
      <c r="E3112" s="252"/>
      <c r="F3112" s="252"/>
    </row>
    <row r="3114" spans="4:6" x14ac:dyDescent="0.2">
      <c r="D3114" s="252"/>
      <c r="E3114" s="252"/>
      <c r="F3114" s="252"/>
    </row>
    <row r="3116" spans="4:6" x14ac:dyDescent="0.2">
      <c r="D3116" s="252"/>
      <c r="E3116" s="252"/>
      <c r="F3116" s="252"/>
    </row>
    <row r="3118" spans="4:6" x14ac:dyDescent="0.2">
      <c r="D3118" s="252"/>
      <c r="E3118" s="252"/>
      <c r="F3118" s="252"/>
    </row>
    <row r="3120" spans="4:6" x14ac:dyDescent="0.2">
      <c r="D3120" s="252"/>
      <c r="E3120" s="252"/>
      <c r="F3120" s="252"/>
    </row>
    <row r="3122" spans="4:6" x14ac:dyDescent="0.2">
      <c r="D3122" s="252"/>
      <c r="E3122" s="252"/>
      <c r="F3122" s="252"/>
    </row>
    <row r="3124" spans="4:6" x14ac:dyDescent="0.2">
      <c r="D3124" s="252"/>
      <c r="E3124" s="252"/>
      <c r="F3124" s="252"/>
    </row>
    <row r="3126" spans="4:6" x14ac:dyDescent="0.2">
      <c r="D3126" s="252"/>
      <c r="E3126" s="252"/>
      <c r="F3126" s="252"/>
    </row>
    <row r="3128" spans="4:6" x14ac:dyDescent="0.2">
      <c r="D3128" s="252"/>
      <c r="E3128" s="252"/>
      <c r="F3128" s="252"/>
    </row>
    <row r="3130" spans="4:6" x14ac:dyDescent="0.2">
      <c r="D3130" s="252"/>
      <c r="E3130" s="252"/>
      <c r="F3130" s="252"/>
    </row>
    <row r="3132" spans="4:6" x14ac:dyDescent="0.2">
      <c r="D3132" s="252"/>
      <c r="E3132" s="252"/>
      <c r="F3132" s="252"/>
    </row>
    <row r="3134" spans="4:6" x14ac:dyDescent="0.2">
      <c r="D3134" s="252"/>
      <c r="E3134" s="252"/>
      <c r="F3134" s="252"/>
    </row>
    <row r="3136" spans="4:6" x14ac:dyDescent="0.2">
      <c r="D3136" s="252"/>
      <c r="E3136" s="252"/>
      <c r="F3136" s="252"/>
    </row>
    <row r="3138" spans="4:6" x14ac:dyDescent="0.2">
      <c r="D3138" s="252"/>
      <c r="E3138" s="252"/>
      <c r="F3138" s="252"/>
    </row>
    <row r="3140" spans="4:6" x14ac:dyDescent="0.2">
      <c r="D3140" s="252"/>
      <c r="E3140" s="252"/>
      <c r="F3140" s="252"/>
    </row>
    <row r="3142" spans="4:6" x14ac:dyDescent="0.2">
      <c r="D3142" s="252"/>
      <c r="E3142" s="252"/>
      <c r="F3142" s="252"/>
    </row>
    <row r="3144" spans="4:6" x14ac:dyDescent="0.2">
      <c r="D3144" s="252"/>
      <c r="E3144" s="252"/>
      <c r="F3144" s="252"/>
    </row>
    <row r="3146" spans="4:6" x14ac:dyDescent="0.2">
      <c r="D3146" s="252"/>
      <c r="E3146" s="252"/>
      <c r="F3146" s="252"/>
    </row>
    <row r="3148" spans="4:6" x14ac:dyDescent="0.2">
      <c r="D3148" s="252"/>
      <c r="E3148" s="252"/>
      <c r="F3148" s="252"/>
    </row>
    <row r="3150" spans="4:6" x14ac:dyDescent="0.2">
      <c r="D3150" s="252"/>
      <c r="E3150" s="252"/>
      <c r="F3150" s="252"/>
    </row>
    <row r="3152" spans="4:6" x14ac:dyDescent="0.2">
      <c r="D3152" s="252"/>
      <c r="E3152" s="252"/>
      <c r="F3152" s="252"/>
    </row>
    <row r="3154" spans="4:6" x14ac:dyDescent="0.2">
      <c r="D3154" s="252"/>
      <c r="E3154" s="252"/>
      <c r="F3154" s="252"/>
    </row>
    <row r="3156" spans="4:6" x14ac:dyDescent="0.2">
      <c r="D3156" s="252"/>
      <c r="E3156" s="252"/>
      <c r="F3156" s="252"/>
    </row>
    <row r="3158" spans="4:6" x14ac:dyDescent="0.2">
      <c r="D3158" s="252"/>
      <c r="E3158" s="252"/>
      <c r="F3158" s="252"/>
    </row>
    <row r="3160" spans="4:6" x14ac:dyDescent="0.2">
      <c r="D3160" s="252"/>
      <c r="E3160" s="252"/>
      <c r="F3160" s="252"/>
    </row>
    <row r="3162" spans="4:6" x14ac:dyDescent="0.2">
      <c r="D3162" s="252"/>
      <c r="E3162" s="252"/>
      <c r="F3162" s="252"/>
    </row>
    <row r="3164" spans="4:6" x14ac:dyDescent="0.2">
      <c r="D3164" s="252"/>
      <c r="E3164" s="252"/>
      <c r="F3164" s="252"/>
    </row>
    <row r="3166" spans="4:6" x14ac:dyDescent="0.2">
      <c r="D3166" s="252"/>
      <c r="E3166" s="252"/>
      <c r="F3166" s="252"/>
    </row>
    <row r="3168" spans="4:6" x14ac:dyDescent="0.2">
      <c r="D3168" s="252"/>
      <c r="E3168" s="252"/>
      <c r="F3168" s="252"/>
    </row>
    <row r="3170" spans="4:6" x14ac:dyDescent="0.2">
      <c r="D3170" s="252"/>
      <c r="E3170" s="252"/>
      <c r="F3170" s="252"/>
    </row>
    <row r="3172" spans="4:6" x14ac:dyDescent="0.2">
      <c r="D3172" s="252"/>
      <c r="E3172" s="252"/>
      <c r="F3172" s="252"/>
    </row>
    <row r="3174" spans="4:6" x14ac:dyDescent="0.2">
      <c r="D3174" s="252"/>
      <c r="E3174" s="252"/>
      <c r="F3174" s="252"/>
    </row>
    <row r="3176" spans="4:6" x14ac:dyDescent="0.2">
      <c r="D3176" s="252"/>
      <c r="E3176" s="252"/>
      <c r="F3176" s="252"/>
    </row>
    <row r="3178" spans="4:6" x14ac:dyDescent="0.2">
      <c r="D3178" s="252"/>
      <c r="E3178" s="252"/>
      <c r="F3178" s="252"/>
    </row>
    <row r="3180" spans="4:6" x14ac:dyDescent="0.2">
      <c r="D3180" s="252"/>
      <c r="E3180" s="252"/>
      <c r="F3180" s="252"/>
    </row>
    <row r="3182" spans="4:6" x14ac:dyDescent="0.2">
      <c r="D3182" s="252"/>
      <c r="E3182" s="252"/>
      <c r="F3182" s="252"/>
    </row>
    <row r="3184" spans="4:6" x14ac:dyDescent="0.2">
      <c r="D3184" s="252"/>
      <c r="E3184" s="252"/>
      <c r="F3184" s="252"/>
    </row>
    <row r="3186" spans="4:6" x14ac:dyDescent="0.2">
      <c r="D3186" s="252"/>
      <c r="E3186" s="252"/>
      <c r="F3186" s="252"/>
    </row>
    <row r="3188" spans="4:6" x14ac:dyDescent="0.2">
      <c r="D3188" s="252"/>
      <c r="E3188" s="252"/>
      <c r="F3188" s="252"/>
    </row>
    <row r="3190" spans="4:6" x14ac:dyDescent="0.2">
      <c r="D3190" s="252"/>
      <c r="E3190" s="252"/>
      <c r="F3190" s="252"/>
    </row>
    <row r="3192" spans="4:6" x14ac:dyDescent="0.2">
      <c r="D3192" s="252"/>
      <c r="E3192" s="252"/>
      <c r="F3192" s="252"/>
    </row>
    <row r="3194" spans="4:6" x14ac:dyDescent="0.2">
      <c r="D3194" s="252"/>
      <c r="E3194" s="252"/>
      <c r="F3194" s="252"/>
    </row>
    <row r="3196" spans="4:6" x14ac:dyDescent="0.2">
      <c r="D3196" s="252"/>
      <c r="E3196" s="252"/>
      <c r="F3196" s="252"/>
    </row>
    <row r="3198" spans="4:6" x14ac:dyDescent="0.2">
      <c r="D3198" s="252"/>
      <c r="E3198" s="252"/>
      <c r="F3198" s="252"/>
    </row>
    <row r="3200" spans="4:6" x14ac:dyDescent="0.2">
      <c r="D3200" s="252"/>
      <c r="E3200" s="252"/>
      <c r="F3200" s="252"/>
    </row>
    <row r="3202" spans="4:6" x14ac:dyDescent="0.2">
      <c r="D3202" s="252"/>
      <c r="E3202" s="252"/>
      <c r="F3202" s="252"/>
    </row>
    <row r="3204" spans="4:6" x14ac:dyDescent="0.2">
      <c r="D3204" s="252"/>
      <c r="E3204" s="252"/>
      <c r="F3204" s="252"/>
    </row>
    <row r="3206" spans="4:6" x14ac:dyDescent="0.2">
      <c r="D3206" s="252"/>
      <c r="E3206" s="252"/>
      <c r="F3206" s="252"/>
    </row>
    <row r="3208" spans="4:6" x14ac:dyDescent="0.2">
      <c r="D3208" s="252"/>
      <c r="E3208" s="252"/>
      <c r="F3208" s="252"/>
    </row>
    <row r="3210" spans="4:6" x14ac:dyDescent="0.2">
      <c r="D3210" s="252"/>
      <c r="E3210" s="252"/>
      <c r="F3210" s="252"/>
    </row>
    <row r="3212" spans="4:6" x14ac:dyDescent="0.2">
      <c r="D3212" s="252"/>
      <c r="E3212" s="252"/>
      <c r="F3212" s="252"/>
    </row>
    <row r="3214" spans="4:6" x14ac:dyDescent="0.2">
      <c r="D3214" s="252"/>
      <c r="E3214" s="252"/>
      <c r="F3214" s="252"/>
    </row>
    <row r="3216" spans="4:6" x14ac:dyDescent="0.2">
      <c r="D3216" s="252"/>
      <c r="E3216" s="252"/>
      <c r="F3216" s="252"/>
    </row>
    <row r="3218" spans="4:6" x14ac:dyDescent="0.2">
      <c r="D3218" s="252"/>
      <c r="E3218" s="252"/>
      <c r="F3218" s="252"/>
    </row>
    <row r="3220" spans="4:6" x14ac:dyDescent="0.2">
      <c r="D3220" s="252"/>
      <c r="E3220" s="252"/>
      <c r="F3220" s="252"/>
    </row>
    <row r="3222" spans="4:6" x14ac:dyDescent="0.2">
      <c r="D3222" s="252"/>
      <c r="E3222" s="252"/>
      <c r="F3222" s="252"/>
    </row>
    <row r="3224" spans="4:6" x14ac:dyDescent="0.2">
      <c r="D3224" s="252"/>
      <c r="E3224" s="252"/>
      <c r="F3224" s="252"/>
    </row>
    <row r="3226" spans="4:6" x14ac:dyDescent="0.2">
      <c r="D3226" s="252"/>
      <c r="E3226" s="252"/>
      <c r="F3226" s="252"/>
    </row>
    <row r="3228" spans="4:6" x14ac:dyDescent="0.2">
      <c r="D3228" s="252"/>
      <c r="E3228" s="252"/>
      <c r="F3228" s="252"/>
    </row>
    <row r="3230" spans="4:6" x14ac:dyDescent="0.2">
      <c r="D3230" s="252"/>
      <c r="E3230" s="252"/>
      <c r="F3230" s="252"/>
    </row>
    <row r="3232" spans="4:6" x14ac:dyDescent="0.2">
      <c r="D3232" s="252"/>
      <c r="E3232" s="252"/>
      <c r="F3232" s="252"/>
    </row>
    <row r="3234" spans="4:6" x14ac:dyDescent="0.2">
      <c r="D3234" s="252"/>
      <c r="E3234" s="252"/>
      <c r="F3234" s="252"/>
    </row>
    <row r="3236" spans="4:6" x14ac:dyDescent="0.2">
      <c r="D3236" s="252"/>
      <c r="E3236" s="252"/>
      <c r="F3236" s="252"/>
    </row>
    <row r="3238" spans="4:6" x14ac:dyDescent="0.2">
      <c r="D3238" s="252"/>
      <c r="E3238" s="252"/>
      <c r="F3238" s="252"/>
    </row>
    <row r="3240" spans="4:6" x14ac:dyDescent="0.2">
      <c r="D3240" s="252"/>
      <c r="E3240" s="252"/>
      <c r="F3240" s="252"/>
    </row>
    <row r="3242" spans="4:6" x14ac:dyDescent="0.2">
      <c r="D3242" s="252"/>
      <c r="E3242" s="252"/>
      <c r="F3242" s="252"/>
    </row>
    <row r="3244" spans="4:6" x14ac:dyDescent="0.2">
      <c r="D3244" s="252"/>
      <c r="E3244" s="252"/>
      <c r="F3244" s="252"/>
    </row>
    <row r="3246" spans="4:6" x14ac:dyDescent="0.2">
      <c r="D3246" s="252"/>
      <c r="E3246" s="252"/>
      <c r="F3246" s="252"/>
    </row>
    <row r="3248" spans="4:6" x14ac:dyDescent="0.2">
      <c r="D3248" s="252"/>
      <c r="E3248" s="252"/>
      <c r="F3248" s="252"/>
    </row>
    <row r="3250" spans="4:6" x14ac:dyDescent="0.2">
      <c r="D3250" s="252"/>
      <c r="E3250" s="252"/>
      <c r="F3250" s="252"/>
    </row>
    <row r="3252" spans="4:6" x14ac:dyDescent="0.2">
      <c r="D3252" s="252"/>
      <c r="E3252" s="252"/>
      <c r="F3252" s="252"/>
    </row>
    <row r="3254" spans="4:6" x14ac:dyDescent="0.2">
      <c r="D3254" s="252"/>
      <c r="E3254" s="252"/>
      <c r="F3254" s="252"/>
    </row>
    <row r="3256" spans="4:6" x14ac:dyDescent="0.2">
      <c r="D3256" s="252"/>
      <c r="E3256" s="252"/>
      <c r="F3256" s="252"/>
    </row>
    <row r="3258" spans="4:6" x14ac:dyDescent="0.2">
      <c r="D3258" s="252"/>
      <c r="E3258" s="252"/>
      <c r="F3258" s="252"/>
    </row>
    <row r="3260" spans="4:6" x14ac:dyDescent="0.2">
      <c r="D3260" s="252"/>
      <c r="E3260" s="252"/>
      <c r="F3260" s="252"/>
    </row>
    <row r="3262" spans="4:6" x14ac:dyDescent="0.2">
      <c r="D3262" s="252"/>
      <c r="E3262" s="252"/>
      <c r="F3262" s="252"/>
    </row>
    <row r="3264" spans="4:6" x14ac:dyDescent="0.2">
      <c r="D3264" s="252"/>
      <c r="E3264" s="252"/>
      <c r="F3264" s="252"/>
    </row>
    <row r="3266" spans="4:6" x14ac:dyDescent="0.2">
      <c r="D3266" s="252"/>
      <c r="E3266" s="252"/>
      <c r="F3266" s="252"/>
    </row>
    <row r="3268" spans="4:6" x14ac:dyDescent="0.2">
      <c r="D3268" s="252"/>
      <c r="E3268" s="252"/>
      <c r="F3268" s="252"/>
    </row>
    <row r="3270" spans="4:6" x14ac:dyDescent="0.2">
      <c r="D3270" s="252"/>
      <c r="E3270" s="252"/>
      <c r="F3270" s="252"/>
    </row>
    <row r="3272" spans="4:6" x14ac:dyDescent="0.2">
      <c r="D3272" s="252"/>
      <c r="E3272" s="252"/>
      <c r="F3272" s="252"/>
    </row>
    <row r="3274" spans="4:6" x14ac:dyDescent="0.2">
      <c r="D3274" s="252"/>
      <c r="E3274" s="252"/>
      <c r="F3274" s="252"/>
    </row>
    <row r="3276" spans="4:6" x14ac:dyDescent="0.2">
      <c r="D3276" s="252"/>
      <c r="E3276" s="252"/>
      <c r="F3276" s="252"/>
    </row>
    <row r="3278" spans="4:6" x14ac:dyDescent="0.2">
      <c r="D3278" s="252"/>
      <c r="E3278" s="252"/>
      <c r="F3278" s="252"/>
    </row>
    <row r="3280" spans="4:6" x14ac:dyDescent="0.2">
      <c r="D3280" s="252"/>
      <c r="E3280" s="252"/>
      <c r="F3280" s="252"/>
    </row>
    <row r="3282" spans="4:6" x14ac:dyDescent="0.2">
      <c r="D3282" s="252"/>
      <c r="E3282" s="252"/>
      <c r="F3282" s="252"/>
    </row>
    <row r="3284" spans="4:6" x14ac:dyDescent="0.2">
      <c r="D3284" s="252"/>
      <c r="E3284" s="252"/>
      <c r="F3284" s="252"/>
    </row>
    <row r="3286" spans="4:6" x14ac:dyDescent="0.2">
      <c r="D3286" s="252"/>
      <c r="E3286" s="252"/>
      <c r="F3286" s="252"/>
    </row>
    <row r="3288" spans="4:6" x14ac:dyDescent="0.2">
      <c r="D3288" s="252"/>
      <c r="E3288" s="252"/>
      <c r="F3288" s="252"/>
    </row>
    <row r="3290" spans="4:6" x14ac:dyDescent="0.2">
      <c r="D3290" s="252"/>
      <c r="E3290" s="252"/>
      <c r="F3290" s="252"/>
    </row>
    <row r="3292" spans="4:6" x14ac:dyDescent="0.2">
      <c r="D3292" s="252"/>
      <c r="E3292" s="252"/>
      <c r="F3292" s="252"/>
    </row>
    <row r="3294" spans="4:6" x14ac:dyDescent="0.2">
      <c r="D3294" s="252"/>
      <c r="E3294" s="252"/>
      <c r="F3294" s="252"/>
    </row>
    <row r="3296" spans="4:6" x14ac:dyDescent="0.2">
      <c r="D3296" s="252"/>
      <c r="E3296" s="252"/>
      <c r="F3296" s="252"/>
    </row>
    <row r="3298" spans="4:6" x14ac:dyDescent="0.2">
      <c r="D3298" s="252"/>
      <c r="E3298" s="252"/>
      <c r="F3298" s="252"/>
    </row>
    <row r="3300" spans="4:6" x14ac:dyDescent="0.2">
      <c r="D3300" s="252"/>
      <c r="E3300" s="252"/>
      <c r="F3300" s="252"/>
    </row>
    <row r="3302" spans="4:6" x14ac:dyDescent="0.2">
      <c r="D3302" s="252"/>
      <c r="E3302" s="252"/>
      <c r="F3302" s="252"/>
    </row>
    <row r="3304" spans="4:6" x14ac:dyDescent="0.2">
      <c r="D3304" s="252"/>
      <c r="E3304" s="252"/>
      <c r="F3304" s="252"/>
    </row>
    <row r="3306" spans="4:6" x14ac:dyDescent="0.2">
      <c r="D3306" s="252"/>
      <c r="E3306" s="252"/>
      <c r="F3306" s="252"/>
    </row>
    <row r="3308" spans="4:6" x14ac:dyDescent="0.2">
      <c r="D3308" s="252"/>
      <c r="E3308" s="252"/>
      <c r="F3308" s="252"/>
    </row>
    <row r="3310" spans="4:6" x14ac:dyDescent="0.2">
      <c r="D3310" s="252"/>
      <c r="E3310" s="252"/>
      <c r="F3310" s="252"/>
    </row>
    <row r="3312" spans="4:6" x14ac:dyDescent="0.2">
      <c r="D3312" s="252"/>
      <c r="E3312" s="252"/>
      <c r="F3312" s="252"/>
    </row>
    <row r="3314" spans="4:6" x14ac:dyDescent="0.2">
      <c r="D3314" s="252"/>
      <c r="E3314" s="252"/>
      <c r="F3314" s="252"/>
    </row>
    <row r="3316" spans="4:6" x14ac:dyDescent="0.2">
      <c r="D3316" s="252"/>
      <c r="E3316" s="252"/>
      <c r="F3316" s="252"/>
    </row>
    <row r="3318" spans="4:6" x14ac:dyDescent="0.2">
      <c r="D3318" s="252"/>
      <c r="E3318" s="252"/>
      <c r="F3318" s="252"/>
    </row>
    <row r="3320" spans="4:6" x14ac:dyDescent="0.2">
      <c r="D3320" s="252"/>
      <c r="E3320" s="252"/>
      <c r="F3320" s="252"/>
    </row>
    <row r="3322" spans="4:6" x14ac:dyDescent="0.2">
      <c r="D3322" s="252"/>
      <c r="E3322" s="252"/>
      <c r="F3322" s="252"/>
    </row>
    <row r="3324" spans="4:6" x14ac:dyDescent="0.2">
      <c r="D3324" s="252"/>
      <c r="E3324" s="252"/>
      <c r="F3324" s="252"/>
    </row>
    <row r="3326" spans="4:6" x14ac:dyDescent="0.2">
      <c r="D3326" s="252"/>
      <c r="E3326" s="252"/>
      <c r="F3326" s="252"/>
    </row>
    <row r="3328" spans="4:6" x14ac:dyDescent="0.2">
      <c r="D3328" s="252"/>
      <c r="E3328" s="252"/>
      <c r="F3328" s="252"/>
    </row>
    <row r="3330" spans="4:6" x14ac:dyDescent="0.2">
      <c r="D3330" s="252"/>
      <c r="E3330" s="252"/>
      <c r="F3330" s="252"/>
    </row>
    <row r="3332" spans="4:6" x14ac:dyDescent="0.2">
      <c r="D3332" s="252"/>
      <c r="E3332" s="252"/>
      <c r="F3332" s="252"/>
    </row>
    <row r="3334" spans="4:6" x14ac:dyDescent="0.2">
      <c r="D3334" s="252"/>
      <c r="E3334" s="252"/>
      <c r="F3334" s="252"/>
    </row>
    <row r="3336" spans="4:6" x14ac:dyDescent="0.2">
      <c r="D3336" s="252"/>
      <c r="E3336" s="252"/>
      <c r="F3336" s="252"/>
    </row>
    <row r="3338" spans="4:6" x14ac:dyDescent="0.2">
      <c r="D3338" s="252"/>
      <c r="E3338" s="252"/>
      <c r="F3338" s="252"/>
    </row>
    <row r="3340" spans="4:6" x14ac:dyDescent="0.2">
      <c r="D3340" s="252"/>
      <c r="E3340" s="252"/>
      <c r="F3340" s="252"/>
    </row>
    <row r="3342" spans="4:6" x14ac:dyDescent="0.2">
      <c r="D3342" s="252"/>
      <c r="E3342" s="252"/>
      <c r="F3342" s="252"/>
    </row>
    <row r="3344" spans="4:6" x14ac:dyDescent="0.2">
      <c r="D3344" s="252"/>
      <c r="E3344" s="252"/>
      <c r="F3344" s="252"/>
    </row>
    <row r="3346" spans="4:6" x14ac:dyDescent="0.2">
      <c r="D3346" s="252"/>
      <c r="E3346" s="252"/>
      <c r="F3346" s="252"/>
    </row>
    <row r="3348" spans="4:6" x14ac:dyDescent="0.2">
      <c r="D3348" s="252"/>
      <c r="E3348" s="252"/>
      <c r="F3348" s="252"/>
    </row>
    <row r="3350" spans="4:6" x14ac:dyDescent="0.2">
      <c r="D3350" s="252"/>
      <c r="E3350" s="252"/>
      <c r="F3350" s="252"/>
    </row>
    <row r="3352" spans="4:6" x14ac:dyDescent="0.2">
      <c r="D3352" s="252"/>
      <c r="E3352" s="252"/>
      <c r="F3352" s="252"/>
    </row>
    <row r="3354" spans="4:6" x14ac:dyDescent="0.2">
      <c r="D3354" s="252"/>
      <c r="E3354" s="252"/>
      <c r="F3354" s="252"/>
    </row>
    <row r="3356" spans="4:6" x14ac:dyDescent="0.2">
      <c r="D3356" s="252"/>
      <c r="E3356" s="252"/>
      <c r="F3356" s="252"/>
    </row>
    <row r="3358" spans="4:6" x14ac:dyDescent="0.2">
      <c r="D3358" s="252"/>
      <c r="E3358" s="252"/>
      <c r="F3358" s="252"/>
    </row>
    <row r="3360" spans="4:6" x14ac:dyDescent="0.2">
      <c r="D3360" s="252"/>
      <c r="E3360" s="252"/>
      <c r="F3360" s="252"/>
    </row>
    <row r="3362" spans="4:6" x14ac:dyDescent="0.2">
      <c r="D3362" s="252"/>
      <c r="E3362" s="252"/>
      <c r="F3362" s="252"/>
    </row>
    <row r="3364" spans="4:6" x14ac:dyDescent="0.2">
      <c r="D3364" s="252"/>
      <c r="E3364" s="252"/>
      <c r="F3364" s="252"/>
    </row>
    <row r="3366" spans="4:6" x14ac:dyDescent="0.2">
      <c r="D3366" s="252"/>
      <c r="E3366" s="252"/>
      <c r="F3366" s="252"/>
    </row>
    <row r="3368" spans="4:6" x14ac:dyDescent="0.2">
      <c r="D3368" s="252"/>
      <c r="E3368" s="252"/>
      <c r="F3368" s="252"/>
    </row>
    <row r="3370" spans="4:6" x14ac:dyDescent="0.2">
      <c r="D3370" s="252"/>
      <c r="E3370" s="252"/>
      <c r="F3370" s="252"/>
    </row>
    <row r="3372" spans="4:6" x14ac:dyDescent="0.2">
      <c r="D3372" s="252"/>
      <c r="E3372" s="252"/>
      <c r="F3372" s="252"/>
    </row>
    <row r="3374" spans="4:6" x14ac:dyDescent="0.2">
      <c r="D3374" s="252"/>
      <c r="E3374" s="252"/>
      <c r="F3374" s="252"/>
    </row>
    <row r="3376" spans="4:6" x14ac:dyDescent="0.2">
      <c r="D3376" s="252"/>
      <c r="E3376" s="252"/>
      <c r="F3376" s="252"/>
    </row>
    <row r="3378" spans="4:6" x14ac:dyDescent="0.2">
      <c r="D3378" s="252"/>
      <c r="E3378" s="252"/>
      <c r="F3378" s="252"/>
    </row>
    <row r="3380" spans="4:6" x14ac:dyDescent="0.2">
      <c r="D3380" s="252"/>
      <c r="E3380" s="252"/>
      <c r="F3380" s="252"/>
    </row>
    <row r="3382" spans="4:6" x14ac:dyDescent="0.2">
      <c r="D3382" s="252"/>
      <c r="E3382" s="252"/>
      <c r="F3382" s="252"/>
    </row>
    <row r="3384" spans="4:6" x14ac:dyDescent="0.2">
      <c r="D3384" s="252"/>
      <c r="E3384" s="252"/>
      <c r="F3384" s="252"/>
    </row>
    <row r="3386" spans="4:6" x14ac:dyDescent="0.2">
      <c r="D3386" s="252"/>
      <c r="E3386" s="252"/>
      <c r="F3386" s="252"/>
    </row>
    <row r="3388" spans="4:6" x14ac:dyDescent="0.2">
      <c r="D3388" s="252"/>
      <c r="E3388" s="252"/>
      <c r="F3388" s="252"/>
    </row>
    <row r="3390" spans="4:6" x14ac:dyDescent="0.2">
      <c r="D3390" s="252"/>
      <c r="E3390" s="252"/>
      <c r="F3390" s="252"/>
    </row>
    <row r="3392" spans="4:6" x14ac:dyDescent="0.2">
      <c r="D3392" s="252"/>
      <c r="E3392" s="252"/>
      <c r="F3392" s="252"/>
    </row>
    <row r="3394" spans="4:6" x14ac:dyDescent="0.2">
      <c r="D3394" s="252"/>
      <c r="E3394" s="252"/>
      <c r="F3394" s="252"/>
    </row>
    <row r="3396" spans="4:6" x14ac:dyDescent="0.2">
      <c r="D3396" s="252"/>
      <c r="E3396" s="252"/>
      <c r="F3396" s="252"/>
    </row>
    <row r="3398" spans="4:6" x14ac:dyDescent="0.2">
      <c r="D3398" s="252"/>
      <c r="E3398" s="252"/>
      <c r="F3398" s="252"/>
    </row>
    <row r="3400" spans="4:6" x14ac:dyDescent="0.2">
      <c r="D3400" s="252"/>
      <c r="E3400" s="252"/>
      <c r="F3400" s="252"/>
    </row>
    <row r="3402" spans="4:6" x14ac:dyDescent="0.2">
      <c r="D3402" s="252"/>
      <c r="E3402" s="252"/>
      <c r="F3402" s="252"/>
    </row>
    <row r="3404" spans="4:6" x14ac:dyDescent="0.2">
      <c r="D3404" s="252"/>
      <c r="E3404" s="252"/>
      <c r="F3404" s="252"/>
    </row>
    <row r="3406" spans="4:6" x14ac:dyDescent="0.2">
      <c r="D3406" s="252"/>
      <c r="E3406" s="252"/>
      <c r="F3406" s="252"/>
    </row>
    <row r="3408" spans="4:6" x14ac:dyDescent="0.2">
      <c r="D3408" s="252"/>
      <c r="E3408" s="252"/>
      <c r="F3408" s="252"/>
    </row>
    <row r="3410" spans="4:6" x14ac:dyDescent="0.2">
      <c r="D3410" s="252"/>
      <c r="E3410" s="252"/>
      <c r="F3410" s="252"/>
    </row>
    <row r="3412" spans="4:6" x14ac:dyDescent="0.2">
      <c r="D3412" s="252"/>
      <c r="E3412" s="252"/>
      <c r="F3412" s="252"/>
    </row>
    <row r="3414" spans="4:6" x14ac:dyDescent="0.2">
      <c r="D3414" s="252"/>
      <c r="E3414" s="252"/>
      <c r="F3414" s="252"/>
    </row>
    <row r="3416" spans="4:6" x14ac:dyDescent="0.2">
      <c r="D3416" s="252"/>
      <c r="E3416" s="252"/>
      <c r="F3416" s="252"/>
    </row>
    <row r="3418" spans="4:6" x14ac:dyDescent="0.2">
      <c r="D3418" s="252"/>
      <c r="E3418" s="252"/>
      <c r="F3418" s="252"/>
    </row>
    <row r="3420" spans="4:6" x14ac:dyDescent="0.2">
      <c r="D3420" s="252"/>
      <c r="E3420" s="252"/>
      <c r="F3420" s="252"/>
    </row>
    <row r="3422" spans="4:6" x14ac:dyDescent="0.2">
      <c r="D3422" s="252"/>
      <c r="E3422" s="252"/>
      <c r="F3422" s="252"/>
    </row>
    <row r="3424" spans="4:6" x14ac:dyDescent="0.2">
      <c r="D3424" s="252"/>
      <c r="E3424" s="252"/>
      <c r="F3424" s="252"/>
    </row>
    <row r="3426" spans="4:6" x14ac:dyDescent="0.2">
      <c r="D3426" s="252"/>
      <c r="E3426" s="252"/>
      <c r="F3426" s="252"/>
    </row>
    <row r="3428" spans="4:6" x14ac:dyDescent="0.2">
      <c r="D3428" s="252"/>
      <c r="E3428" s="252"/>
      <c r="F3428" s="252"/>
    </row>
    <row r="3430" spans="4:6" x14ac:dyDescent="0.2">
      <c r="D3430" s="252"/>
      <c r="E3430" s="252"/>
      <c r="F3430" s="252"/>
    </row>
    <row r="3432" spans="4:6" x14ac:dyDescent="0.2">
      <c r="D3432" s="252"/>
      <c r="E3432" s="252"/>
      <c r="F3432" s="252"/>
    </row>
    <row r="3434" spans="4:6" x14ac:dyDescent="0.2">
      <c r="D3434" s="252"/>
      <c r="E3434" s="252"/>
      <c r="F3434" s="252"/>
    </row>
    <row r="3436" spans="4:6" x14ac:dyDescent="0.2">
      <c r="D3436" s="252"/>
      <c r="E3436" s="252"/>
      <c r="F3436" s="252"/>
    </row>
    <row r="3438" spans="4:6" x14ac:dyDescent="0.2">
      <c r="D3438" s="252"/>
      <c r="E3438" s="252"/>
      <c r="F3438" s="252"/>
    </row>
    <row r="3440" spans="4:6" x14ac:dyDescent="0.2">
      <c r="D3440" s="252"/>
      <c r="E3440" s="252"/>
      <c r="F3440" s="252"/>
    </row>
    <row r="3442" spans="4:6" x14ac:dyDescent="0.2">
      <c r="D3442" s="252"/>
      <c r="E3442" s="252"/>
      <c r="F3442" s="252"/>
    </row>
    <row r="3444" spans="4:6" x14ac:dyDescent="0.2">
      <c r="D3444" s="252"/>
      <c r="E3444" s="252"/>
      <c r="F3444" s="252"/>
    </row>
    <row r="3446" spans="4:6" x14ac:dyDescent="0.2">
      <c r="D3446" s="252"/>
      <c r="E3446" s="252"/>
      <c r="F3446" s="252"/>
    </row>
    <row r="3448" spans="4:6" x14ac:dyDescent="0.2">
      <c r="D3448" s="252"/>
      <c r="E3448" s="252"/>
      <c r="F3448" s="252"/>
    </row>
    <row r="3450" spans="4:6" x14ac:dyDescent="0.2">
      <c r="D3450" s="252"/>
      <c r="E3450" s="252"/>
      <c r="F3450" s="252"/>
    </row>
    <row r="3452" spans="4:6" x14ac:dyDescent="0.2">
      <c r="D3452" s="252"/>
      <c r="E3452" s="252"/>
      <c r="F3452" s="252"/>
    </row>
    <row r="3454" spans="4:6" x14ac:dyDescent="0.2">
      <c r="D3454" s="252"/>
      <c r="E3454" s="252"/>
      <c r="F3454" s="252"/>
    </row>
    <row r="3456" spans="4:6" x14ac:dyDescent="0.2">
      <c r="D3456" s="252"/>
      <c r="E3456" s="252"/>
      <c r="F3456" s="252"/>
    </row>
    <row r="3458" spans="4:6" x14ac:dyDescent="0.2">
      <c r="D3458" s="252"/>
      <c r="E3458" s="252"/>
      <c r="F3458" s="252"/>
    </row>
    <row r="3460" spans="4:6" x14ac:dyDescent="0.2">
      <c r="D3460" s="252"/>
      <c r="E3460" s="252"/>
      <c r="F3460" s="252"/>
    </row>
    <row r="3462" spans="4:6" x14ac:dyDescent="0.2">
      <c r="D3462" s="252"/>
      <c r="E3462" s="252"/>
      <c r="F3462" s="252"/>
    </row>
    <row r="3464" spans="4:6" x14ac:dyDescent="0.2">
      <c r="D3464" s="252"/>
      <c r="E3464" s="252"/>
      <c r="F3464" s="252"/>
    </row>
    <row r="3466" spans="4:6" x14ac:dyDescent="0.2">
      <c r="D3466" s="252"/>
      <c r="E3466" s="252"/>
      <c r="F3466" s="252"/>
    </row>
    <row r="3468" spans="4:6" x14ac:dyDescent="0.2">
      <c r="D3468" s="252"/>
      <c r="E3468" s="252"/>
      <c r="F3468" s="252"/>
    </row>
    <row r="3470" spans="4:6" x14ac:dyDescent="0.2">
      <c r="D3470" s="252"/>
      <c r="E3470" s="252"/>
      <c r="F3470" s="252"/>
    </row>
    <row r="3472" spans="4:6" x14ac:dyDescent="0.2">
      <c r="D3472" s="252"/>
      <c r="E3472" s="252"/>
      <c r="F3472" s="252"/>
    </row>
    <row r="3474" spans="4:6" x14ac:dyDescent="0.2">
      <c r="D3474" s="252"/>
      <c r="E3474" s="252"/>
      <c r="F3474" s="252"/>
    </row>
    <row r="3476" spans="4:6" x14ac:dyDescent="0.2">
      <c r="D3476" s="252"/>
      <c r="E3476" s="252"/>
      <c r="F3476" s="252"/>
    </row>
    <row r="3478" spans="4:6" x14ac:dyDescent="0.2">
      <c r="D3478" s="252"/>
      <c r="E3478" s="252"/>
      <c r="F3478" s="252"/>
    </row>
    <row r="3480" spans="4:6" x14ac:dyDescent="0.2">
      <c r="D3480" s="252"/>
      <c r="E3480" s="252"/>
      <c r="F3480" s="252"/>
    </row>
    <row r="3482" spans="4:6" x14ac:dyDescent="0.2">
      <c r="D3482" s="252"/>
      <c r="E3482" s="252"/>
      <c r="F3482" s="252"/>
    </row>
    <row r="3484" spans="4:6" x14ac:dyDescent="0.2">
      <c r="D3484" s="252"/>
      <c r="E3484" s="252"/>
      <c r="F3484" s="252"/>
    </row>
    <row r="3486" spans="4:6" x14ac:dyDescent="0.2">
      <c r="D3486" s="252"/>
      <c r="E3486" s="252"/>
      <c r="F3486" s="252"/>
    </row>
    <row r="3488" spans="4:6" x14ac:dyDescent="0.2">
      <c r="D3488" s="252"/>
      <c r="E3488" s="252"/>
      <c r="F3488" s="252"/>
    </row>
    <row r="3490" spans="4:6" x14ac:dyDescent="0.2">
      <c r="D3490" s="252"/>
      <c r="E3490" s="252"/>
      <c r="F3490" s="252"/>
    </row>
    <row r="3492" spans="4:6" x14ac:dyDescent="0.2">
      <c r="D3492" s="252"/>
      <c r="E3492" s="252"/>
      <c r="F3492" s="252"/>
    </row>
    <row r="3494" spans="4:6" x14ac:dyDescent="0.2">
      <c r="D3494" s="252"/>
      <c r="E3494" s="252"/>
      <c r="F3494" s="252"/>
    </row>
    <row r="3496" spans="4:6" x14ac:dyDescent="0.2">
      <c r="D3496" s="252"/>
      <c r="E3496" s="252"/>
      <c r="F3496" s="252"/>
    </row>
    <row r="3498" spans="4:6" x14ac:dyDescent="0.2">
      <c r="D3498" s="252"/>
      <c r="E3498" s="252"/>
      <c r="F3498" s="252"/>
    </row>
    <row r="3500" spans="4:6" x14ac:dyDescent="0.2">
      <c r="D3500" s="252"/>
      <c r="E3500" s="252"/>
      <c r="F3500" s="252"/>
    </row>
    <row r="3502" spans="4:6" x14ac:dyDescent="0.2">
      <c r="D3502" s="252"/>
      <c r="E3502" s="252"/>
      <c r="F3502" s="252"/>
    </row>
    <row r="3504" spans="4:6" x14ac:dyDescent="0.2">
      <c r="D3504" s="252"/>
      <c r="E3504" s="252"/>
      <c r="F3504" s="252"/>
    </row>
    <row r="3506" spans="4:6" x14ac:dyDescent="0.2">
      <c r="D3506" s="252"/>
      <c r="E3506" s="252"/>
      <c r="F3506" s="252"/>
    </row>
    <row r="3508" spans="4:6" x14ac:dyDescent="0.2">
      <c r="D3508" s="252"/>
      <c r="E3508" s="252"/>
      <c r="F3508" s="252"/>
    </row>
    <row r="3510" spans="4:6" x14ac:dyDescent="0.2">
      <c r="D3510" s="252"/>
      <c r="E3510" s="252"/>
      <c r="F3510" s="252"/>
    </row>
    <row r="3512" spans="4:6" x14ac:dyDescent="0.2">
      <c r="D3512" s="252"/>
      <c r="E3512" s="252"/>
      <c r="F3512" s="252"/>
    </row>
    <row r="3514" spans="4:6" x14ac:dyDescent="0.2">
      <c r="D3514" s="252"/>
      <c r="E3514" s="252"/>
      <c r="F3514" s="252"/>
    </row>
    <row r="3516" spans="4:6" x14ac:dyDescent="0.2">
      <c r="D3516" s="252"/>
      <c r="E3516" s="252"/>
      <c r="F3516" s="252"/>
    </row>
    <row r="3518" spans="4:6" x14ac:dyDescent="0.2">
      <c r="D3518" s="252"/>
      <c r="E3518" s="252"/>
      <c r="F3518" s="252"/>
    </row>
    <row r="3520" spans="4:6" x14ac:dyDescent="0.2">
      <c r="D3520" s="252"/>
      <c r="E3520" s="252"/>
      <c r="F3520" s="252"/>
    </row>
    <row r="3522" spans="4:6" x14ac:dyDescent="0.2">
      <c r="D3522" s="252"/>
      <c r="E3522" s="252"/>
      <c r="F3522" s="252"/>
    </row>
    <row r="3524" spans="4:6" x14ac:dyDescent="0.2">
      <c r="D3524" s="252"/>
      <c r="E3524" s="252"/>
      <c r="F3524" s="252"/>
    </row>
    <row r="3526" spans="4:6" x14ac:dyDescent="0.2">
      <c r="D3526" s="252"/>
      <c r="E3526" s="252"/>
      <c r="F3526" s="252"/>
    </row>
    <row r="3528" spans="4:6" x14ac:dyDescent="0.2">
      <c r="D3528" s="252"/>
      <c r="E3528" s="252"/>
      <c r="F3528" s="252"/>
    </row>
    <row r="3530" spans="4:6" x14ac:dyDescent="0.2">
      <c r="D3530" s="252"/>
      <c r="E3530" s="252"/>
      <c r="F3530" s="252"/>
    </row>
    <row r="3532" spans="4:6" x14ac:dyDescent="0.2">
      <c r="D3532" s="252"/>
      <c r="E3532" s="252"/>
      <c r="F3532" s="252"/>
    </row>
    <row r="3534" spans="4:6" x14ac:dyDescent="0.2">
      <c r="D3534" s="252"/>
      <c r="E3534" s="252"/>
      <c r="F3534" s="252"/>
    </row>
    <row r="3536" spans="4:6" x14ac:dyDescent="0.2">
      <c r="D3536" s="252"/>
      <c r="E3536" s="252"/>
      <c r="F3536" s="252"/>
    </row>
    <row r="3538" spans="4:6" x14ac:dyDescent="0.2">
      <c r="D3538" s="252"/>
      <c r="E3538" s="252"/>
      <c r="F3538" s="252"/>
    </row>
    <row r="3540" spans="4:6" x14ac:dyDescent="0.2">
      <c r="D3540" s="252"/>
      <c r="E3540" s="252"/>
      <c r="F3540" s="252"/>
    </row>
    <row r="3542" spans="4:6" x14ac:dyDescent="0.2">
      <c r="D3542" s="252"/>
      <c r="E3542" s="252"/>
      <c r="F3542" s="252"/>
    </row>
    <row r="3544" spans="4:6" x14ac:dyDescent="0.2">
      <c r="D3544" s="252"/>
      <c r="E3544" s="252"/>
      <c r="F3544" s="252"/>
    </row>
    <row r="3546" spans="4:6" x14ac:dyDescent="0.2">
      <c r="D3546" s="252"/>
      <c r="E3546" s="252"/>
      <c r="F3546" s="252"/>
    </row>
    <row r="3548" spans="4:6" x14ac:dyDescent="0.2">
      <c r="D3548" s="252"/>
      <c r="E3548" s="252"/>
      <c r="F3548" s="252"/>
    </row>
    <row r="3550" spans="4:6" x14ac:dyDescent="0.2">
      <c r="D3550" s="252"/>
      <c r="E3550" s="252"/>
      <c r="F3550" s="252"/>
    </row>
    <row r="3552" spans="4:6" x14ac:dyDescent="0.2">
      <c r="D3552" s="252"/>
      <c r="E3552" s="252"/>
      <c r="F3552" s="252"/>
    </row>
    <row r="3554" spans="4:6" x14ac:dyDescent="0.2">
      <c r="D3554" s="252"/>
      <c r="E3554" s="252"/>
      <c r="F3554" s="252"/>
    </row>
    <row r="3556" spans="4:6" x14ac:dyDescent="0.2">
      <c r="D3556" s="252"/>
      <c r="E3556" s="252"/>
      <c r="F3556" s="252"/>
    </row>
    <row r="3558" spans="4:6" x14ac:dyDescent="0.2">
      <c r="D3558" s="252"/>
      <c r="E3558" s="252"/>
      <c r="F3558" s="252"/>
    </row>
    <row r="3560" spans="4:6" x14ac:dyDescent="0.2">
      <c r="D3560" s="252"/>
      <c r="E3560" s="252"/>
      <c r="F3560" s="252"/>
    </row>
    <row r="3562" spans="4:6" x14ac:dyDescent="0.2">
      <c r="D3562" s="252"/>
      <c r="E3562" s="252"/>
      <c r="F3562" s="252"/>
    </row>
    <row r="3564" spans="4:6" x14ac:dyDescent="0.2">
      <c r="D3564" s="252"/>
      <c r="E3564" s="252"/>
      <c r="F3564" s="252"/>
    </row>
    <row r="3566" spans="4:6" x14ac:dyDescent="0.2">
      <c r="D3566" s="252"/>
      <c r="E3566" s="252"/>
      <c r="F3566" s="252"/>
    </row>
    <row r="3568" spans="4:6" x14ac:dyDescent="0.2">
      <c r="D3568" s="252"/>
      <c r="E3568" s="252"/>
      <c r="F3568" s="252"/>
    </row>
    <row r="3570" spans="4:6" x14ac:dyDescent="0.2">
      <c r="D3570" s="252"/>
      <c r="E3570" s="252"/>
      <c r="F3570" s="252"/>
    </row>
    <row r="3572" spans="4:6" x14ac:dyDescent="0.2">
      <c r="D3572" s="252"/>
      <c r="E3572" s="252"/>
      <c r="F3572" s="252"/>
    </row>
    <row r="3574" spans="4:6" x14ac:dyDescent="0.2">
      <c r="D3574" s="252"/>
      <c r="E3574" s="252"/>
      <c r="F3574" s="252"/>
    </row>
    <row r="3576" spans="4:6" x14ac:dyDescent="0.2">
      <c r="D3576" s="252"/>
      <c r="E3576" s="252"/>
      <c r="F3576" s="252"/>
    </row>
    <row r="3578" spans="4:6" x14ac:dyDescent="0.2">
      <c r="D3578" s="252"/>
      <c r="E3578" s="252"/>
      <c r="F3578" s="252"/>
    </row>
    <row r="3580" spans="4:6" x14ac:dyDescent="0.2">
      <c r="D3580" s="252"/>
      <c r="E3580" s="252"/>
      <c r="F3580" s="252"/>
    </row>
    <row r="3582" spans="4:6" x14ac:dyDescent="0.2">
      <c r="D3582" s="252"/>
      <c r="E3582" s="252"/>
      <c r="F3582" s="252"/>
    </row>
    <row r="3584" spans="4:6" x14ac:dyDescent="0.2">
      <c r="D3584" s="252"/>
      <c r="E3584" s="252"/>
      <c r="F3584" s="252"/>
    </row>
    <row r="3586" spans="4:6" x14ac:dyDescent="0.2">
      <c r="D3586" s="252"/>
      <c r="E3586" s="252"/>
      <c r="F3586" s="252"/>
    </row>
    <row r="3588" spans="4:6" x14ac:dyDescent="0.2">
      <c r="D3588" s="252"/>
      <c r="E3588" s="252"/>
      <c r="F3588" s="252"/>
    </row>
    <row r="3590" spans="4:6" x14ac:dyDescent="0.2">
      <c r="D3590" s="252"/>
      <c r="E3590" s="252"/>
      <c r="F3590" s="252"/>
    </row>
    <row r="3592" spans="4:6" x14ac:dyDescent="0.2">
      <c r="D3592" s="252"/>
      <c r="E3592" s="252"/>
      <c r="F3592" s="252"/>
    </row>
    <row r="3594" spans="4:6" x14ac:dyDescent="0.2">
      <c r="D3594" s="252"/>
      <c r="E3594" s="252"/>
      <c r="F3594" s="252"/>
    </row>
    <row r="3596" spans="4:6" x14ac:dyDescent="0.2">
      <c r="D3596" s="252"/>
      <c r="E3596" s="252"/>
      <c r="F3596" s="252"/>
    </row>
    <row r="3598" spans="4:6" x14ac:dyDescent="0.2">
      <c r="D3598" s="252"/>
      <c r="E3598" s="252"/>
      <c r="F3598" s="252"/>
    </row>
    <row r="3600" spans="4:6" x14ac:dyDescent="0.2">
      <c r="D3600" s="252"/>
      <c r="E3600" s="252"/>
      <c r="F3600" s="252"/>
    </row>
    <row r="3602" spans="4:6" x14ac:dyDescent="0.2">
      <c r="D3602" s="252"/>
      <c r="E3602" s="252"/>
      <c r="F3602" s="252"/>
    </row>
    <row r="3604" spans="4:6" x14ac:dyDescent="0.2">
      <c r="D3604" s="252"/>
      <c r="E3604" s="252"/>
      <c r="F3604" s="252"/>
    </row>
    <row r="3606" spans="4:6" x14ac:dyDescent="0.2">
      <c r="D3606" s="252"/>
      <c r="E3606" s="252"/>
      <c r="F3606" s="252"/>
    </row>
    <row r="3608" spans="4:6" x14ac:dyDescent="0.2">
      <c r="D3608" s="252"/>
      <c r="E3608" s="252"/>
      <c r="F3608" s="252"/>
    </row>
    <row r="3610" spans="4:6" x14ac:dyDescent="0.2">
      <c r="D3610" s="252"/>
      <c r="E3610" s="252"/>
      <c r="F3610" s="252"/>
    </row>
    <row r="3612" spans="4:6" x14ac:dyDescent="0.2">
      <c r="D3612" s="252"/>
      <c r="E3612" s="252"/>
      <c r="F3612" s="252"/>
    </row>
    <row r="3614" spans="4:6" x14ac:dyDescent="0.2">
      <c r="D3614" s="252"/>
      <c r="E3614" s="252"/>
      <c r="F3614" s="252"/>
    </row>
    <row r="3616" spans="4:6" x14ac:dyDescent="0.2">
      <c r="D3616" s="252"/>
      <c r="E3616" s="252"/>
      <c r="F3616" s="252"/>
    </row>
    <row r="3618" spans="4:6" x14ac:dyDescent="0.2">
      <c r="D3618" s="252"/>
      <c r="E3618" s="252"/>
      <c r="F3618" s="252"/>
    </row>
    <row r="3620" spans="4:6" x14ac:dyDescent="0.2">
      <c r="D3620" s="252"/>
      <c r="E3620" s="252"/>
      <c r="F3620" s="252"/>
    </row>
    <row r="3622" spans="4:6" x14ac:dyDescent="0.2">
      <c r="D3622" s="252"/>
      <c r="E3622" s="252"/>
      <c r="F3622" s="252"/>
    </row>
    <row r="3624" spans="4:6" x14ac:dyDescent="0.2">
      <c r="D3624" s="252"/>
      <c r="E3624" s="252"/>
      <c r="F3624" s="252"/>
    </row>
    <row r="3626" spans="4:6" x14ac:dyDescent="0.2">
      <c r="D3626" s="252"/>
      <c r="E3626" s="252"/>
      <c r="F3626" s="252"/>
    </row>
    <row r="3628" spans="4:6" x14ac:dyDescent="0.2">
      <c r="D3628" s="252"/>
      <c r="E3628" s="252"/>
      <c r="F3628" s="252"/>
    </row>
    <row r="3630" spans="4:6" x14ac:dyDescent="0.2">
      <c r="D3630" s="252"/>
      <c r="E3630" s="252"/>
      <c r="F3630" s="252"/>
    </row>
    <row r="3632" spans="4:6" x14ac:dyDescent="0.2">
      <c r="D3632" s="252"/>
      <c r="E3632" s="252"/>
      <c r="F3632" s="252"/>
    </row>
    <row r="3634" spans="4:6" x14ac:dyDescent="0.2">
      <c r="D3634" s="252"/>
      <c r="E3634" s="252"/>
      <c r="F3634" s="252"/>
    </row>
    <row r="3636" spans="4:6" x14ac:dyDescent="0.2">
      <c r="D3636" s="252"/>
      <c r="E3636" s="252"/>
      <c r="F3636" s="252"/>
    </row>
    <row r="3638" spans="4:6" x14ac:dyDescent="0.2">
      <c r="D3638" s="252"/>
      <c r="E3638" s="252"/>
      <c r="F3638" s="252"/>
    </row>
    <row r="3640" spans="4:6" x14ac:dyDescent="0.2">
      <c r="D3640" s="252"/>
      <c r="E3640" s="252"/>
      <c r="F3640" s="252"/>
    </row>
    <row r="3642" spans="4:6" x14ac:dyDescent="0.2">
      <c r="D3642" s="252"/>
      <c r="E3642" s="252"/>
      <c r="F3642" s="252"/>
    </row>
    <row r="3644" spans="4:6" x14ac:dyDescent="0.2">
      <c r="D3644" s="252"/>
      <c r="E3644" s="252"/>
      <c r="F3644" s="252"/>
    </row>
    <row r="3646" spans="4:6" x14ac:dyDescent="0.2">
      <c r="D3646" s="252"/>
      <c r="E3646" s="252"/>
      <c r="F3646" s="252"/>
    </row>
    <row r="3648" spans="4:6" x14ac:dyDescent="0.2">
      <c r="D3648" s="252"/>
      <c r="E3648" s="252"/>
      <c r="F3648" s="252"/>
    </row>
    <row r="3650" spans="4:6" x14ac:dyDescent="0.2">
      <c r="D3650" s="252"/>
      <c r="E3650" s="252"/>
      <c r="F3650" s="252"/>
    </row>
    <row r="3652" spans="4:6" x14ac:dyDescent="0.2">
      <c r="D3652" s="252"/>
      <c r="E3652" s="252"/>
      <c r="F3652" s="252"/>
    </row>
    <row r="3654" spans="4:6" x14ac:dyDescent="0.2">
      <c r="D3654" s="252"/>
      <c r="E3654" s="252"/>
      <c r="F3654" s="252"/>
    </row>
    <row r="3656" spans="4:6" x14ac:dyDescent="0.2">
      <c r="D3656" s="252"/>
      <c r="E3656" s="252"/>
      <c r="F3656" s="252"/>
    </row>
    <row r="3658" spans="4:6" x14ac:dyDescent="0.2">
      <c r="D3658" s="252"/>
      <c r="E3658" s="252"/>
      <c r="F3658" s="252"/>
    </row>
    <row r="3660" spans="4:6" x14ac:dyDescent="0.2">
      <c r="D3660" s="252"/>
      <c r="E3660" s="252"/>
      <c r="F3660" s="252"/>
    </row>
    <row r="3662" spans="4:6" x14ac:dyDescent="0.2">
      <c r="D3662" s="252"/>
      <c r="E3662" s="252"/>
      <c r="F3662" s="252"/>
    </row>
    <row r="3664" spans="4:6" x14ac:dyDescent="0.2">
      <c r="D3664" s="252"/>
      <c r="E3664" s="252"/>
      <c r="F3664" s="252"/>
    </row>
    <row r="3666" spans="4:6" x14ac:dyDescent="0.2">
      <c r="D3666" s="252"/>
      <c r="E3666" s="252"/>
      <c r="F3666" s="252"/>
    </row>
    <row r="3668" spans="4:6" x14ac:dyDescent="0.2">
      <c r="D3668" s="252"/>
      <c r="E3668" s="252"/>
      <c r="F3668" s="252"/>
    </row>
    <row r="3670" spans="4:6" x14ac:dyDescent="0.2">
      <c r="D3670" s="252"/>
      <c r="E3670" s="252"/>
      <c r="F3670" s="252"/>
    </row>
    <row r="3672" spans="4:6" x14ac:dyDescent="0.2">
      <c r="D3672" s="252"/>
      <c r="E3672" s="252"/>
      <c r="F3672" s="252"/>
    </row>
    <row r="3674" spans="4:6" x14ac:dyDescent="0.2">
      <c r="D3674" s="252"/>
      <c r="E3674" s="252"/>
      <c r="F3674" s="252"/>
    </row>
    <row r="3676" spans="4:6" x14ac:dyDescent="0.2">
      <c r="D3676" s="252"/>
      <c r="E3676" s="252"/>
      <c r="F3676" s="252"/>
    </row>
    <row r="3678" spans="4:6" x14ac:dyDescent="0.2">
      <c r="D3678" s="252"/>
      <c r="E3678" s="252"/>
      <c r="F3678" s="252"/>
    </row>
    <row r="3680" spans="4:6" x14ac:dyDescent="0.2">
      <c r="D3680" s="252"/>
      <c r="E3680" s="252"/>
      <c r="F3680" s="252"/>
    </row>
    <row r="3682" spans="4:6" x14ac:dyDescent="0.2">
      <c r="D3682" s="252"/>
      <c r="E3682" s="252"/>
      <c r="F3682" s="252"/>
    </row>
    <row r="3684" spans="4:6" x14ac:dyDescent="0.2">
      <c r="D3684" s="252"/>
      <c r="E3684" s="252"/>
      <c r="F3684" s="252"/>
    </row>
    <row r="3686" spans="4:6" x14ac:dyDescent="0.2">
      <c r="D3686" s="252"/>
      <c r="E3686" s="252"/>
      <c r="F3686" s="252"/>
    </row>
    <row r="3688" spans="4:6" x14ac:dyDescent="0.2">
      <c r="D3688" s="252"/>
      <c r="E3688" s="252"/>
      <c r="F3688" s="252"/>
    </row>
    <row r="3690" spans="4:6" x14ac:dyDescent="0.2">
      <c r="D3690" s="252"/>
      <c r="E3690" s="252"/>
      <c r="F3690" s="252"/>
    </row>
    <row r="3692" spans="4:6" x14ac:dyDescent="0.2">
      <c r="D3692" s="252"/>
      <c r="E3692" s="252"/>
      <c r="F3692" s="252"/>
    </row>
    <row r="3694" spans="4:6" x14ac:dyDescent="0.2">
      <c r="D3694" s="252"/>
      <c r="E3694" s="252"/>
      <c r="F3694" s="252"/>
    </row>
    <row r="3696" spans="4:6" x14ac:dyDescent="0.2">
      <c r="D3696" s="252"/>
      <c r="E3696" s="252"/>
      <c r="F3696" s="252"/>
    </row>
    <row r="3698" spans="4:6" x14ac:dyDescent="0.2">
      <c r="D3698" s="252"/>
      <c r="E3698" s="252"/>
      <c r="F3698" s="252"/>
    </row>
    <row r="3700" spans="4:6" x14ac:dyDescent="0.2">
      <c r="D3700" s="252"/>
      <c r="E3700" s="252"/>
      <c r="F3700" s="252"/>
    </row>
    <row r="3702" spans="4:6" x14ac:dyDescent="0.2">
      <c r="D3702" s="252"/>
      <c r="E3702" s="252"/>
      <c r="F3702" s="252"/>
    </row>
    <row r="3704" spans="4:6" x14ac:dyDescent="0.2">
      <c r="D3704" s="252"/>
      <c r="E3704" s="252"/>
      <c r="F3704" s="252"/>
    </row>
    <row r="3706" spans="4:6" x14ac:dyDescent="0.2">
      <c r="D3706" s="252"/>
      <c r="E3706" s="252"/>
      <c r="F3706" s="252"/>
    </row>
    <row r="3708" spans="4:6" x14ac:dyDescent="0.2">
      <c r="D3708" s="252"/>
      <c r="E3708" s="252"/>
      <c r="F3708" s="252"/>
    </row>
    <row r="3710" spans="4:6" x14ac:dyDescent="0.2">
      <c r="D3710" s="252"/>
      <c r="E3710" s="252"/>
      <c r="F3710" s="252"/>
    </row>
    <row r="3712" spans="4:6" x14ac:dyDescent="0.2">
      <c r="D3712" s="252"/>
      <c r="E3712" s="252"/>
      <c r="F3712" s="252"/>
    </row>
    <row r="3714" spans="4:6" x14ac:dyDescent="0.2">
      <c r="D3714" s="252"/>
      <c r="E3714" s="252"/>
      <c r="F3714" s="252"/>
    </row>
    <row r="3716" spans="4:6" x14ac:dyDescent="0.2">
      <c r="D3716" s="252"/>
      <c r="E3716" s="252"/>
      <c r="F3716" s="252"/>
    </row>
    <row r="3718" spans="4:6" x14ac:dyDescent="0.2">
      <c r="D3718" s="252"/>
      <c r="E3718" s="252"/>
      <c r="F3718" s="252"/>
    </row>
    <row r="3720" spans="4:6" x14ac:dyDescent="0.2">
      <c r="D3720" s="252"/>
      <c r="E3720" s="252"/>
      <c r="F3720" s="252"/>
    </row>
    <row r="3722" spans="4:6" x14ac:dyDescent="0.2">
      <c r="D3722" s="252"/>
      <c r="E3722" s="252"/>
      <c r="F3722" s="252"/>
    </row>
    <row r="3724" spans="4:6" x14ac:dyDescent="0.2">
      <c r="D3724" s="252"/>
      <c r="E3724" s="252"/>
      <c r="F3724" s="252"/>
    </row>
    <row r="3726" spans="4:6" x14ac:dyDescent="0.2">
      <c r="D3726" s="252"/>
      <c r="E3726" s="252"/>
      <c r="F3726" s="252"/>
    </row>
    <row r="3728" spans="4:6" x14ac:dyDescent="0.2">
      <c r="D3728" s="252"/>
      <c r="E3728" s="252"/>
      <c r="F3728" s="252"/>
    </row>
    <row r="3730" spans="4:6" x14ac:dyDescent="0.2">
      <c r="D3730" s="252"/>
      <c r="E3730" s="252"/>
      <c r="F3730" s="252"/>
    </row>
    <row r="3732" spans="4:6" x14ac:dyDescent="0.2">
      <c r="D3732" s="252"/>
      <c r="E3732" s="252"/>
      <c r="F3732" s="252"/>
    </row>
    <row r="3734" spans="4:6" x14ac:dyDescent="0.2">
      <c r="D3734" s="252"/>
      <c r="E3734" s="252"/>
      <c r="F3734" s="252"/>
    </row>
    <row r="3736" spans="4:6" x14ac:dyDescent="0.2">
      <c r="D3736" s="252"/>
      <c r="E3736" s="252"/>
      <c r="F3736" s="252"/>
    </row>
    <row r="3738" spans="4:6" x14ac:dyDescent="0.2">
      <c r="D3738" s="252"/>
      <c r="E3738" s="252"/>
      <c r="F3738" s="252"/>
    </row>
    <row r="3740" spans="4:6" x14ac:dyDescent="0.2">
      <c r="D3740" s="252"/>
      <c r="E3740" s="252"/>
      <c r="F3740" s="252"/>
    </row>
    <row r="3742" spans="4:6" x14ac:dyDescent="0.2">
      <c r="D3742" s="252"/>
      <c r="E3742" s="252"/>
      <c r="F3742" s="252"/>
    </row>
    <row r="3744" spans="4:6" x14ac:dyDescent="0.2">
      <c r="D3744" s="252"/>
      <c r="E3744" s="252"/>
      <c r="F3744" s="252"/>
    </row>
    <row r="3746" spans="4:6" x14ac:dyDescent="0.2">
      <c r="D3746" s="252"/>
      <c r="E3746" s="252"/>
      <c r="F3746" s="252"/>
    </row>
    <row r="3748" spans="4:6" x14ac:dyDescent="0.2">
      <c r="D3748" s="252"/>
      <c r="E3748" s="252"/>
      <c r="F3748" s="252"/>
    </row>
    <row r="3750" spans="4:6" x14ac:dyDescent="0.2">
      <c r="D3750" s="252"/>
      <c r="E3750" s="252"/>
      <c r="F3750" s="252"/>
    </row>
    <row r="3752" spans="4:6" x14ac:dyDescent="0.2">
      <c r="D3752" s="252"/>
      <c r="E3752" s="252"/>
      <c r="F3752" s="252"/>
    </row>
    <row r="3754" spans="4:6" x14ac:dyDescent="0.2">
      <c r="D3754" s="252"/>
      <c r="E3754" s="252"/>
      <c r="F3754" s="252"/>
    </row>
    <row r="3756" spans="4:6" x14ac:dyDescent="0.2">
      <c r="D3756" s="252"/>
      <c r="E3756" s="252"/>
      <c r="F3756" s="252"/>
    </row>
    <row r="3758" spans="4:6" x14ac:dyDescent="0.2">
      <c r="D3758" s="252"/>
      <c r="E3758" s="252"/>
      <c r="F3758" s="252"/>
    </row>
    <row r="3760" spans="4:6" x14ac:dyDescent="0.2">
      <c r="D3760" s="252"/>
      <c r="E3760" s="252"/>
      <c r="F3760" s="252"/>
    </row>
    <row r="3762" spans="4:6" x14ac:dyDescent="0.2">
      <c r="D3762" s="252"/>
      <c r="E3762" s="252"/>
      <c r="F3762" s="252"/>
    </row>
    <row r="3764" spans="4:6" x14ac:dyDescent="0.2">
      <c r="D3764" s="252"/>
      <c r="E3764" s="252"/>
      <c r="F3764" s="252"/>
    </row>
    <row r="3766" spans="4:6" x14ac:dyDescent="0.2">
      <c r="D3766" s="252"/>
      <c r="E3766" s="252"/>
      <c r="F3766" s="252"/>
    </row>
    <row r="3768" spans="4:6" x14ac:dyDescent="0.2">
      <c r="D3768" s="252"/>
      <c r="E3768" s="252"/>
      <c r="F3768" s="252"/>
    </row>
    <row r="3770" spans="4:6" x14ac:dyDescent="0.2">
      <c r="D3770" s="252"/>
      <c r="E3770" s="252"/>
      <c r="F3770" s="252"/>
    </row>
    <row r="3772" spans="4:6" x14ac:dyDescent="0.2">
      <c r="D3772" s="252"/>
      <c r="E3772" s="252"/>
      <c r="F3772" s="252"/>
    </row>
    <row r="3774" spans="4:6" x14ac:dyDescent="0.2">
      <c r="D3774" s="252"/>
      <c r="E3774" s="252"/>
      <c r="F3774" s="252"/>
    </row>
    <row r="3776" spans="4:6" x14ac:dyDescent="0.2">
      <c r="D3776" s="252"/>
      <c r="E3776" s="252"/>
      <c r="F3776" s="252"/>
    </row>
    <row r="3778" spans="4:6" x14ac:dyDescent="0.2">
      <c r="D3778" s="252"/>
      <c r="E3778" s="252"/>
      <c r="F3778" s="252"/>
    </row>
    <row r="3780" spans="4:6" x14ac:dyDescent="0.2">
      <c r="D3780" s="252"/>
      <c r="E3780" s="252"/>
      <c r="F3780" s="252"/>
    </row>
    <row r="3782" spans="4:6" x14ac:dyDescent="0.2">
      <c r="D3782" s="252"/>
      <c r="E3782" s="252"/>
      <c r="F3782" s="252"/>
    </row>
    <row r="3784" spans="4:6" x14ac:dyDescent="0.2">
      <c r="D3784" s="252"/>
      <c r="E3784" s="252"/>
      <c r="F3784" s="252"/>
    </row>
    <row r="3786" spans="4:6" x14ac:dyDescent="0.2">
      <c r="D3786" s="252"/>
      <c r="E3786" s="252"/>
      <c r="F3786" s="252"/>
    </row>
    <row r="3788" spans="4:6" x14ac:dyDescent="0.2">
      <c r="D3788" s="252"/>
      <c r="E3788" s="252"/>
      <c r="F3788" s="252"/>
    </row>
    <row r="3790" spans="4:6" x14ac:dyDescent="0.2">
      <c r="D3790" s="252"/>
      <c r="E3790" s="252"/>
      <c r="F3790" s="252"/>
    </row>
    <row r="3792" spans="4:6" x14ac:dyDescent="0.2">
      <c r="D3792" s="252"/>
      <c r="E3792" s="252"/>
      <c r="F3792" s="252"/>
    </row>
    <row r="3794" spans="4:6" x14ac:dyDescent="0.2">
      <c r="D3794" s="252"/>
      <c r="E3794" s="252"/>
      <c r="F3794" s="252"/>
    </row>
    <row r="3796" spans="4:6" x14ac:dyDescent="0.2">
      <c r="D3796" s="252"/>
      <c r="E3796" s="252"/>
      <c r="F3796" s="252"/>
    </row>
    <row r="3798" spans="4:6" x14ac:dyDescent="0.2">
      <c r="D3798" s="252"/>
      <c r="E3798" s="252"/>
      <c r="F3798" s="252"/>
    </row>
    <row r="3800" spans="4:6" x14ac:dyDescent="0.2">
      <c r="D3800" s="252"/>
      <c r="E3800" s="252"/>
      <c r="F3800" s="252"/>
    </row>
    <row r="3802" spans="4:6" x14ac:dyDescent="0.2">
      <c r="D3802" s="252"/>
      <c r="E3802" s="252"/>
      <c r="F3802" s="252"/>
    </row>
    <row r="3804" spans="4:6" x14ac:dyDescent="0.2">
      <c r="D3804" s="252"/>
      <c r="E3804" s="252"/>
      <c r="F3804" s="252"/>
    </row>
    <row r="3806" spans="4:6" x14ac:dyDescent="0.2">
      <c r="D3806" s="252"/>
      <c r="E3806" s="252"/>
      <c r="F3806" s="252"/>
    </row>
    <row r="3808" spans="4:6" x14ac:dyDescent="0.2">
      <c r="D3808" s="252"/>
      <c r="E3808" s="252"/>
      <c r="F3808" s="252"/>
    </row>
    <row r="3810" spans="4:6" x14ac:dyDescent="0.2">
      <c r="D3810" s="252"/>
      <c r="E3810" s="252"/>
      <c r="F3810" s="252"/>
    </row>
    <row r="3812" spans="4:6" x14ac:dyDescent="0.2">
      <c r="D3812" s="252"/>
      <c r="E3812" s="252"/>
      <c r="F3812" s="252"/>
    </row>
    <row r="3814" spans="4:6" x14ac:dyDescent="0.2">
      <c r="D3814" s="252"/>
      <c r="E3814" s="252"/>
      <c r="F3814" s="252"/>
    </row>
    <row r="3816" spans="4:6" x14ac:dyDescent="0.2">
      <c r="D3816" s="252"/>
      <c r="E3816" s="252"/>
      <c r="F3816" s="252"/>
    </row>
    <row r="3818" spans="4:6" x14ac:dyDescent="0.2">
      <c r="D3818" s="252"/>
      <c r="E3818" s="252"/>
      <c r="F3818" s="252"/>
    </row>
    <row r="3820" spans="4:6" x14ac:dyDescent="0.2">
      <c r="D3820" s="252"/>
      <c r="E3820" s="252"/>
      <c r="F3820" s="252"/>
    </row>
    <row r="3822" spans="4:6" x14ac:dyDescent="0.2">
      <c r="D3822" s="252"/>
      <c r="E3822" s="252"/>
      <c r="F3822" s="252"/>
    </row>
    <row r="3824" spans="4:6" x14ac:dyDescent="0.2">
      <c r="D3824" s="252"/>
      <c r="E3824" s="252"/>
      <c r="F3824" s="252"/>
    </row>
    <row r="3826" spans="4:6" x14ac:dyDescent="0.2">
      <c r="D3826" s="252"/>
      <c r="E3826" s="252"/>
      <c r="F3826" s="252"/>
    </row>
    <row r="3828" spans="4:6" x14ac:dyDescent="0.2">
      <c r="D3828" s="252"/>
      <c r="E3828" s="252"/>
      <c r="F3828" s="252"/>
    </row>
    <row r="3830" spans="4:6" x14ac:dyDescent="0.2">
      <c r="D3830" s="252"/>
      <c r="E3830" s="252"/>
      <c r="F3830" s="252"/>
    </row>
    <row r="3832" spans="4:6" x14ac:dyDescent="0.2">
      <c r="D3832" s="252"/>
      <c r="E3832" s="252"/>
      <c r="F3832" s="252"/>
    </row>
    <row r="3834" spans="4:6" x14ac:dyDescent="0.2">
      <c r="D3834" s="252"/>
      <c r="E3834" s="252"/>
      <c r="F3834" s="252"/>
    </row>
    <row r="3836" spans="4:6" x14ac:dyDescent="0.2">
      <c r="D3836" s="252"/>
      <c r="E3836" s="252"/>
      <c r="F3836" s="252"/>
    </row>
    <row r="3838" spans="4:6" x14ac:dyDescent="0.2">
      <c r="D3838" s="252"/>
      <c r="E3838" s="252"/>
      <c r="F3838" s="252"/>
    </row>
    <row r="3840" spans="4:6" x14ac:dyDescent="0.2">
      <c r="D3840" s="252"/>
      <c r="E3840" s="252"/>
      <c r="F3840" s="252"/>
    </row>
    <row r="3842" spans="4:6" x14ac:dyDescent="0.2">
      <c r="D3842" s="252"/>
      <c r="E3842" s="252"/>
      <c r="F3842" s="252"/>
    </row>
    <row r="3844" spans="4:6" x14ac:dyDescent="0.2">
      <c r="D3844" s="252"/>
      <c r="E3844" s="252"/>
      <c r="F3844" s="252"/>
    </row>
    <row r="3846" spans="4:6" x14ac:dyDescent="0.2">
      <c r="D3846" s="252"/>
      <c r="E3846" s="252"/>
      <c r="F3846" s="252"/>
    </row>
    <row r="3848" spans="4:6" x14ac:dyDescent="0.2">
      <c r="D3848" s="252"/>
      <c r="E3848" s="252"/>
      <c r="F3848" s="252"/>
    </row>
    <row r="3850" spans="4:6" x14ac:dyDescent="0.2">
      <c r="D3850" s="252"/>
      <c r="E3850" s="252"/>
      <c r="F3850" s="252"/>
    </row>
    <row r="3852" spans="4:6" x14ac:dyDescent="0.2">
      <c r="D3852" s="252"/>
      <c r="E3852" s="252"/>
      <c r="F3852" s="252"/>
    </row>
    <row r="3854" spans="4:6" x14ac:dyDescent="0.2">
      <c r="D3854" s="252"/>
      <c r="E3854" s="252"/>
      <c r="F3854" s="252"/>
    </row>
    <row r="3856" spans="4:6" x14ac:dyDescent="0.2">
      <c r="D3856" s="252"/>
      <c r="E3856" s="252"/>
      <c r="F3856" s="252"/>
    </row>
    <row r="3858" spans="4:6" x14ac:dyDescent="0.2">
      <c r="D3858" s="252"/>
      <c r="E3858" s="252"/>
      <c r="F3858" s="252"/>
    </row>
    <row r="3860" spans="4:6" x14ac:dyDescent="0.2">
      <c r="D3860" s="252"/>
      <c r="E3860" s="252"/>
      <c r="F3860" s="252"/>
    </row>
    <row r="3862" spans="4:6" x14ac:dyDescent="0.2">
      <c r="D3862" s="252"/>
      <c r="E3862" s="252"/>
      <c r="F3862" s="252"/>
    </row>
    <row r="3864" spans="4:6" x14ac:dyDescent="0.2">
      <c r="D3864" s="252"/>
      <c r="E3864" s="252"/>
      <c r="F3864" s="252"/>
    </row>
    <row r="3866" spans="4:6" x14ac:dyDescent="0.2">
      <c r="D3866" s="252"/>
      <c r="E3866" s="252"/>
      <c r="F3866" s="252"/>
    </row>
    <row r="3868" spans="4:6" x14ac:dyDescent="0.2">
      <c r="D3868" s="252"/>
      <c r="E3868" s="252"/>
      <c r="F3868" s="252"/>
    </row>
    <row r="3870" spans="4:6" x14ac:dyDescent="0.2">
      <c r="D3870" s="252"/>
      <c r="E3870" s="252"/>
      <c r="F3870" s="252"/>
    </row>
    <row r="3872" spans="4:6" x14ac:dyDescent="0.2">
      <c r="D3872" s="252"/>
      <c r="E3872" s="252"/>
      <c r="F3872" s="252"/>
    </row>
    <row r="3874" spans="4:6" x14ac:dyDescent="0.2">
      <c r="D3874" s="252"/>
      <c r="E3874" s="252"/>
      <c r="F3874" s="252"/>
    </row>
    <row r="3876" spans="4:6" x14ac:dyDescent="0.2">
      <c r="D3876" s="252"/>
      <c r="E3876" s="252"/>
      <c r="F3876" s="252"/>
    </row>
    <row r="3878" spans="4:6" x14ac:dyDescent="0.2">
      <c r="D3878" s="252"/>
      <c r="E3878" s="252"/>
      <c r="F3878" s="252"/>
    </row>
    <row r="3880" spans="4:6" x14ac:dyDescent="0.2">
      <c r="D3880" s="252"/>
      <c r="E3880" s="252"/>
      <c r="F3880" s="252"/>
    </row>
    <row r="3882" spans="4:6" x14ac:dyDescent="0.2">
      <c r="D3882" s="252"/>
      <c r="E3882" s="252"/>
      <c r="F3882" s="252"/>
    </row>
    <row r="3884" spans="4:6" x14ac:dyDescent="0.2">
      <c r="D3884" s="252"/>
      <c r="E3884" s="252"/>
      <c r="F3884" s="252"/>
    </row>
    <row r="3886" spans="4:6" x14ac:dyDescent="0.2">
      <c r="D3886" s="252"/>
      <c r="E3886" s="252"/>
      <c r="F3886" s="252"/>
    </row>
    <row r="3888" spans="4:6" x14ac:dyDescent="0.2">
      <c r="D3888" s="252"/>
      <c r="E3888" s="252"/>
      <c r="F3888" s="252"/>
    </row>
    <row r="3890" spans="4:6" x14ac:dyDescent="0.2">
      <c r="D3890" s="252"/>
      <c r="E3890" s="252"/>
      <c r="F3890" s="252"/>
    </row>
    <row r="3892" spans="4:6" x14ac:dyDescent="0.2">
      <c r="D3892" s="252"/>
      <c r="E3892" s="252"/>
      <c r="F3892" s="252"/>
    </row>
    <row r="3894" spans="4:6" x14ac:dyDescent="0.2">
      <c r="D3894" s="252"/>
      <c r="E3894" s="252"/>
      <c r="F3894" s="252"/>
    </row>
    <row r="3896" spans="4:6" x14ac:dyDescent="0.2">
      <c r="D3896" s="252"/>
      <c r="E3896" s="252"/>
      <c r="F3896" s="252"/>
    </row>
    <row r="3898" spans="4:6" x14ac:dyDescent="0.2">
      <c r="D3898" s="252"/>
      <c r="E3898" s="252"/>
      <c r="F3898" s="252"/>
    </row>
    <row r="3900" spans="4:6" x14ac:dyDescent="0.2">
      <c r="D3900" s="252"/>
      <c r="E3900" s="252"/>
      <c r="F3900" s="252"/>
    </row>
    <row r="3902" spans="4:6" x14ac:dyDescent="0.2">
      <c r="D3902" s="252"/>
      <c r="E3902" s="252"/>
      <c r="F3902" s="252"/>
    </row>
    <row r="3904" spans="4:6" x14ac:dyDescent="0.2">
      <c r="D3904" s="252"/>
      <c r="E3904" s="252"/>
      <c r="F3904" s="252"/>
    </row>
    <row r="3906" spans="4:6" x14ac:dyDescent="0.2">
      <c r="D3906" s="252"/>
      <c r="E3906" s="252"/>
      <c r="F3906" s="252"/>
    </row>
    <row r="3908" spans="4:6" x14ac:dyDescent="0.2">
      <c r="D3908" s="252"/>
      <c r="E3908" s="252"/>
      <c r="F3908" s="252"/>
    </row>
    <row r="3910" spans="4:6" x14ac:dyDescent="0.2">
      <c r="D3910" s="252"/>
      <c r="E3910" s="252"/>
      <c r="F3910" s="252"/>
    </row>
    <row r="3912" spans="4:6" x14ac:dyDescent="0.2">
      <c r="D3912" s="252"/>
      <c r="E3912" s="252"/>
      <c r="F3912" s="252"/>
    </row>
    <row r="3914" spans="4:6" x14ac:dyDescent="0.2">
      <c r="D3914" s="252"/>
      <c r="E3914" s="252"/>
      <c r="F3914" s="252"/>
    </row>
    <row r="3916" spans="4:6" x14ac:dyDescent="0.2">
      <c r="D3916" s="252"/>
      <c r="E3916" s="252"/>
      <c r="F3916" s="252"/>
    </row>
    <row r="3918" spans="4:6" x14ac:dyDescent="0.2">
      <c r="D3918" s="252"/>
      <c r="E3918" s="252"/>
      <c r="F3918" s="252"/>
    </row>
    <row r="3920" spans="4:6" x14ac:dyDescent="0.2">
      <c r="D3920" s="252"/>
      <c r="E3920" s="252"/>
      <c r="F3920" s="252"/>
    </row>
    <row r="3922" spans="4:6" x14ac:dyDescent="0.2">
      <c r="D3922" s="252"/>
      <c r="E3922" s="252"/>
      <c r="F3922" s="252"/>
    </row>
    <row r="3924" spans="4:6" x14ac:dyDescent="0.2">
      <c r="D3924" s="252"/>
      <c r="E3924" s="252"/>
      <c r="F3924" s="252"/>
    </row>
    <row r="3926" spans="4:6" x14ac:dyDescent="0.2">
      <c r="D3926" s="252"/>
      <c r="E3926" s="252"/>
      <c r="F3926" s="252"/>
    </row>
    <row r="3928" spans="4:6" x14ac:dyDescent="0.2">
      <c r="D3928" s="252"/>
      <c r="E3928" s="252"/>
      <c r="F3928" s="252"/>
    </row>
    <row r="3930" spans="4:6" x14ac:dyDescent="0.2">
      <c r="D3930" s="252"/>
      <c r="E3930" s="252"/>
      <c r="F3930" s="252"/>
    </row>
    <row r="3932" spans="4:6" x14ac:dyDescent="0.2">
      <c r="D3932" s="252"/>
      <c r="E3932" s="252"/>
      <c r="F3932" s="252"/>
    </row>
    <row r="3934" spans="4:6" x14ac:dyDescent="0.2">
      <c r="D3934" s="252"/>
      <c r="E3934" s="252"/>
      <c r="F3934" s="252"/>
    </row>
    <row r="3936" spans="4:6" x14ac:dyDescent="0.2">
      <c r="D3936" s="252"/>
      <c r="E3936" s="252"/>
      <c r="F3936" s="252"/>
    </row>
    <row r="3938" spans="4:6" x14ac:dyDescent="0.2">
      <c r="D3938" s="252"/>
      <c r="E3938" s="252"/>
      <c r="F3938" s="252"/>
    </row>
    <row r="3940" spans="4:6" x14ac:dyDescent="0.2">
      <c r="D3940" s="252"/>
      <c r="E3940" s="252"/>
      <c r="F3940" s="252"/>
    </row>
    <row r="3942" spans="4:6" x14ac:dyDescent="0.2">
      <c r="D3942" s="252"/>
      <c r="E3942" s="252"/>
      <c r="F3942" s="252"/>
    </row>
    <row r="3944" spans="4:6" x14ac:dyDescent="0.2">
      <c r="D3944" s="252"/>
      <c r="E3944" s="252"/>
      <c r="F3944" s="252"/>
    </row>
    <row r="3946" spans="4:6" x14ac:dyDescent="0.2">
      <c r="D3946" s="252"/>
      <c r="E3946" s="252"/>
      <c r="F3946" s="252"/>
    </row>
    <row r="3948" spans="4:6" x14ac:dyDescent="0.2">
      <c r="D3948" s="252"/>
      <c r="E3948" s="252"/>
      <c r="F3948" s="252"/>
    </row>
    <row r="3950" spans="4:6" x14ac:dyDescent="0.2">
      <c r="D3950" s="252"/>
      <c r="E3950" s="252"/>
      <c r="F3950" s="252"/>
    </row>
    <row r="3952" spans="4:6" x14ac:dyDescent="0.2">
      <c r="D3952" s="252"/>
      <c r="E3952" s="252"/>
      <c r="F3952" s="252"/>
    </row>
    <row r="3954" spans="4:6" x14ac:dyDescent="0.2">
      <c r="D3954" s="252"/>
      <c r="E3954" s="252"/>
      <c r="F3954" s="252"/>
    </row>
    <row r="3956" spans="4:6" x14ac:dyDescent="0.2">
      <c r="D3956" s="252"/>
      <c r="E3956" s="252"/>
      <c r="F3956" s="252"/>
    </row>
    <row r="3958" spans="4:6" x14ac:dyDescent="0.2">
      <c r="D3958" s="252"/>
      <c r="E3958" s="252"/>
      <c r="F3958" s="252"/>
    </row>
    <row r="3960" spans="4:6" x14ac:dyDescent="0.2">
      <c r="D3960" s="252"/>
      <c r="E3960" s="252"/>
      <c r="F3960" s="252"/>
    </row>
    <row r="3962" spans="4:6" x14ac:dyDescent="0.2">
      <c r="D3962" s="252"/>
      <c r="E3962" s="252"/>
      <c r="F3962" s="252"/>
    </row>
    <row r="3964" spans="4:6" x14ac:dyDescent="0.2">
      <c r="D3964" s="252"/>
      <c r="E3964" s="252"/>
      <c r="F3964" s="252"/>
    </row>
    <row r="3966" spans="4:6" x14ac:dyDescent="0.2">
      <c r="D3966" s="252"/>
      <c r="E3966" s="252"/>
      <c r="F3966" s="252"/>
    </row>
    <row r="3968" spans="4:6" x14ac:dyDescent="0.2">
      <c r="D3968" s="252"/>
      <c r="E3968" s="252"/>
      <c r="F3968" s="252"/>
    </row>
    <row r="3970" spans="4:6" x14ac:dyDescent="0.2">
      <c r="D3970" s="252"/>
      <c r="E3970" s="252"/>
      <c r="F3970" s="252"/>
    </row>
    <row r="3972" spans="4:6" x14ac:dyDescent="0.2">
      <c r="D3972" s="252"/>
      <c r="E3972" s="252"/>
      <c r="F3972" s="252"/>
    </row>
    <row r="3974" spans="4:6" x14ac:dyDescent="0.2">
      <c r="D3974" s="252"/>
      <c r="E3974" s="252"/>
      <c r="F3974" s="252"/>
    </row>
    <row r="3976" spans="4:6" x14ac:dyDescent="0.2">
      <c r="D3976" s="252"/>
      <c r="E3976" s="252"/>
      <c r="F3976" s="252"/>
    </row>
    <row r="3978" spans="4:6" x14ac:dyDescent="0.2">
      <c r="D3978" s="252"/>
      <c r="E3978" s="252"/>
      <c r="F3978" s="252"/>
    </row>
    <row r="3980" spans="4:6" x14ac:dyDescent="0.2">
      <c r="D3980" s="252"/>
      <c r="E3980" s="252"/>
      <c r="F3980" s="252"/>
    </row>
    <row r="3982" spans="4:6" x14ac:dyDescent="0.2">
      <c r="D3982" s="252"/>
      <c r="E3982" s="252"/>
      <c r="F3982" s="252"/>
    </row>
    <row r="3984" spans="4:6" x14ac:dyDescent="0.2">
      <c r="D3984" s="252"/>
      <c r="E3984" s="252"/>
      <c r="F3984" s="252"/>
    </row>
    <row r="3986" spans="4:6" x14ac:dyDescent="0.2">
      <c r="D3986" s="252"/>
      <c r="E3986" s="252"/>
      <c r="F3986" s="252"/>
    </row>
    <row r="3988" spans="4:6" x14ac:dyDescent="0.2">
      <c r="D3988" s="252"/>
      <c r="E3988" s="252"/>
      <c r="F3988" s="252"/>
    </row>
    <row r="3990" spans="4:6" x14ac:dyDescent="0.2">
      <c r="D3990" s="252"/>
      <c r="E3990" s="252"/>
      <c r="F3990" s="252"/>
    </row>
    <row r="3992" spans="4:6" x14ac:dyDescent="0.2">
      <c r="D3992" s="252"/>
      <c r="E3992" s="252"/>
      <c r="F3992" s="252"/>
    </row>
    <row r="3994" spans="4:6" x14ac:dyDescent="0.2">
      <c r="D3994" s="252"/>
      <c r="E3994" s="252"/>
      <c r="F3994" s="252"/>
    </row>
    <row r="3996" spans="4:6" x14ac:dyDescent="0.2">
      <c r="D3996" s="252"/>
      <c r="E3996" s="252"/>
      <c r="F3996" s="252"/>
    </row>
    <row r="3998" spans="4:6" x14ac:dyDescent="0.2">
      <c r="D3998" s="252"/>
      <c r="E3998" s="252"/>
      <c r="F3998" s="252"/>
    </row>
    <row r="4000" spans="4:6" x14ac:dyDescent="0.2">
      <c r="D4000" s="252"/>
      <c r="E4000" s="252"/>
      <c r="F4000" s="252"/>
    </row>
    <row r="4002" spans="4:6" x14ac:dyDescent="0.2">
      <c r="D4002" s="252"/>
      <c r="E4002" s="252"/>
      <c r="F4002" s="252"/>
    </row>
    <row r="4004" spans="4:6" x14ac:dyDescent="0.2">
      <c r="D4004" s="252"/>
      <c r="E4004" s="252"/>
      <c r="F4004" s="252"/>
    </row>
    <row r="4006" spans="4:6" x14ac:dyDescent="0.2">
      <c r="D4006" s="252"/>
      <c r="E4006" s="252"/>
      <c r="F4006" s="252"/>
    </row>
    <row r="4008" spans="4:6" x14ac:dyDescent="0.2">
      <c r="D4008" s="252"/>
      <c r="E4008" s="252"/>
      <c r="F4008" s="252"/>
    </row>
    <row r="4010" spans="4:6" x14ac:dyDescent="0.2">
      <c r="D4010" s="252"/>
      <c r="E4010" s="252"/>
      <c r="F4010" s="252"/>
    </row>
    <row r="4012" spans="4:6" x14ac:dyDescent="0.2">
      <c r="D4012" s="252"/>
      <c r="E4012" s="252"/>
      <c r="F4012" s="252"/>
    </row>
    <row r="4014" spans="4:6" x14ac:dyDescent="0.2">
      <c r="D4014" s="252"/>
      <c r="E4014" s="252"/>
      <c r="F4014" s="252"/>
    </row>
    <row r="4016" spans="4:6" x14ac:dyDescent="0.2">
      <c r="D4016" s="252"/>
      <c r="E4016" s="252"/>
      <c r="F4016" s="252"/>
    </row>
    <row r="4018" spans="4:6" x14ac:dyDescent="0.2">
      <c r="D4018" s="252"/>
      <c r="E4018" s="252"/>
      <c r="F4018" s="252"/>
    </row>
    <row r="4020" spans="4:6" x14ac:dyDescent="0.2">
      <c r="D4020" s="252"/>
      <c r="E4020" s="252"/>
      <c r="F4020" s="252"/>
    </row>
    <row r="4022" spans="4:6" x14ac:dyDescent="0.2">
      <c r="D4022" s="252"/>
      <c r="E4022" s="252"/>
      <c r="F4022" s="252"/>
    </row>
    <row r="4024" spans="4:6" x14ac:dyDescent="0.2">
      <c r="D4024" s="252"/>
      <c r="E4024" s="252"/>
      <c r="F4024" s="252"/>
    </row>
    <row r="4026" spans="4:6" x14ac:dyDescent="0.2">
      <c r="D4026" s="252"/>
      <c r="E4026" s="252"/>
      <c r="F4026" s="252"/>
    </row>
    <row r="4028" spans="4:6" x14ac:dyDescent="0.2">
      <c r="D4028" s="252"/>
      <c r="E4028" s="252"/>
      <c r="F4028" s="252"/>
    </row>
    <row r="4030" spans="4:6" x14ac:dyDescent="0.2">
      <c r="D4030" s="252"/>
      <c r="E4030" s="252"/>
      <c r="F4030" s="252"/>
    </row>
    <row r="4032" spans="4:6" x14ac:dyDescent="0.2">
      <c r="D4032" s="252"/>
      <c r="E4032" s="252"/>
      <c r="F4032" s="252"/>
    </row>
    <row r="4034" spans="4:6" x14ac:dyDescent="0.2">
      <c r="D4034" s="252"/>
      <c r="E4034" s="252"/>
      <c r="F4034" s="252"/>
    </row>
    <row r="4036" spans="4:6" x14ac:dyDescent="0.2">
      <c r="D4036" s="252"/>
      <c r="E4036" s="252"/>
      <c r="F4036" s="252"/>
    </row>
    <row r="4038" spans="4:6" x14ac:dyDescent="0.2">
      <c r="D4038" s="252"/>
      <c r="E4038" s="252"/>
      <c r="F4038" s="252"/>
    </row>
    <row r="4040" spans="4:6" x14ac:dyDescent="0.2">
      <c r="D4040" s="252"/>
      <c r="E4040" s="252"/>
      <c r="F4040" s="252"/>
    </row>
    <row r="4042" spans="4:6" x14ac:dyDescent="0.2">
      <c r="D4042" s="252"/>
      <c r="E4042" s="252"/>
      <c r="F4042" s="252"/>
    </row>
    <row r="4044" spans="4:6" x14ac:dyDescent="0.2">
      <c r="D4044" s="252"/>
      <c r="E4044" s="252"/>
      <c r="F4044" s="252"/>
    </row>
    <row r="4046" spans="4:6" x14ac:dyDescent="0.2">
      <c r="D4046" s="252"/>
      <c r="E4046" s="252"/>
      <c r="F4046" s="252"/>
    </row>
    <row r="4048" spans="4:6" x14ac:dyDescent="0.2">
      <c r="D4048" s="252"/>
      <c r="E4048" s="252"/>
      <c r="F4048" s="252"/>
    </row>
    <row r="4050" spans="4:6" x14ac:dyDescent="0.2">
      <c r="D4050" s="252"/>
      <c r="E4050" s="252"/>
      <c r="F4050" s="252"/>
    </row>
    <row r="4052" spans="4:6" x14ac:dyDescent="0.2">
      <c r="D4052" s="252"/>
      <c r="E4052" s="252"/>
      <c r="F4052" s="252"/>
    </row>
    <row r="4054" spans="4:6" x14ac:dyDescent="0.2">
      <c r="D4054" s="252"/>
      <c r="E4054" s="252"/>
      <c r="F4054" s="252"/>
    </row>
    <row r="4056" spans="4:6" x14ac:dyDescent="0.2">
      <c r="D4056" s="252"/>
      <c r="E4056" s="252"/>
      <c r="F4056" s="252"/>
    </row>
    <row r="4058" spans="4:6" x14ac:dyDescent="0.2">
      <c r="D4058" s="252"/>
      <c r="E4058" s="252"/>
      <c r="F4058" s="252"/>
    </row>
    <row r="4060" spans="4:6" x14ac:dyDescent="0.2">
      <c r="D4060" s="252"/>
      <c r="E4060" s="252"/>
      <c r="F4060" s="252"/>
    </row>
    <row r="4062" spans="4:6" x14ac:dyDescent="0.2">
      <c r="D4062" s="252"/>
      <c r="E4062" s="252"/>
      <c r="F4062" s="252"/>
    </row>
    <row r="4064" spans="4:6" x14ac:dyDescent="0.2">
      <c r="D4064" s="252"/>
      <c r="E4064" s="252"/>
      <c r="F4064" s="252"/>
    </row>
    <row r="4066" spans="4:6" x14ac:dyDescent="0.2">
      <c r="D4066" s="252"/>
      <c r="E4066" s="252"/>
      <c r="F4066" s="252"/>
    </row>
    <row r="4068" spans="4:6" x14ac:dyDescent="0.2">
      <c r="D4068" s="252"/>
      <c r="E4068" s="252"/>
      <c r="F4068" s="252"/>
    </row>
    <row r="4070" spans="4:6" x14ac:dyDescent="0.2">
      <c r="D4070" s="252"/>
      <c r="E4070" s="252"/>
      <c r="F4070" s="252"/>
    </row>
    <row r="4072" spans="4:6" x14ac:dyDescent="0.2">
      <c r="D4072" s="252"/>
      <c r="E4072" s="252"/>
      <c r="F4072" s="252"/>
    </row>
    <row r="4074" spans="4:6" x14ac:dyDescent="0.2">
      <c r="D4074" s="252"/>
      <c r="E4074" s="252"/>
      <c r="F4074" s="252"/>
    </row>
    <row r="4076" spans="4:6" x14ac:dyDescent="0.2">
      <c r="D4076" s="252"/>
      <c r="E4076" s="252"/>
      <c r="F4076" s="252"/>
    </row>
    <row r="4078" spans="4:6" x14ac:dyDescent="0.2">
      <c r="D4078" s="252"/>
      <c r="E4078" s="252"/>
      <c r="F4078" s="252"/>
    </row>
    <row r="4080" spans="4:6" x14ac:dyDescent="0.2">
      <c r="D4080" s="252"/>
      <c r="E4080" s="252"/>
      <c r="F4080" s="252"/>
    </row>
    <row r="4082" spans="4:6" x14ac:dyDescent="0.2">
      <c r="D4082" s="252"/>
      <c r="E4082" s="252"/>
      <c r="F4082" s="252"/>
    </row>
    <row r="4084" spans="4:6" x14ac:dyDescent="0.2">
      <c r="D4084" s="252"/>
      <c r="E4084" s="252"/>
      <c r="F4084" s="252"/>
    </row>
    <row r="4086" spans="4:6" x14ac:dyDescent="0.2">
      <c r="D4086" s="252"/>
      <c r="E4086" s="252"/>
      <c r="F4086" s="252"/>
    </row>
    <row r="4088" spans="4:6" x14ac:dyDescent="0.2">
      <c r="D4088" s="252"/>
      <c r="E4088" s="252"/>
      <c r="F4088" s="252"/>
    </row>
    <row r="4090" spans="4:6" x14ac:dyDescent="0.2">
      <c r="D4090" s="252"/>
      <c r="E4090" s="252"/>
      <c r="F4090" s="252"/>
    </row>
    <row r="4092" spans="4:6" x14ac:dyDescent="0.2">
      <c r="D4092" s="252"/>
      <c r="E4092" s="252"/>
      <c r="F4092" s="252"/>
    </row>
    <row r="4094" spans="4:6" x14ac:dyDescent="0.2">
      <c r="D4094" s="252"/>
      <c r="E4094" s="252"/>
      <c r="F4094" s="252"/>
    </row>
    <row r="4096" spans="4:6" x14ac:dyDescent="0.2">
      <c r="D4096" s="252"/>
      <c r="E4096" s="252"/>
      <c r="F4096" s="252"/>
    </row>
    <row r="4098" spans="4:6" x14ac:dyDescent="0.2">
      <c r="D4098" s="252"/>
      <c r="E4098" s="252"/>
      <c r="F4098" s="252"/>
    </row>
    <row r="4100" spans="4:6" x14ac:dyDescent="0.2">
      <c r="D4100" s="252"/>
      <c r="E4100" s="252"/>
      <c r="F4100" s="252"/>
    </row>
    <row r="4102" spans="4:6" x14ac:dyDescent="0.2">
      <c r="D4102" s="252"/>
      <c r="E4102" s="252"/>
      <c r="F4102" s="252"/>
    </row>
    <row r="4104" spans="4:6" x14ac:dyDescent="0.2">
      <c r="D4104" s="252"/>
      <c r="E4104" s="252"/>
      <c r="F4104" s="252"/>
    </row>
    <row r="4106" spans="4:6" x14ac:dyDescent="0.2">
      <c r="D4106" s="252"/>
      <c r="E4106" s="252"/>
      <c r="F4106" s="252"/>
    </row>
    <row r="4108" spans="4:6" x14ac:dyDescent="0.2">
      <c r="D4108" s="252"/>
      <c r="E4108" s="252"/>
      <c r="F4108" s="252"/>
    </row>
    <row r="4110" spans="4:6" x14ac:dyDescent="0.2">
      <c r="D4110" s="252"/>
      <c r="E4110" s="252"/>
      <c r="F4110" s="252"/>
    </row>
    <row r="4112" spans="4:6" x14ac:dyDescent="0.2">
      <c r="D4112" s="252"/>
      <c r="E4112" s="252"/>
      <c r="F4112" s="252"/>
    </row>
    <row r="4114" spans="4:6" x14ac:dyDescent="0.2">
      <c r="D4114" s="252"/>
      <c r="E4114" s="252"/>
      <c r="F4114" s="252"/>
    </row>
    <row r="4116" spans="4:6" x14ac:dyDescent="0.2">
      <c r="D4116" s="252"/>
      <c r="E4116" s="252"/>
      <c r="F4116" s="252"/>
    </row>
    <row r="4118" spans="4:6" x14ac:dyDescent="0.2">
      <c r="D4118" s="252"/>
      <c r="E4118" s="252"/>
      <c r="F4118" s="252"/>
    </row>
    <row r="4120" spans="4:6" x14ac:dyDescent="0.2">
      <c r="D4120" s="252"/>
      <c r="E4120" s="252"/>
      <c r="F4120" s="252"/>
    </row>
    <row r="4122" spans="4:6" x14ac:dyDescent="0.2">
      <c r="D4122" s="252"/>
      <c r="E4122" s="252"/>
      <c r="F4122" s="252"/>
    </row>
    <row r="4124" spans="4:6" x14ac:dyDescent="0.2">
      <c r="D4124" s="252"/>
      <c r="E4124" s="252"/>
      <c r="F4124" s="252"/>
    </row>
    <row r="4126" spans="4:6" x14ac:dyDescent="0.2">
      <c r="D4126" s="252"/>
      <c r="E4126" s="252"/>
      <c r="F4126" s="252"/>
    </row>
    <row r="4128" spans="4:6" x14ac:dyDescent="0.2">
      <c r="D4128" s="252"/>
      <c r="E4128" s="252"/>
      <c r="F4128" s="252"/>
    </row>
    <row r="4130" spans="4:6" x14ac:dyDescent="0.2">
      <c r="D4130" s="252"/>
      <c r="E4130" s="252"/>
      <c r="F4130" s="252"/>
    </row>
    <row r="4132" spans="4:6" x14ac:dyDescent="0.2">
      <c r="D4132" s="252"/>
      <c r="E4132" s="252"/>
      <c r="F4132" s="252"/>
    </row>
    <row r="4134" spans="4:6" x14ac:dyDescent="0.2">
      <c r="D4134" s="252"/>
      <c r="E4134" s="252"/>
      <c r="F4134" s="252"/>
    </row>
    <row r="4136" spans="4:6" x14ac:dyDescent="0.2">
      <c r="D4136" s="252"/>
      <c r="E4136" s="252"/>
      <c r="F4136" s="252"/>
    </row>
    <row r="4138" spans="4:6" x14ac:dyDescent="0.2">
      <c r="D4138" s="252"/>
      <c r="E4138" s="252"/>
      <c r="F4138" s="252"/>
    </row>
    <row r="4140" spans="4:6" x14ac:dyDescent="0.2">
      <c r="D4140" s="252"/>
      <c r="E4140" s="252"/>
      <c r="F4140" s="252"/>
    </row>
    <row r="4142" spans="4:6" x14ac:dyDescent="0.2">
      <c r="D4142" s="252"/>
      <c r="E4142" s="252"/>
      <c r="F4142" s="252"/>
    </row>
    <row r="4144" spans="4:6" x14ac:dyDescent="0.2">
      <c r="D4144" s="252"/>
      <c r="E4144" s="252"/>
      <c r="F4144" s="252"/>
    </row>
    <row r="4146" spans="4:6" x14ac:dyDescent="0.2">
      <c r="D4146" s="252"/>
      <c r="E4146" s="252"/>
      <c r="F4146" s="252"/>
    </row>
    <row r="4148" spans="4:6" x14ac:dyDescent="0.2">
      <c r="D4148" s="252"/>
      <c r="E4148" s="252"/>
      <c r="F4148" s="252"/>
    </row>
    <row r="4150" spans="4:6" x14ac:dyDescent="0.2">
      <c r="D4150" s="252"/>
      <c r="E4150" s="252"/>
      <c r="F4150" s="252"/>
    </row>
    <row r="4152" spans="4:6" x14ac:dyDescent="0.2">
      <c r="D4152" s="252"/>
      <c r="E4152" s="252"/>
      <c r="F4152" s="252"/>
    </row>
    <row r="4154" spans="4:6" x14ac:dyDescent="0.2">
      <c r="D4154" s="252"/>
      <c r="E4154" s="252"/>
      <c r="F4154" s="252"/>
    </row>
    <row r="4156" spans="4:6" x14ac:dyDescent="0.2">
      <c r="D4156" s="252"/>
      <c r="E4156" s="252"/>
      <c r="F4156" s="252"/>
    </row>
    <row r="4158" spans="4:6" x14ac:dyDescent="0.2">
      <c r="D4158" s="252"/>
      <c r="E4158" s="252"/>
      <c r="F4158" s="252"/>
    </row>
    <row r="4160" spans="4:6" x14ac:dyDescent="0.2">
      <c r="D4160" s="252"/>
      <c r="E4160" s="252"/>
      <c r="F4160" s="252"/>
    </row>
    <row r="4162" spans="4:6" x14ac:dyDescent="0.2">
      <c r="D4162" s="252"/>
      <c r="E4162" s="252"/>
      <c r="F4162" s="252"/>
    </row>
    <row r="4164" spans="4:6" x14ac:dyDescent="0.2">
      <c r="D4164" s="252"/>
      <c r="E4164" s="252"/>
      <c r="F4164" s="252"/>
    </row>
    <row r="4166" spans="4:6" x14ac:dyDescent="0.2">
      <c r="D4166" s="252"/>
      <c r="E4166" s="252"/>
      <c r="F4166" s="252"/>
    </row>
    <row r="4168" spans="4:6" x14ac:dyDescent="0.2">
      <c r="D4168" s="252"/>
      <c r="E4168" s="252"/>
      <c r="F4168" s="252"/>
    </row>
    <row r="4170" spans="4:6" x14ac:dyDescent="0.2">
      <c r="D4170" s="252"/>
      <c r="E4170" s="252"/>
      <c r="F4170" s="252"/>
    </row>
    <row r="4172" spans="4:6" x14ac:dyDescent="0.2">
      <c r="D4172" s="252"/>
      <c r="E4172" s="252"/>
      <c r="F4172" s="252"/>
    </row>
    <row r="4174" spans="4:6" x14ac:dyDescent="0.2">
      <c r="D4174" s="252"/>
      <c r="E4174" s="252"/>
      <c r="F4174" s="252"/>
    </row>
    <row r="4176" spans="4:6" x14ac:dyDescent="0.2">
      <c r="D4176" s="252"/>
      <c r="E4176" s="252"/>
      <c r="F4176" s="252"/>
    </row>
    <row r="4178" spans="4:6" x14ac:dyDescent="0.2">
      <c r="D4178" s="252"/>
      <c r="E4178" s="252"/>
      <c r="F4178" s="252"/>
    </row>
    <row r="4180" spans="4:6" x14ac:dyDescent="0.2">
      <c r="D4180" s="252"/>
      <c r="E4180" s="252"/>
      <c r="F4180" s="252"/>
    </row>
    <row r="4182" spans="4:6" x14ac:dyDescent="0.2">
      <c r="D4182" s="252"/>
      <c r="E4182" s="252"/>
      <c r="F4182" s="252"/>
    </row>
    <row r="4184" spans="4:6" x14ac:dyDescent="0.2">
      <c r="D4184" s="252"/>
      <c r="E4184" s="252"/>
      <c r="F4184" s="252"/>
    </row>
    <row r="4186" spans="4:6" x14ac:dyDescent="0.2">
      <c r="D4186" s="252"/>
      <c r="E4186" s="252"/>
      <c r="F4186" s="252"/>
    </row>
    <row r="4188" spans="4:6" x14ac:dyDescent="0.2">
      <c r="D4188" s="252"/>
      <c r="E4188" s="252"/>
      <c r="F4188" s="252"/>
    </row>
    <row r="4190" spans="4:6" x14ac:dyDescent="0.2">
      <c r="D4190" s="252"/>
      <c r="E4190" s="252"/>
      <c r="F4190" s="252"/>
    </row>
    <row r="4192" spans="4:6" x14ac:dyDescent="0.2">
      <c r="D4192" s="252"/>
      <c r="E4192" s="252"/>
      <c r="F4192" s="252"/>
    </row>
    <row r="4194" spans="4:6" x14ac:dyDescent="0.2">
      <c r="D4194" s="252"/>
      <c r="E4194" s="252"/>
      <c r="F4194" s="252"/>
    </row>
    <row r="4196" spans="4:6" x14ac:dyDescent="0.2">
      <c r="D4196" s="252"/>
      <c r="E4196" s="252"/>
      <c r="F4196" s="252"/>
    </row>
    <row r="4198" spans="4:6" x14ac:dyDescent="0.2">
      <c r="D4198" s="252"/>
      <c r="E4198" s="252"/>
      <c r="F4198" s="252"/>
    </row>
    <row r="4200" spans="4:6" x14ac:dyDescent="0.2">
      <c r="D4200" s="252"/>
      <c r="E4200" s="252"/>
      <c r="F4200" s="252"/>
    </row>
    <row r="4202" spans="4:6" x14ac:dyDescent="0.2">
      <c r="D4202" s="252"/>
      <c r="E4202" s="252"/>
      <c r="F4202" s="252"/>
    </row>
    <row r="4204" spans="4:6" x14ac:dyDescent="0.2">
      <c r="D4204" s="252"/>
      <c r="E4204" s="252"/>
      <c r="F4204" s="252"/>
    </row>
    <row r="4206" spans="4:6" x14ac:dyDescent="0.2">
      <c r="D4206" s="252"/>
      <c r="E4206" s="252"/>
      <c r="F4206" s="252"/>
    </row>
    <row r="4208" spans="4:6" x14ac:dyDescent="0.2">
      <c r="D4208" s="252"/>
      <c r="E4208" s="252"/>
      <c r="F4208" s="252"/>
    </row>
    <row r="4210" spans="4:6" x14ac:dyDescent="0.2">
      <c r="D4210" s="252"/>
      <c r="E4210" s="252"/>
      <c r="F4210" s="252"/>
    </row>
    <row r="4212" spans="4:6" x14ac:dyDescent="0.2">
      <c r="D4212" s="252"/>
      <c r="E4212" s="252"/>
      <c r="F4212" s="252"/>
    </row>
    <row r="4214" spans="4:6" x14ac:dyDescent="0.2">
      <c r="D4214" s="252"/>
      <c r="E4214" s="252"/>
      <c r="F4214" s="252"/>
    </row>
    <row r="4216" spans="4:6" x14ac:dyDescent="0.2">
      <c r="D4216" s="252"/>
      <c r="E4216" s="252"/>
      <c r="F4216" s="252"/>
    </row>
    <row r="4218" spans="4:6" x14ac:dyDescent="0.2">
      <c r="D4218" s="252"/>
      <c r="E4218" s="252"/>
      <c r="F4218" s="252"/>
    </row>
    <row r="4220" spans="4:6" x14ac:dyDescent="0.2">
      <c r="D4220" s="252"/>
      <c r="E4220" s="252"/>
      <c r="F4220" s="252"/>
    </row>
    <row r="4222" spans="4:6" x14ac:dyDescent="0.2">
      <c r="D4222" s="252"/>
      <c r="E4222" s="252"/>
      <c r="F4222" s="252"/>
    </row>
    <row r="4224" spans="4:6" x14ac:dyDescent="0.2">
      <c r="D4224" s="252"/>
      <c r="E4224" s="252"/>
      <c r="F4224" s="252"/>
    </row>
    <row r="4226" spans="4:6" x14ac:dyDescent="0.2">
      <c r="D4226" s="252"/>
      <c r="E4226" s="252"/>
      <c r="F4226" s="252"/>
    </row>
    <row r="4228" spans="4:6" x14ac:dyDescent="0.2">
      <c r="D4228" s="252"/>
      <c r="E4228" s="252"/>
      <c r="F4228" s="252"/>
    </row>
    <row r="4230" spans="4:6" x14ac:dyDescent="0.2">
      <c r="D4230" s="252"/>
      <c r="E4230" s="252"/>
      <c r="F4230" s="252"/>
    </row>
    <row r="4232" spans="4:6" x14ac:dyDescent="0.2">
      <c r="D4232" s="252"/>
      <c r="E4232" s="252"/>
      <c r="F4232" s="252"/>
    </row>
    <row r="4234" spans="4:6" x14ac:dyDescent="0.2">
      <c r="D4234" s="252"/>
      <c r="E4234" s="252"/>
      <c r="F4234" s="252"/>
    </row>
    <row r="4236" spans="4:6" x14ac:dyDescent="0.2">
      <c r="D4236" s="252"/>
      <c r="E4236" s="252"/>
      <c r="F4236" s="252"/>
    </row>
    <row r="4238" spans="4:6" x14ac:dyDescent="0.2">
      <c r="D4238" s="252"/>
      <c r="E4238" s="252"/>
      <c r="F4238" s="252"/>
    </row>
    <row r="4240" spans="4:6" x14ac:dyDescent="0.2">
      <c r="D4240" s="252"/>
      <c r="E4240" s="252"/>
      <c r="F4240" s="252"/>
    </row>
    <row r="4242" spans="4:6" x14ac:dyDescent="0.2">
      <c r="D4242" s="252"/>
      <c r="E4242" s="252"/>
      <c r="F4242" s="252"/>
    </row>
    <row r="4244" spans="4:6" x14ac:dyDescent="0.2">
      <c r="D4244" s="252"/>
      <c r="E4244" s="252"/>
      <c r="F4244" s="252"/>
    </row>
    <row r="4246" spans="4:6" x14ac:dyDescent="0.2">
      <c r="D4246" s="252"/>
      <c r="E4246" s="252"/>
      <c r="F4246" s="252"/>
    </row>
    <row r="4248" spans="4:6" x14ac:dyDescent="0.2">
      <c r="D4248" s="252"/>
      <c r="E4248" s="252"/>
      <c r="F4248" s="252"/>
    </row>
    <row r="4250" spans="4:6" x14ac:dyDescent="0.2">
      <c r="D4250" s="252"/>
      <c r="E4250" s="252"/>
      <c r="F4250" s="252"/>
    </row>
    <row r="4252" spans="4:6" x14ac:dyDescent="0.2">
      <c r="D4252" s="252"/>
      <c r="E4252" s="252"/>
      <c r="F4252" s="252"/>
    </row>
    <row r="4254" spans="4:6" x14ac:dyDescent="0.2">
      <c r="D4254" s="252"/>
      <c r="E4254" s="252"/>
      <c r="F4254" s="252"/>
    </row>
    <row r="4256" spans="4:6" x14ac:dyDescent="0.2">
      <c r="D4256" s="252"/>
      <c r="E4256" s="252"/>
      <c r="F4256" s="252"/>
    </row>
    <row r="4258" spans="4:6" x14ac:dyDescent="0.2">
      <c r="D4258" s="252"/>
      <c r="E4258" s="252"/>
      <c r="F4258" s="252"/>
    </row>
    <row r="4260" spans="4:6" x14ac:dyDescent="0.2">
      <c r="D4260" s="252"/>
      <c r="E4260" s="252"/>
      <c r="F4260" s="252"/>
    </row>
    <row r="4262" spans="4:6" x14ac:dyDescent="0.2">
      <c r="D4262" s="252"/>
      <c r="E4262" s="252"/>
      <c r="F4262" s="252"/>
    </row>
    <row r="4264" spans="4:6" x14ac:dyDescent="0.2">
      <c r="D4264" s="252"/>
      <c r="E4264" s="252"/>
      <c r="F4264" s="252"/>
    </row>
    <row r="4266" spans="4:6" x14ac:dyDescent="0.2">
      <c r="D4266" s="252"/>
      <c r="E4266" s="252"/>
      <c r="F4266" s="252"/>
    </row>
    <row r="4268" spans="4:6" x14ac:dyDescent="0.2">
      <c r="D4268" s="252"/>
      <c r="E4268" s="252"/>
      <c r="F4268" s="252"/>
    </row>
    <row r="4270" spans="4:6" x14ac:dyDescent="0.2">
      <c r="D4270" s="252"/>
      <c r="E4270" s="252"/>
      <c r="F4270" s="252"/>
    </row>
    <row r="4272" spans="4:6" x14ac:dyDescent="0.2">
      <c r="D4272" s="252"/>
      <c r="E4272" s="252"/>
      <c r="F4272" s="252"/>
    </row>
    <row r="4274" spans="4:6" x14ac:dyDescent="0.2">
      <c r="D4274" s="252"/>
      <c r="E4274" s="252"/>
      <c r="F4274" s="252"/>
    </row>
    <row r="4276" spans="4:6" x14ac:dyDescent="0.2">
      <c r="D4276" s="252"/>
      <c r="E4276" s="252"/>
      <c r="F4276" s="252"/>
    </row>
    <row r="4278" spans="4:6" x14ac:dyDescent="0.2">
      <c r="D4278" s="252"/>
      <c r="E4278" s="252"/>
      <c r="F4278" s="252"/>
    </row>
    <row r="4280" spans="4:6" x14ac:dyDescent="0.2">
      <c r="D4280" s="252"/>
      <c r="E4280" s="252"/>
      <c r="F4280" s="252"/>
    </row>
    <row r="4282" spans="4:6" x14ac:dyDescent="0.2">
      <c r="D4282" s="252"/>
      <c r="E4282" s="252"/>
      <c r="F4282" s="252"/>
    </row>
    <row r="4284" spans="4:6" x14ac:dyDescent="0.2">
      <c r="D4284" s="252"/>
      <c r="E4284" s="252"/>
      <c r="F4284" s="252"/>
    </row>
    <row r="4286" spans="4:6" x14ac:dyDescent="0.2">
      <c r="D4286" s="252"/>
      <c r="E4286" s="252"/>
      <c r="F4286" s="252"/>
    </row>
    <row r="4288" spans="4:6" x14ac:dyDescent="0.2">
      <c r="D4288" s="252"/>
      <c r="E4288" s="252"/>
      <c r="F4288" s="252"/>
    </row>
    <row r="4290" spans="4:6" x14ac:dyDescent="0.2">
      <c r="D4290" s="252"/>
      <c r="E4290" s="252"/>
      <c r="F4290" s="252"/>
    </row>
    <row r="4292" spans="4:6" x14ac:dyDescent="0.2">
      <c r="D4292" s="252"/>
      <c r="E4292" s="252"/>
      <c r="F4292" s="252"/>
    </row>
    <row r="4294" spans="4:6" x14ac:dyDescent="0.2">
      <c r="D4294" s="252"/>
      <c r="E4294" s="252"/>
      <c r="F4294" s="252"/>
    </row>
    <row r="4296" spans="4:6" x14ac:dyDescent="0.2">
      <c r="D4296" s="252"/>
      <c r="E4296" s="252"/>
      <c r="F4296" s="252"/>
    </row>
    <row r="4298" spans="4:6" x14ac:dyDescent="0.2">
      <c r="D4298" s="252"/>
      <c r="E4298" s="252"/>
      <c r="F4298" s="252"/>
    </row>
    <row r="4300" spans="4:6" x14ac:dyDescent="0.2">
      <c r="D4300" s="252"/>
      <c r="E4300" s="252"/>
      <c r="F4300" s="252"/>
    </row>
    <row r="4302" spans="4:6" x14ac:dyDescent="0.2">
      <c r="D4302" s="252"/>
      <c r="E4302" s="252"/>
      <c r="F4302" s="252"/>
    </row>
    <row r="4304" spans="4:6" x14ac:dyDescent="0.2">
      <c r="D4304" s="252"/>
      <c r="E4304" s="252"/>
      <c r="F4304" s="252"/>
    </row>
    <row r="4306" spans="4:6" x14ac:dyDescent="0.2">
      <c r="D4306" s="252"/>
      <c r="E4306" s="252"/>
      <c r="F4306" s="252"/>
    </row>
    <row r="4308" spans="4:6" x14ac:dyDescent="0.2">
      <c r="D4308" s="252"/>
      <c r="E4308" s="252"/>
      <c r="F4308" s="252"/>
    </row>
    <row r="4310" spans="4:6" x14ac:dyDescent="0.2">
      <c r="D4310" s="252"/>
      <c r="E4310" s="252"/>
      <c r="F4310" s="252"/>
    </row>
    <row r="4312" spans="4:6" x14ac:dyDescent="0.2">
      <c r="D4312" s="252"/>
      <c r="E4312" s="252"/>
      <c r="F4312" s="252"/>
    </row>
    <row r="4314" spans="4:6" x14ac:dyDescent="0.2">
      <c r="D4314" s="252"/>
      <c r="E4314" s="252"/>
      <c r="F4314" s="252"/>
    </row>
    <row r="4316" spans="4:6" x14ac:dyDescent="0.2">
      <c r="D4316" s="252"/>
      <c r="E4316" s="252"/>
      <c r="F4316" s="252"/>
    </row>
    <row r="4318" spans="4:6" x14ac:dyDescent="0.2">
      <c r="D4318" s="252"/>
      <c r="E4318" s="252"/>
      <c r="F4318" s="252"/>
    </row>
    <row r="4320" spans="4:6" x14ac:dyDescent="0.2">
      <c r="D4320" s="252"/>
      <c r="E4320" s="252"/>
      <c r="F4320" s="252"/>
    </row>
    <row r="4322" spans="4:6" x14ac:dyDescent="0.2">
      <c r="D4322" s="252"/>
      <c r="E4322" s="252"/>
      <c r="F4322" s="252"/>
    </row>
    <row r="4324" spans="4:6" x14ac:dyDescent="0.2">
      <c r="D4324" s="252"/>
      <c r="E4324" s="252"/>
      <c r="F4324" s="252"/>
    </row>
    <row r="4326" spans="4:6" x14ac:dyDescent="0.2">
      <c r="D4326" s="252"/>
      <c r="E4326" s="252"/>
      <c r="F4326" s="252"/>
    </row>
    <row r="4328" spans="4:6" x14ac:dyDescent="0.2">
      <c r="D4328" s="252"/>
      <c r="E4328" s="252"/>
      <c r="F4328" s="252"/>
    </row>
    <row r="4330" spans="4:6" x14ac:dyDescent="0.2">
      <c r="D4330" s="252"/>
      <c r="E4330" s="252"/>
      <c r="F4330" s="252"/>
    </row>
    <row r="4332" spans="4:6" x14ac:dyDescent="0.2">
      <c r="D4332" s="252"/>
      <c r="E4332" s="252"/>
      <c r="F4332" s="252"/>
    </row>
    <row r="4334" spans="4:6" x14ac:dyDescent="0.2">
      <c r="D4334" s="252"/>
      <c r="E4334" s="252"/>
      <c r="F4334" s="252"/>
    </row>
    <row r="4336" spans="4:6" x14ac:dyDescent="0.2">
      <c r="D4336" s="252"/>
      <c r="E4336" s="252"/>
      <c r="F4336" s="252"/>
    </row>
    <row r="4338" spans="4:6" x14ac:dyDescent="0.2">
      <c r="D4338" s="252"/>
      <c r="E4338" s="252"/>
      <c r="F4338" s="252"/>
    </row>
    <row r="4340" spans="4:6" x14ac:dyDescent="0.2">
      <c r="D4340" s="252"/>
      <c r="E4340" s="252"/>
      <c r="F4340" s="252"/>
    </row>
    <row r="4342" spans="4:6" x14ac:dyDescent="0.2">
      <c r="D4342" s="252"/>
      <c r="E4342" s="252"/>
      <c r="F4342" s="252"/>
    </row>
    <row r="4344" spans="4:6" x14ac:dyDescent="0.2">
      <c r="D4344" s="252"/>
      <c r="E4344" s="252"/>
      <c r="F4344" s="252"/>
    </row>
    <row r="4346" spans="4:6" x14ac:dyDescent="0.2">
      <c r="D4346" s="252"/>
      <c r="E4346" s="252"/>
      <c r="F4346" s="252"/>
    </row>
    <row r="4348" spans="4:6" x14ac:dyDescent="0.2">
      <c r="D4348" s="252"/>
      <c r="E4348" s="252"/>
      <c r="F4348" s="252"/>
    </row>
    <row r="4350" spans="4:6" x14ac:dyDescent="0.2">
      <c r="D4350" s="252"/>
      <c r="E4350" s="252"/>
      <c r="F4350" s="252"/>
    </row>
    <row r="4352" spans="4:6" x14ac:dyDescent="0.2">
      <c r="D4352" s="252"/>
      <c r="E4352" s="252"/>
      <c r="F4352" s="252"/>
    </row>
    <row r="4354" spans="4:6" x14ac:dyDescent="0.2">
      <c r="D4354" s="252"/>
      <c r="E4354" s="252"/>
      <c r="F4354" s="252"/>
    </row>
    <row r="4356" spans="4:6" x14ac:dyDescent="0.2">
      <c r="D4356" s="252"/>
      <c r="E4356" s="252"/>
      <c r="F4356" s="252"/>
    </row>
    <row r="4358" spans="4:6" x14ac:dyDescent="0.2">
      <c r="D4358" s="252"/>
      <c r="E4358" s="252"/>
      <c r="F4358" s="252"/>
    </row>
    <row r="4360" spans="4:6" x14ac:dyDescent="0.2">
      <c r="D4360" s="252"/>
      <c r="E4360" s="252"/>
      <c r="F4360" s="252"/>
    </row>
    <row r="4362" spans="4:6" x14ac:dyDescent="0.2">
      <c r="D4362" s="252"/>
      <c r="E4362" s="252"/>
      <c r="F4362" s="252"/>
    </row>
    <row r="4364" spans="4:6" x14ac:dyDescent="0.2">
      <c r="D4364" s="252"/>
      <c r="E4364" s="252"/>
      <c r="F4364" s="252"/>
    </row>
    <row r="4366" spans="4:6" x14ac:dyDescent="0.2">
      <c r="D4366" s="252"/>
      <c r="E4366" s="252"/>
      <c r="F4366" s="252"/>
    </row>
    <row r="4368" spans="4:6" x14ac:dyDescent="0.2">
      <c r="D4368" s="252"/>
      <c r="E4368" s="252"/>
      <c r="F4368" s="252"/>
    </row>
    <row r="4370" spans="4:6" x14ac:dyDescent="0.2">
      <c r="D4370" s="252"/>
      <c r="E4370" s="252"/>
      <c r="F4370" s="252"/>
    </row>
    <row r="4372" spans="4:6" x14ac:dyDescent="0.2">
      <c r="D4372" s="252"/>
      <c r="E4372" s="252"/>
      <c r="F4372" s="252"/>
    </row>
    <row r="4374" spans="4:6" x14ac:dyDescent="0.2">
      <c r="D4374" s="252"/>
      <c r="E4374" s="252"/>
      <c r="F4374" s="252"/>
    </row>
    <row r="4376" spans="4:6" x14ac:dyDescent="0.2">
      <c r="D4376" s="252"/>
      <c r="E4376" s="252"/>
      <c r="F4376" s="252"/>
    </row>
    <row r="4378" spans="4:6" x14ac:dyDescent="0.2">
      <c r="D4378" s="252"/>
      <c r="E4378" s="252"/>
      <c r="F4378" s="252"/>
    </row>
    <row r="4380" spans="4:6" x14ac:dyDescent="0.2">
      <c r="D4380" s="252"/>
      <c r="E4380" s="252"/>
      <c r="F4380" s="252"/>
    </row>
    <row r="4382" spans="4:6" x14ac:dyDescent="0.2">
      <c r="D4382" s="252"/>
      <c r="E4382" s="252"/>
      <c r="F4382" s="252"/>
    </row>
    <row r="4384" spans="4:6" x14ac:dyDescent="0.2">
      <c r="D4384" s="252"/>
      <c r="E4384" s="252"/>
      <c r="F4384" s="252"/>
    </row>
    <row r="4386" spans="4:6" x14ac:dyDescent="0.2">
      <c r="D4386" s="252"/>
      <c r="E4386" s="252"/>
      <c r="F4386" s="252"/>
    </row>
    <row r="4388" spans="4:6" x14ac:dyDescent="0.2">
      <c r="D4388" s="252"/>
      <c r="E4388" s="252"/>
      <c r="F4388" s="252"/>
    </row>
    <row r="4390" spans="4:6" x14ac:dyDescent="0.2">
      <c r="D4390" s="252"/>
      <c r="E4390" s="252"/>
      <c r="F4390" s="252"/>
    </row>
    <row r="4392" spans="4:6" x14ac:dyDescent="0.2">
      <c r="D4392" s="252"/>
      <c r="E4392" s="252"/>
      <c r="F4392" s="252"/>
    </row>
    <row r="4394" spans="4:6" x14ac:dyDescent="0.2">
      <c r="D4394" s="252"/>
      <c r="E4394" s="252"/>
      <c r="F4394" s="252"/>
    </row>
    <row r="4396" spans="4:6" x14ac:dyDescent="0.2">
      <c r="D4396" s="252"/>
      <c r="E4396" s="252"/>
      <c r="F4396" s="252"/>
    </row>
    <row r="4398" spans="4:6" x14ac:dyDescent="0.2">
      <c r="D4398" s="252"/>
      <c r="E4398" s="252"/>
      <c r="F4398" s="252"/>
    </row>
    <row r="4400" spans="4:6" x14ac:dyDescent="0.2">
      <c r="D4400" s="252"/>
      <c r="E4400" s="252"/>
      <c r="F4400" s="252"/>
    </row>
    <row r="4402" spans="4:6" x14ac:dyDescent="0.2">
      <c r="D4402" s="252"/>
      <c r="E4402" s="252"/>
      <c r="F4402" s="252"/>
    </row>
    <row r="4404" spans="4:6" x14ac:dyDescent="0.2">
      <c r="D4404" s="252"/>
      <c r="E4404" s="252"/>
      <c r="F4404" s="252"/>
    </row>
    <row r="4406" spans="4:6" x14ac:dyDescent="0.2">
      <c r="D4406" s="252"/>
      <c r="E4406" s="252"/>
      <c r="F4406" s="252"/>
    </row>
    <row r="4408" spans="4:6" x14ac:dyDescent="0.2">
      <c r="D4408" s="252"/>
      <c r="E4408" s="252"/>
      <c r="F4408" s="252"/>
    </row>
    <row r="4410" spans="4:6" x14ac:dyDescent="0.2">
      <c r="D4410" s="252"/>
      <c r="E4410" s="252"/>
      <c r="F4410" s="252"/>
    </row>
    <row r="4412" spans="4:6" x14ac:dyDescent="0.2">
      <c r="D4412" s="252"/>
      <c r="E4412" s="252"/>
      <c r="F4412" s="252"/>
    </row>
    <row r="4414" spans="4:6" x14ac:dyDescent="0.2">
      <c r="D4414" s="252"/>
      <c r="E4414" s="252"/>
      <c r="F4414" s="252"/>
    </row>
    <row r="4416" spans="4:6" x14ac:dyDescent="0.2">
      <c r="D4416" s="252"/>
      <c r="E4416" s="252"/>
      <c r="F4416" s="252"/>
    </row>
    <row r="4418" spans="4:6" x14ac:dyDescent="0.2">
      <c r="D4418" s="252"/>
      <c r="E4418" s="252"/>
      <c r="F4418" s="252"/>
    </row>
    <row r="4420" spans="4:6" x14ac:dyDescent="0.2">
      <c r="D4420" s="252"/>
      <c r="E4420" s="252"/>
      <c r="F4420" s="252"/>
    </row>
    <row r="4422" spans="4:6" x14ac:dyDescent="0.2">
      <c r="D4422" s="252"/>
      <c r="E4422" s="252"/>
      <c r="F4422" s="252"/>
    </row>
    <row r="4424" spans="4:6" x14ac:dyDescent="0.2">
      <c r="D4424" s="252"/>
      <c r="E4424" s="252"/>
      <c r="F4424" s="252"/>
    </row>
    <row r="4426" spans="4:6" x14ac:dyDescent="0.2">
      <c r="D4426" s="252"/>
      <c r="E4426" s="252"/>
      <c r="F4426" s="252"/>
    </row>
    <row r="4428" spans="4:6" x14ac:dyDescent="0.2">
      <c r="D4428" s="252"/>
      <c r="E4428" s="252"/>
      <c r="F4428" s="252"/>
    </row>
    <row r="4430" spans="4:6" x14ac:dyDescent="0.2">
      <c r="D4430" s="252"/>
      <c r="E4430" s="252"/>
      <c r="F4430" s="252"/>
    </row>
    <row r="4432" spans="4:6" x14ac:dyDescent="0.2">
      <c r="D4432" s="252"/>
      <c r="E4432" s="252"/>
      <c r="F4432" s="252"/>
    </row>
    <row r="4434" spans="4:6" x14ac:dyDescent="0.2">
      <c r="D4434" s="252"/>
      <c r="E4434" s="252"/>
      <c r="F4434" s="252"/>
    </row>
    <row r="4436" spans="4:6" x14ac:dyDescent="0.2">
      <c r="D4436" s="252"/>
      <c r="E4436" s="252"/>
      <c r="F4436" s="252"/>
    </row>
    <row r="4438" spans="4:6" x14ac:dyDescent="0.2">
      <c r="D4438" s="252"/>
      <c r="E4438" s="252"/>
      <c r="F4438" s="252"/>
    </row>
    <row r="4440" spans="4:6" x14ac:dyDescent="0.2">
      <c r="D4440" s="252"/>
      <c r="E4440" s="252"/>
      <c r="F4440" s="252"/>
    </row>
    <row r="4442" spans="4:6" x14ac:dyDescent="0.2">
      <c r="D4442" s="252"/>
      <c r="E4442" s="252"/>
      <c r="F4442" s="252"/>
    </row>
    <row r="4444" spans="4:6" x14ac:dyDescent="0.2">
      <c r="D4444" s="252"/>
      <c r="E4444" s="252"/>
      <c r="F4444" s="252"/>
    </row>
    <row r="4446" spans="4:6" x14ac:dyDescent="0.2">
      <c r="D4446" s="252"/>
      <c r="E4446" s="252"/>
      <c r="F4446" s="252"/>
    </row>
    <row r="4448" spans="4:6" x14ac:dyDescent="0.2">
      <c r="D4448" s="252"/>
      <c r="E4448" s="252"/>
      <c r="F4448" s="252"/>
    </row>
    <row r="4450" spans="4:6" x14ac:dyDescent="0.2">
      <c r="D4450" s="252"/>
      <c r="E4450" s="252"/>
      <c r="F4450" s="252"/>
    </row>
    <row r="4452" spans="4:6" x14ac:dyDescent="0.2">
      <c r="D4452" s="252"/>
      <c r="E4452" s="252"/>
      <c r="F4452" s="252"/>
    </row>
    <row r="4454" spans="4:6" x14ac:dyDescent="0.2">
      <c r="D4454" s="252"/>
      <c r="E4454" s="252"/>
      <c r="F4454" s="252"/>
    </row>
    <row r="4456" spans="4:6" x14ac:dyDescent="0.2">
      <c r="D4456" s="252"/>
      <c r="E4456" s="252"/>
      <c r="F4456" s="252"/>
    </row>
    <row r="4458" spans="4:6" x14ac:dyDescent="0.2">
      <c r="D4458" s="252"/>
      <c r="E4458" s="252"/>
      <c r="F4458" s="252"/>
    </row>
    <row r="4460" spans="4:6" x14ac:dyDescent="0.2">
      <c r="D4460" s="252"/>
      <c r="E4460" s="252"/>
      <c r="F4460" s="252"/>
    </row>
    <row r="4462" spans="4:6" x14ac:dyDescent="0.2">
      <c r="D4462" s="252"/>
      <c r="E4462" s="252"/>
      <c r="F4462" s="252"/>
    </row>
    <row r="4464" spans="4:6" x14ac:dyDescent="0.2">
      <c r="D4464" s="252"/>
      <c r="E4464" s="252"/>
      <c r="F4464" s="252"/>
    </row>
    <row r="4466" spans="4:6" x14ac:dyDescent="0.2">
      <c r="D4466" s="252"/>
      <c r="E4466" s="252"/>
      <c r="F4466" s="252"/>
    </row>
    <row r="4468" spans="4:6" x14ac:dyDescent="0.2">
      <c r="D4468" s="252"/>
      <c r="E4468" s="252"/>
      <c r="F4468" s="252"/>
    </row>
    <row r="4470" spans="4:6" x14ac:dyDescent="0.2">
      <c r="D4470" s="252"/>
      <c r="E4470" s="252"/>
      <c r="F4470" s="252"/>
    </row>
    <row r="4472" spans="4:6" x14ac:dyDescent="0.2">
      <c r="D4472" s="252"/>
      <c r="E4472" s="252"/>
      <c r="F4472" s="252"/>
    </row>
    <row r="4474" spans="4:6" x14ac:dyDescent="0.2">
      <c r="D4474" s="252"/>
      <c r="E4474" s="252"/>
      <c r="F4474" s="252"/>
    </row>
    <row r="4476" spans="4:6" x14ac:dyDescent="0.2">
      <c r="D4476" s="252"/>
      <c r="E4476" s="252"/>
      <c r="F4476" s="252"/>
    </row>
    <row r="4478" spans="4:6" x14ac:dyDescent="0.2">
      <c r="D4478" s="252"/>
      <c r="E4478" s="252"/>
      <c r="F4478" s="252"/>
    </row>
    <row r="4480" spans="4:6" x14ac:dyDescent="0.2">
      <c r="D4480" s="252"/>
      <c r="E4480" s="252"/>
      <c r="F4480" s="252"/>
    </row>
    <row r="4482" spans="4:6" x14ac:dyDescent="0.2">
      <c r="D4482" s="252"/>
      <c r="E4482" s="252"/>
      <c r="F4482" s="252"/>
    </row>
    <row r="4484" spans="4:6" x14ac:dyDescent="0.2">
      <c r="D4484" s="252"/>
      <c r="E4484" s="252"/>
      <c r="F4484" s="252"/>
    </row>
    <row r="4486" spans="4:6" x14ac:dyDescent="0.2">
      <c r="D4486" s="252"/>
      <c r="E4486" s="252"/>
      <c r="F4486" s="252"/>
    </row>
    <row r="4488" spans="4:6" x14ac:dyDescent="0.2">
      <c r="D4488" s="252"/>
      <c r="E4488" s="252"/>
      <c r="F4488" s="252"/>
    </row>
    <row r="4490" spans="4:6" x14ac:dyDescent="0.2">
      <c r="D4490" s="252"/>
      <c r="E4490" s="252"/>
      <c r="F4490" s="252"/>
    </row>
    <row r="4492" spans="4:6" x14ac:dyDescent="0.2">
      <c r="D4492" s="252"/>
      <c r="E4492" s="252"/>
      <c r="F4492" s="252"/>
    </row>
    <row r="4494" spans="4:6" x14ac:dyDescent="0.2">
      <c r="D4494" s="252"/>
      <c r="E4494" s="252"/>
      <c r="F4494" s="252"/>
    </row>
    <row r="4496" spans="4:6" x14ac:dyDescent="0.2">
      <c r="D4496" s="252"/>
      <c r="E4496" s="252"/>
      <c r="F4496" s="252"/>
    </row>
    <row r="4498" spans="4:6" x14ac:dyDescent="0.2">
      <c r="D4498" s="252"/>
      <c r="E4498" s="252"/>
      <c r="F4498" s="252"/>
    </row>
    <row r="4500" spans="4:6" x14ac:dyDescent="0.2">
      <c r="D4500" s="252"/>
      <c r="E4500" s="252"/>
      <c r="F4500" s="252"/>
    </row>
    <row r="4502" spans="4:6" x14ac:dyDescent="0.2">
      <c r="D4502" s="252"/>
      <c r="E4502" s="252"/>
      <c r="F4502" s="252"/>
    </row>
    <row r="4504" spans="4:6" x14ac:dyDescent="0.2">
      <c r="D4504" s="252"/>
      <c r="E4504" s="252"/>
      <c r="F4504" s="252"/>
    </row>
    <row r="4506" spans="4:6" x14ac:dyDescent="0.2">
      <c r="D4506" s="252"/>
      <c r="E4506" s="252"/>
      <c r="F4506" s="252"/>
    </row>
    <row r="4508" spans="4:6" x14ac:dyDescent="0.2">
      <c r="D4508" s="252"/>
      <c r="E4508" s="252"/>
      <c r="F4508" s="252"/>
    </row>
    <row r="4510" spans="4:6" x14ac:dyDescent="0.2">
      <c r="D4510" s="252"/>
      <c r="E4510" s="252"/>
      <c r="F4510" s="252"/>
    </row>
    <row r="4512" spans="4:6" x14ac:dyDescent="0.2">
      <c r="D4512" s="252"/>
      <c r="E4512" s="252"/>
      <c r="F4512" s="252"/>
    </row>
    <row r="4514" spans="4:6" x14ac:dyDescent="0.2">
      <c r="D4514" s="252"/>
      <c r="E4514" s="252"/>
      <c r="F4514" s="252"/>
    </row>
    <row r="4516" spans="4:6" x14ac:dyDescent="0.2">
      <c r="D4516" s="252"/>
      <c r="E4516" s="252"/>
      <c r="F4516" s="252"/>
    </row>
    <row r="4518" spans="4:6" x14ac:dyDescent="0.2">
      <c r="D4518" s="252"/>
      <c r="E4518" s="252"/>
      <c r="F4518" s="252"/>
    </row>
    <row r="4520" spans="4:6" x14ac:dyDescent="0.2">
      <c r="D4520" s="252"/>
      <c r="E4520" s="252"/>
      <c r="F4520" s="252"/>
    </row>
    <row r="4522" spans="4:6" x14ac:dyDescent="0.2">
      <c r="D4522" s="252"/>
      <c r="E4522" s="252"/>
      <c r="F4522" s="252"/>
    </row>
    <row r="4524" spans="4:6" x14ac:dyDescent="0.2">
      <c r="D4524" s="252"/>
      <c r="E4524" s="252"/>
      <c r="F4524" s="252"/>
    </row>
    <row r="4526" spans="4:6" x14ac:dyDescent="0.2">
      <c r="D4526" s="252"/>
      <c r="E4526" s="252"/>
      <c r="F4526" s="252"/>
    </row>
    <row r="4528" spans="4:6" x14ac:dyDescent="0.2">
      <c r="D4528" s="252"/>
      <c r="E4528" s="252"/>
      <c r="F4528" s="252"/>
    </row>
    <row r="4530" spans="4:6" x14ac:dyDescent="0.2">
      <c r="D4530" s="252"/>
      <c r="E4530" s="252"/>
      <c r="F4530" s="252"/>
    </row>
    <row r="4532" spans="4:6" x14ac:dyDescent="0.2">
      <c r="D4532" s="252"/>
      <c r="E4532" s="252"/>
      <c r="F4532" s="252"/>
    </row>
    <row r="4534" spans="4:6" x14ac:dyDescent="0.2">
      <c r="D4534" s="252"/>
      <c r="E4534" s="252"/>
      <c r="F4534" s="252"/>
    </row>
    <row r="4536" spans="4:6" x14ac:dyDescent="0.2">
      <c r="D4536" s="252"/>
      <c r="E4536" s="252"/>
      <c r="F4536" s="252"/>
    </row>
    <row r="4538" spans="4:6" x14ac:dyDescent="0.2">
      <c r="D4538" s="252"/>
      <c r="E4538" s="252"/>
      <c r="F4538" s="252"/>
    </row>
    <row r="4540" spans="4:6" x14ac:dyDescent="0.2">
      <c r="D4540" s="252"/>
      <c r="E4540" s="252"/>
      <c r="F4540" s="252"/>
    </row>
    <row r="4542" spans="4:6" x14ac:dyDescent="0.2">
      <c r="D4542" s="252"/>
      <c r="E4542" s="252"/>
      <c r="F4542" s="252"/>
    </row>
    <row r="4544" spans="4:6" x14ac:dyDescent="0.2">
      <c r="D4544" s="252"/>
      <c r="E4544" s="252"/>
      <c r="F4544" s="252"/>
    </row>
    <row r="4546" spans="4:6" x14ac:dyDescent="0.2">
      <c r="D4546" s="252"/>
      <c r="E4546" s="252"/>
      <c r="F4546" s="252"/>
    </row>
    <row r="4548" spans="4:6" x14ac:dyDescent="0.2">
      <c r="D4548" s="252"/>
      <c r="E4548" s="252"/>
      <c r="F4548" s="252"/>
    </row>
    <row r="4550" spans="4:6" x14ac:dyDescent="0.2">
      <c r="D4550" s="252"/>
      <c r="E4550" s="252"/>
      <c r="F4550" s="252"/>
    </row>
    <row r="4552" spans="4:6" x14ac:dyDescent="0.2">
      <c r="D4552" s="252"/>
      <c r="E4552" s="252"/>
      <c r="F4552" s="252"/>
    </row>
    <row r="4554" spans="4:6" x14ac:dyDescent="0.2">
      <c r="D4554" s="252"/>
      <c r="E4554" s="252"/>
      <c r="F4554" s="252"/>
    </row>
    <row r="4556" spans="4:6" x14ac:dyDescent="0.2">
      <c r="D4556" s="252"/>
      <c r="E4556" s="252"/>
      <c r="F4556" s="252"/>
    </row>
    <row r="4558" spans="4:6" x14ac:dyDescent="0.2">
      <c r="D4558" s="252"/>
      <c r="E4558" s="252"/>
      <c r="F4558" s="252"/>
    </row>
    <row r="4560" spans="4:6" x14ac:dyDescent="0.2">
      <c r="D4560" s="252"/>
      <c r="E4560" s="252"/>
      <c r="F4560" s="252"/>
    </row>
    <row r="4562" spans="4:6" x14ac:dyDescent="0.2">
      <c r="D4562" s="252"/>
      <c r="E4562" s="252"/>
      <c r="F4562" s="252"/>
    </row>
    <row r="4564" spans="4:6" x14ac:dyDescent="0.2">
      <c r="D4564" s="252"/>
      <c r="E4564" s="252"/>
      <c r="F4564" s="252"/>
    </row>
    <row r="4566" spans="4:6" x14ac:dyDescent="0.2">
      <c r="D4566" s="252"/>
      <c r="E4566" s="252"/>
      <c r="F4566" s="252"/>
    </row>
    <row r="4568" spans="4:6" x14ac:dyDescent="0.2">
      <c r="D4568" s="252"/>
      <c r="E4568" s="252"/>
      <c r="F4568" s="252"/>
    </row>
    <row r="4570" spans="4:6" x14ac:dyDescent="0.2">
      <c r="D4570" s="252"/>
      <c r="E4570" s="252"/>
      <c r="F4570" s="252"/>
    </row>
    <row r="4572" spans="4:6" x14ac:dyDescent="0.2">
      <c r="D4572" s="252"/>
      <c r="E4572" s="252"/>
      <c r="F4572" s="252"/>
    </row>
    <row r="4574" spans="4:6" x14ac:dyDescent="0.2">
      <c r="D4574" s="252"/>
      <c r="E4574" s="252"/>
      <c r="F4574" s="252"/>
    </row>
    <row r="4576" spans="4:6" x14ac:dyDescent="0.2">
      <c r="D4576" s="252"/>
      <c r="E4576" s="252"/>
      <c r="F4576" s="252"/>
    </row>
    <row r="4578" spans="4:6" x14ac:dyDescent="0.2">
      <c r="D4578" s="252"/>
      <c r="E4578" s="252"/>
      <c r="F4578" s="252"/>
    </row>
    <row r="4580" spans="4:6" x14ac:dyDescent="0.2">
      <c r="D4580" s="252"/>
      <c r="E4580" s="252"/>
      <c r="F4580" s="252"/>
    </row>
    <row r="4582" spans="4:6" x14ac:dyDescent="0.2">
      <c r="D4582" s="252"/>
      <c r="E4582" s="252"/>
      <c r="F4582" s="252"/>
    </row>
    <row r="4584" spans="4:6" x14ac:dyDescent="0.2">
      <c r="D4584" s="252"/>
      <c r="E4584" s="252"/>
      <c r="F4584" s="252"/>
    </row>
    <row r="4586" spans="4:6" x14ac:dyDescent="0.2">
      <c r="D4586" s="252"/>
      <c r="E4586" s="252"/>
      <c r="F4586" s="252"/>
    </row>
    <row r="4588" spans="4:6" x14ac:dyDescent="0.2">
      <c r="D4588" s="252"/>
      <c r="E4588" s="252"/>
      <c r="F4588" s="252"/>
    </row>
    <row r="4590" spans="4:6" x14ac:dyDescent="0.2">
      <c r="D4590" s="252"/>
      <c r="E4590" s="252"/>
      <c r="F4590" s="252"/>
    </row>
    <row r="4592" spans="4:6" x14ac:dyDescent="0.2">
      <c r="D4592" s="252"/>
      <c r="E4592" s="252"/>
      <c r="F4592" s="252"/>
    </row>
    <row r="4594" spans="4:6" x14ac:dyDescent="0.2">
      <c r="D4594" s="252"/>
      <c r="E4594" s="252"/>
      <c r="F4594" s="252"/>
    </row>
    <row r="4596" spans="4:6" x14ac:dyDescent="0.2">
      <c r="D4596" s="252"/>
      <c r="E4596" s="252"/>
      <c r="F4596" s="252"/>
    </row>
    <row r="4598" spans="4:6" x14ac:dyDescent="0.2">
      <c r="D4598" s="252"/>
      <c r="E4598" s="252"/>
      <c r="F4598" s="252"/>
    </row>
    <row r="4600" spans="4:6" x14ac:dyDescent="0.2">
      <c r="D4600" s="252"/>
      <c r="E4600" s="252"/>
      <c r="F4600" s="252"/>
    </row>
    <row r="4602" spans="4:6" x14ac:dyDescent="0.2">
      <c r="D4602" s="252"/>
      <c r="E4602" s="252"/>
      <c r="F4602" s="252"/>
    </row>
    <row r="4604" spans="4:6" x14ac:dyDescent="0.2">
      <c r="D4604" s="252"/>
      <c r="E4604" s="252"/>
      <c r="F4604" s="252"/>
    </row>
    <row r="4606" spans="4:6" x14ac:dyDescent="0.2">
      <c r="D4606" s="252"/>
      <c r="E4606" s="252"/>
      <c r="F4606" s="252"/>
    </row>
    <row r="4608" spans="4:6" x14ac:dyDescent="0.2">
      <c r="D4608" s="252"/>
      <c r="E4608" s="252"/>
      <c r="F4608" s="252"/>
    </row>
    <row r="4610" spans="4:6" x14ac:dyDescent="0.2">
      <c r="D4610" s="252"/>
      <c r="E4610" s="252"/>
      <c r="F4610" s="252"/>
    </row>
    <row r="4612" spans="4:6" x14ac:dyDescent="0.2">
      <c r="D4612" s="252"/>
      <c r="E4612" s="252"/>
      <c r="F4612" s="252"/>
    </row>
    <row r="4614" spans="4:6" x14ac:dyDescent="0.2">
      <c r="D4614" s="252"/>
      <c r="E4614" s="252"/>
      <c r="F4614" s="252"/>
    </row>
    <row r="4616" spans="4:6" x14ac:dyDescent="0.2">
      <c r="D4616" s="252"/>
      <c r="E4616" s="252"/>
      <c r="F4616" s="252"/>
    </row>
    <row r="4618" spans="4:6" x14ac:dyDescent="0.2">
      <c r="D4618" s="252"/>
      <c r="E4618" s="252"/>
      <c r="F4618" s="252"/>
    </row>
    <row r="4620" spans="4:6" x14ac:dyDescent="0.2">
      <c r="D4620" s="252"/>
      <c r="E4620" s="252"/>
      <c r="F4620" s="252"/>
    </row>
    <row r="4622" spans="4:6" x14ac:dyDescent="0.2">
      <c r="D4622" s="252"/>
      <c r="E4622" s="252"/>
      <c r="F4622" s="252"/>
    </row>
    <row r="4624" spans="4:6" x14ac:dyDescent="0.2">
      <c r="D4624" s="252"/>
      <c r="E4624" s="252"/>
      <c r="F4624" s="252"/>
    </row>
    <row r="4626" spans="4:6" x14ac:dyDescent="0.2">
      <c r="D4626" s="252"/>
      <c r="E4626" s="252"/>
      <c r="F4626" s="252"/>
    </row>
    <row r="4628" spans="4:6" x14ac:dyDescent="0.2">
      <c r="D4628" s="252"/>
      <c r="E4628" s="252"/>
      <c r="F4628" s="252"/>
    </row>
    <row r="4630" spans="4:6" x14ac:dyDescent="0.2">
      <c r="D4630" s="252"/>
      <c r="E4630" s="252"/>
      <c r="F4630" s="252"/>
    </row>
    <row r="4632" spans="4:6" x14ac:dyDescent="0.2">
      <c r="D4632" s="252"/>
      <c r="E4632" s="252"/>
      <c r="F4632" s="252"/>
    </row>
    <row r="4634" spans="4:6" x14ac:dyDescent="0.2">
      <c r="D4634" s="252"/>
      <c r="E4634" s="252"/>
      <c r="F4634" s="252"/>
    </row>
    <row r="4636" spans="4:6" x14ac:dyDescent="0.2">
      <c r="D4636" s="252"/>
      <c r="E4636" s="252"/>
      <c r="F4636" s="252"/>
    </row>
    <row r="4638" spans="4:6" x14ac:dyDescent="0.2">
      <c r="D4638" s="252"/>
      <c r="E4638" s="252"/>
      <c r="F4638" s="252"/>
    </row>
    <row r="4640" spans="4:6" x14ac:dyDescent="0.2">
      <c r="D4640" s="252"/>
      <c r="E4640" s="252"/>
      <c r="F4640" s="252"/>
    </row>
    <row r="4642" spans="4:6" x14ac:dyDescent="0.2">
      <c r="D4642" s="252"/>
      <c r="E4642" s="252"/>
      <c r="F4642" s="252"/>
    </row>
    <row r="4644" spans="4:6" x14ac:dyDescent="0.2">
      <c r="D4644" s="252"/>
      <c r="E4644" s="252"/>
      <c r="F4644" s="252"/>
    </row>
    <row r="4646" spans="4:6" x14ac:dyDescent="0.2">
      <c r="D4646" s="252"/>
      <c r="E4646" s="252"/>
      <c r="F4646" s="252"/>
    </row>
    <row r="4648" spans="4:6" x14ac:dyDescent="0.2">
      <c r="D4648" s="252"/>
      <c r="E4648" s="252"/>
      <c r="F4648" s="252"/>
    </row>
    <row r="4650" spans="4:6" x14ac:dyDescent="0.2">
      <c r="D4650" s="252"/>
      <c r="E4650" s="252"/>
      <c r="F4650" s="252"/>
    </row>
    <row r="4652" spans="4:6" x14ac:dyDescent="0.2">
      <c r="D4652" s="252"/>
      <c r="E4652" s="252"/>
      <c r="F4652" s="252"/>
    </row>
    <row r="4654" spans="4:6" x14ac:dyDescent="0.2">
      <c r="D4654" s="252"/>
      <c r="E4654" s="252"/>
      <c r="F4654" s="252"/>
    </row>
    <row r="4656" spans="4:6" x14ac:dyDescent="0.2">
      <c r="D4656" s="252"/>
      <c r="E4656" s="252"/>
      <c r="F4656" s="252"/>
    </row>
    <row r="4658" spans="4:6" x14ac:dyDescent="0.2">
      <c r="D4658" s="252"/>
      <c r="E4658" s="252"/>
      <c r="F4658" s="252"/>
    </row>
    <row r="4660" spans="4:6" x14ac:dyDescent="0.2">
      <c r="D4660" s="252"/>
      <c r="E4660" s="252"/>
      <c r="F4660" s="252"/>
    </row>
    <row r="4662" spans="4:6" x14ac:dyDescent="0.2">
      <c r="D4662" s="252"/>
      <c r="E4662" s="252"/>
      <c r="F4662" s="252"/>
    </row>
    <row r="4664" spans="4:6" x14ac:dyDescent="0.2">
      <c r="D4664" s="252"/>
      <c r="E4664" s="252"/>
      <c r="F4664" s="252"/>
    </row>
    <row r="4666" spans="4:6" x14ac:dyDescent="0.2">
      <c r="D4666" s="252"/>
      <c r="E4666" s="252"/>
      <c r="F4666" s="252"/>
    </row>
    <row r="4668" spans="4:6" x14ac:dyDescent="0.2">
      <c r="D4668" s="252"/>
      <c r="E4668" s="252"/>
      <c r="F4668" s="252"/>
    </row>
    <row r="4670" spans="4:6" x14ac:dyDescent="0.2">
      <c r="D4670" s="252"/>
      <c r="E4670" s="252"/>
      <c r="F4670" s="252"/>
    </row>
    <row r="4672" spans="4:6" x14ac:dyDescent="0.2">
      <c r="D4672" s="252"/>
      <c r="E4672" s="252"/>
      <c r="F4672" s="252"/>
    </row>
    <row r="4674" spans="4:6" x14ac:dyDescent="0.2">
      <c r="D4674" s="252"/>
      <c r="E4674" s="252"/>
      <c r="F4674" s="252"/>
    </row>
    <row r="4676" spans="4:6" x14ac:dyDescent="0.2">
      <c r="D4676" s="252"/>
      <c r="E4676" s="252"/>
      <c r="F4676" s="252"/>
    </row>
    <row r="4678" spans="4:6" x14ac:dyDescent="0.2">
      <c r="D4678" s="252"/>
      <c r="E4678" s="252"/>
      <c r="F4678" s="252"/>
    </row>
    <row r="4680" spans="4:6" x14ac:dyDescent="0.2">
      <c r="D4680" s="252"/>
      <c r="E4680" s="252"/>
      <c r="F4680" s="252"/>
    </row>
    <row r="4682" spans="4:6" x14ac:dyDescent="0.2">
      <c r="D4682" s="252"/>
      <c r="E4682" s="252"/>
      <c r="F4682" s="252"/>
    </row>
    <row r="4684" spans="4:6" x14ac:dyDescent="0.2">
      <c r="D4684" s="252"/>
      <c r="E4684" s="252"/>
      <c r="F4684" s="252"/>
    </row>
    <row r="4686" spans="4:6" x14ac:dyDescent="0.2">
      <c r="D4686" s="252"/>
      <c r="E4686" s="252"/>
      <c r="F4686" s="252"/>
    </row>
    <row r="4688" spans="4:6" x14ac:dyDescent="0.2">
      <c r="D4688" s="252"/>
      <c r="E4688" s="252"/>
      <c r="F4688" s="252"/>
    </row>
    <row r="4690" spans="4:6" x14ac:dyDescent="0.2">
      <c r="D4690" s="252"/>
      <c r="E4690" s="252"/>
      <c r="F4690" s="252"/>
    </row>
    <row r="4692" spans="4:6" x14ac:dyDescent="0.2">
      <c r="D4692" s="252"/>
      <c r="E4692" s="252"/>
      <c r="F4692" s="252"/>
    </row>
    <row r="4694" spans="4:6" x14ac:dyDescent="0.2">
      <c r="D4694" s="252"/>
      <c r="E4694" s="252"/>
      <c r="F4694" s="252"/>
    </row>
    <row r="4696" spans="4:6" x14ac:dyDescent="0.2">
      <c r="D4696" s="252"/>
      <c r="E4696" s="252"/>
      <c r="F4696" s="252"/>
    </row>
    <row r="4698" spans="4:6" x14ac:dyDescent="0.2">
      <c r="D4698" s="252"/>
      <c r="E4698" s="252"/>
      <c r="F4698" s="252"/>
    </row>
    <row r="4700" spans="4:6" x14ac:dyDescent="0.2">
      <c r="D4700" s="252"/>
      <c r="E4700" s="252"/>
      <c r="F4700" s="252"/>
    </row>
    <row r="4702" spans="4:6" x14ac:dyDescent="0.2">
      <c r="D4702" s="252"/>
      <c r="E4702" s="252"/>
      <c r="F4702" s="252"/>
    </row>
    <row r="4704" spans="4:6" x14ac:dyDescent="0.2">
      <c r="D4704" s="252"/>
      <c r="E4704" s="252"/>
      <c r="F4704" s="252"/>
    </row>
    <row r="4706" spans="4:6" x14ac:dyDescent="0.2">
      <c r="D4706" s="252"/>
      <c r="E4706" s="252"/>
      <c r="F4706" s="252"/>
    </row>
    <row r="4708" spans="4:6" x14ac:dyDescent="0.2">
      <c r="D4708" s="252"/>
      <c r="E4708" s="252"/>
      <c r="F4708" s="252"/>
    </row>
    <row r="4710" spans="4:6" x14ac:dyDescent="0.2">
      <c r="D4710" s="252"/>
      <c r="E4710" s="252"/>
      <c r="F4710" s="252"/>
    </row>
    <row r="4712" spans="4:6" x14ac:dyDescent="0.2">
      <c r="D4712" s="252"/>
      <c r="E4712" s="252"/>
      <c r="F4712" s="252"/>
    </row>
    <row r="4714" spans="4:6" x14ac:dyDescent="0.2">
      <c r="D4714" s="252"/>
      <c r="E4714" s="252"/>
      <c r="F4714" s="252"/>
    </row>
    <row r="4716" spans="4:6" x14ac:dyDescent="0.2">
      <c r="D4716" s="252"/>
      <c r="E4716" s="252"/>
      <c r="F4716" s="252"/>
    </row>
    <row r="4718" spans="4:6" x14ac:dyDescent="0.2">
      <c r="D4718" s="252"/>
      <c r="E4718" s="252"/>
      <c r="F4718" s="252"/>
    </row>
    <row r="4720" spans="4:6" x14ac:dyDescent="0.2">
      <c r="D4720" s="252"/>
      <c r="E4720" s="252"/>
      <c r="F4720" s="252"/>
    </row>
    <row r="4722" spans="4:6" x14ac:dyDescent="0.2">
      <c r="D4722" s="252"/>
      <c r="E4722" s="252"/>
      <c r="F4722" s="252"/>
    </row>
    <row r="4724" spans="4:6" x14ac:dyDescent="0.2">
      <c r="D4724" s="252"/>
      <c r="E4724" s="252"/>
      <c r="F4724" s="252"/>
    </row>
    <row r="4726" spans="4:6" x14ac:dyDescent="0.2">
      <c r="D4726" s="252"/>
      <c r="E4726" s="252"/>
      <c r="F4726" s="252"/>
    </row>
    <row r="4728" spans="4:6" x14ac:dyDescent="0.2">
      <c r="D4728" s="252"/>
      <c r="E4728" s="252"/>
      <c r="F4728" s="252"/>
    </row>
    <row r="4730" spans="4:6" x14ac:dyDescent="0.2">
      <c r="D4730" s="252"/>
      <c r="E4730" s="252"/>
      <c r="F4730" s="252"/>
    </row>
    <row r="4732" spans="4:6" x14ac:dyDescent="0.2">
      <c r="D4732" s="252"/>
      <c r="E4732" s="252"/>
      <c r="F4732" s="252"/>
    </row>
    <row r="4734" spans="4:6" x14ac:dyDescent="0.2">
      <c r="D4734" s="252"/>
      <c r="E4734" s="252"/>
      <c r="F4734" s="252"/>
    </row>
    <row r="4736" spans="4:6" x14ac:dyDescent="0.2">
      <c r="D4736" s="252"/>
      <c r="E4736" s="252"/>
      <c r="F4736" s="252"/>
    </row>
    <row r="4738" spans="4:6" x14ac:dyDescent="0.2">
      <c r="D4738" s="252"/>
      <c r="E4738" s="252"/>
      <c r="F4738" s="252"/>
    </row>
    <row r="4740" spans="4:6" x14ac:dyDescent="0.2">
      <c r="D4740" s="252"/>
      <c r="E4740" s="252"/>
      <c r="F4740" s="252"/>
    </row>
    <row r="4742" spans="4:6" x14ac:dyDescent="0.2">
      <c r="D4742" s="252"/>
      <c r="E4742" s="252"/>
      <c r="F4742" s="252"/>
    </row>
    <row r="4744" spans="4:6" x14ac:dyDescent="0.2">
      <c r="D4744" s="252"/>
      <c r="E4744" s="252"/>
      <c r="F4744" s="252"/>
    </row>
    <row r="4746" spans="4:6" x14ac:dyDescent="0.2">
      <c r="D4746" s="252"/>
      <c r="E4746" s="252"/>
      <c r="F4746" s="252"/>
    </row>
    <row r="4748" spans="4:6" x14ac:dyDescent="0.2">
      <c r="D4748" s="252"/>
      <c r="E4748" s="252"/>
      <c r="F4748" s="252"/>
    </row>
    <row r="4750" spans="4:6" x14ac:dyDescent="0.2">
      <c r="D4750" s="252"/>
      <c r="E4750" s="252"/>
      <c r="F4750" s="252"/>
    </row>
    <row r="4752" spans="4:6" x14ac:dyDescent="0.2">
      <c r="D4752" s="252"/>
      <c r="E4752" s="252"/>
      <c r="F4752" s="252"/>
    </row>
    <row r="4754" spans="4:6" x14ac:dyDescent="0.2">
      <c r="D4754" s="252"/>
      <c r="E4754" s="252"/>
      <c r="F4754" s="252"/>
    </row>
    <row r="4756" spans="4:6" x14ac:dyDescent="0.2">
      <c r="D4756" s="252"/>
      <c r="E4756" s="252"/>
      <c r="F4756" s="252"/>
    </row>
    <row r="4758" spans="4:6" x14ac:dyDescent="0.2">
      <c r="D4758" s="252"/>
      <c r="E4758" s="252"/>
      <c r="F4758" s="252"/>
    </row>
    <row r="4760" spans="4:6" x14ac:dyDescent="0.2">
      <c r="D4760" s="252"/>
      <c r="E4760" s="252"/>
      <c r="F4760" s="252"/>
    </row>
    <row r="4762" spans="4:6" x14ac:dyDescent="0.2">
      <c r="D4762" s="252"/>
      <c r="E4762" s="252"/>
      <c r="F4762" s="252"/>
    </row>
    <row r="4764" spans="4:6" x14ac:dyDescent="0.2">
      <c r="D4764" s="252"/>
      <c r="E4764" s="252"/>
      <c r="F4764" s="252"/>
    </row>
    <row r="4766" spans="4:6" x14ac:dyDescent="0.2">
      <c r="D4766" s="252"/>
      <c r="E4766" s="252"/>
      <c r="F4766" s="252"/>
    </row>
    <row r="4768" spans="4:6" x14ac:dyDescent="0.2">
      <c r="D4768" s="252"/>
      <c r="E4768" s="252"/>
      <c r="F4768" s="252"/>
    </row>
    <row r="4770" spans="4:6" x14ac:dyDescent="0.2">
      <c r="D4770" s="252"/>
      <c r="E4770" s="252"/>
      <c r="F4770" s="252"/>
    </row>
    <row r="4772" spans="4:6" x14ac:dyDescent="0.2">
      <c r="D4772" s="252"/>
      <c r="E4772" s="252"/>
      <c r="F4772" s="252"/>
    </row>
    <row r="4774" spans="4:6" x14ac:dyDescent="0.2">
      <c r="D4774" s="252"/>
      <c r="E4774" s="252"/>
      <c r="F4774" s="252"/>
    </row>
    <row r="4776" spans="4:6" x14ac:dyDescent="0.2">
      <c r="D4776" s="252"/>
      <c r="E4776" s="252"/>
      <c r="F4776" s="252"/>
    </row>
    <row r="4778" spans="4:6" x14ac:dyDescent="0.2">
      <c r="D4778" s="252"/>
      <c r="E4778" s="252"/>
      <c r="F4778" s="252"/>
    </row>
    <row r="4780" spans="4:6" x14ac:dyDescent="0.2">
      <c r="D4780" s="252"/>
      <c r="E4780" s="252"/>
      <c r="F4780" s="252"/>
    </row>
    <row r="4782" spans="4:6" x14ac:dyDescent="0.2">
      <c r="D4782" s="252"/>
      <c r="E4782" s="252"/>
      <c r="F4782" s="252"/>
    </row>
    <row r="4784" spans="4:6" x14ac:dyDescent="0.2">
      <c r="D4784" s="252"/>
      <c r="E4784" s="252"/>
      <c r="F4784" s="252"/>
    </row>
    <row r="4786" spans="4:6" x14ac:dyDescent="0.2">
      <c r="D4786" s="252"/>
      <c r="E4786" s="252"/>
      <c r="F4786" s="252"/>
    </row>
    <row r="4788" spans="4:6" x14ac:dyDescent="0.2">
      <c r="D4788" s="252"/>
      <c r="E4788" s="252"/>
      <c r="F4788" s="252"/>
    </row>
    <row r="4790" spans="4:6" x14ac:dyDescent="0.2">
      <c r="D4790" s="252"/>
      <c r="E4790" s="252"/>
      <c r="F4790" s="252"/>
    </row>
    <row r="4792" spans="4:6" x14ac:dyDescent="0.2">
      <c r="D4792" s="252"/>
      <c r="E4792" s="252"/>
      <c r="F4792" s="252"/>
    </row>
    <row r="4794" spans="4:6" x14ac:dyDescent="0.2">
      <c r="D4794" s="252"/>
      <c r="E4794" s="252"/>
      <c r="F4794" s="252"/>
    </row>
    <row r="4796" spans="4:6" x14ac:dyDescent="0.2">
      <c r="D4796" s="252"/>
      <c r="E4796" s="252"/>
      <c r="F4796" s="252"/>
    </row>
    <row r="4798" spans="4:6" x14ac:dyDescent="0.2">
      <c r="D4798" s="252"/>
      <c r="E4798" s="252"/>
      <c r="F4798" s="252"/>
    </row>
    <row r="4800" spans="4:6" x14ac:dyDescent="0.2">
      <c r="D4800" s="252"/>
      <c r="E4800" s="252"/>
      <c r="F4800" s="252"/>
    </row>
    <row r="4802" spans="4:6" x14ac:dyDescent="0.2">
      <c r="D4802" s="252"/>
      <c r="E4802" s="252"/>
      <c r="F4802" s="252"/>
    </row>
    <row r="4804" spans="4:6" x14ac:dyDescent="0.2">
      <c r="D4804" s="252"/>
      <c r="E4804" s="252"/>
      <c r="F4804" s="252"/>
    </row>
    <row r="4806" spans="4:6" x14ac:dyDescent="0.2">
      <c r="D4806" s="252"/>
      <c r="E4806" s="252"/>
      <c r="F4806" s="252"/>
    </row>
    <row r="4808" spans="4:6" x14ac:dyDescent="0.2">
      <c r="D4808" s="252"/>
      <c r="E4808" s="252"/>
      <c r="F4808" s="252"/>
    </row>
    <row r="4810" spans="4:6" x14ac:dyDescent="0.2">
      <c r="D4810" s="252"/>
      <c r="E4810" s="252"/>
      <c r="F4810" s="252"/>
    </row>
    <row r="4812" spans="4:6" x14ac:dyDescent="0.2">
      <c r="D4812" s="252"/>
      <c r="E4812" s="252"/>
      <c r="F4812" s="252"/>
    </row>
    <row r="4814" spans="4:6" x14ac:dyDescent="0.2">
      <c r="D4814" s="252"/>
      <c r="E4814" s="252"/>
      <c r="F4814" s="252"/>
    </row>
    <row r="4816" spans="4:6" x14ac:dyDescent="0.2">
      <c r="D4816" s="252"/>
      <c r="E4816" s="252"/>
      <c r="F4816" s="252"/>
    </row>
    <row r="4818" spans="4:6" x14ac:dyDescent="0.2">
      <c r="D4818" s="252"/>
      <c r="E4818" s="252"/>
      <c r="F4818" s="252"/>
    </row>
    <row r="4820" spans="4:6" x14ac:dyDescent="0.2">
      <c r="D4820" s="252"/>
      <c r="E4820" s="252"/>
      <c r="F4820" s="252"/>
    </row>
    <row r="4822" spans="4:6" x14ac:dyDescent="0.2">
      <c r="D4822" s="252"/>
      <c r="E4822" s="252"/>
      <c r="F4822" s="252"/>
    </row>
    <row r="4824" spans="4:6" x14ac:dyDescent="0.2">
      <c r="D4824" s="252"/>
      <c r="E4824" s="252"/>
      <c r="F4824" s="252"/>
    </row>
    <row r="4826" spans="4:6" x14ac:dyDescent="0.2">
      <c r="D4826" s="252"/>
      <c r="E4826" s="252"/>
      <c r="F4826" s="252"/>
    </row>
    <row r="4828" spans="4:6" x14ac:dyDescent="0.2">
      <c r="D4828" s="252"/>
      <c r="E4828" s="252"/>
      <c r="F4828" s="252"/>
    </row>
    <row r="4830" spans="4:6" x14ac:dyDescent="0.2">
      <c r="D4830" s="252"/>
      <c r="E4830" s="252"/>
      <c r="F4830" s="252"/>
    </row>
    <row r="4832" spans="4:6" x14ac:dyDescent="0.2">
      <c r="D4832" s="252"/>
      <c r="E4832" s="252"/>
      <c r="F4832" s="252"/>
    </row>
    <row r="4834" spans="4:6" x14ac:dyDescent="0.2">
      <c r="D4834" s="252"/>
      <c r="E4834" s="252"/>
      <c r="F4834" s="252"/>
    </row>
    <row r="4836" spans="4:6" x14ac:dyDescent="0.2">
      <c r="D4836" s="252"/>
      <c r="E4836" s="252"/>
      <c r="F4836" s="252"/>
    </row>
    <row r="4838" spans="4:6" x14ac:dyDescent="0.2">
      <c r="D4838" s="252"/>
      <c r="E4838" s="252"/>
      <c r="F4838" s="252"/>
    </row>
    <row r="4840" spans="4:6" x14ac:dyDescent="0.2">
      <c r="D4840" s="252"/>
      <c r="E4840" s="252"/>
      <c r="F4840" s="252"/>
    </row>
    <row r="4842" spans="4:6" x14ac:dyDescent="0.2">
      <c r="D4842" s="252"/>
      <c r="E4842" s="252"/>
      <c r="F4842" s="252"/>
    </row>
    <row r="4844" spans="4:6" x14ac:dyDescent="0.2">
      <c r="D4844" s="252"/>
      <c r="E4844" s="252"/>
      <c r="F4844" s="252"/>
    </row>
    <row r="4846" spans="4:6" x14ac:dyDescent="0.2">
      <c r="D4846" s="252"/>
      <c r="E4846" s="252"/>
      <c r="F4846" s="252"/>
    </row>
    <row r="4848" spans="4:6" x14ac:dyDescent="0.2">
      <c r="D4848" s="252"/>
      <c r="E4848" s="252"/>
      <c r="F4848" s="252"/>
    </row>
    <row r="4850" spans="4:6" x14ac:dyDescent="0.2">
      <c r="D4850" s="252"/>
      <c r="E4850" s="252"/>
      <c r="F4850" s="252"/>
    </row>
    <row r="4852" spans="4:6" x14ac:dyDescent="0.2">
      <c r="D4852" s="252"/>
      <c r="E4852" s="252"/>
      <c r="F4852" s="252"/>
    </row>
    <row r="4854" spans="4:6" x14ac:dyDescent="0.2">
      <c r="D4854" s="252"/>
      <c r="E4854" s="252"/>
      <c r="F4854" s="252"/>
    </row>
    <row r="4856" spans="4:6" x14ac:dyDescent="0.2">
      <c r="D4856" s="252"/>
      <c r="E4856" s="252"/>
      <c r="F4856" s="252"/>
    </row>
    <row r="4858" spans="4:6" x14ac:dyDescent="0.2">
      <c r="D4858" s="252"/>
      <c r="E4858" s="252"/>
      <c r="F4858" s="252"/>
    </row>
    <row r="4860" spans="4:6" x14ac:dyDescent="0.2">
      <c r="D4860" s="252"/>
      <c r="E4860" s="252"/>
      <c r="F4860" s="252"/>
    </row>
    <row r="4862" spans="4:6" x14ac:dyDescent="0.2">
      <c r="D4862" s="252"/>
      <c r="E4862" s="252"/>
      <c r="F4862" s="252"/>
    </row>
    <row r="4864" spans="4:6" x14ac:dyDescent="0.2">
      <c r="D4864" s="252"/>
      <c r="E4864" s="252"/>
      <c r="F4864" s="252"/>
    </row>
    <row r="4866" spans="4:6" x14ac:dyDescent="0.2">
      <c r="D4866" s="252"/>
      <c r="E4866" s="252"/>
      <c r="F4866" s="252"/>
    </row>
    <row r="4868" spans="4:6" x14ac:dyDescent="0.2">
      <c r="D4868" s="252"/>
      <c r="E4868" s="252"/>
      <c r="F4868" s="252"/>
    </row>
    <row r="4870" spans="4:6" x14ac:dyDescent="0.2">
      <c r="D4870" s="252"/>
      <c r="E4870" s="252"/>
      <c r="F4870" s="252"/>
    </row>
    <row r="4872" spans="4:6" x14ac:dyDescent="0.2">
      <c r="D4872" s="252"/>
      <c r="E4872" s="252"/>
      <c r="F4872" s="252"/>
    </row>
    <row r="4874" spans="4:6" x14ac:dyDescent="0.2">
      <c r="D4874" s="252"/>
      <c r="E4874" s="252"/>
      <c r="F4874" s="252"/>
    </row>
    <row r="4876" spans="4:6" x14ac:dyDescent="0.2">
      <c r="D4876" s="252"/>
      <c r="E4876" s="252"/>
      <c r="F4876" s="252"/>
    </row>
    <row r="4878" spans="4:6" x14ac:dyDescent="0.2">
      <c r="D4878" s="252"/>
      <c r="E4878" s="252"/>
      <c r="F4878" s="252"/>
    </row>
    <row r="4880" spans="4:6" x14ac:dyDescent="0.2">
      <c r="D4880" s="252"/>
      <c r="E4880" s="252"/>
      <c r="F4880" s="252"/>
    </row>
    <row r="4882" spans="4:6" x14ac:dyDescent="0.2">
      <c r="D4882" s="252"/>
      <c r="E4882" s="252"/>
      <c r="F4882" s="252"/>
    </row>
    <row r="4884" spans="4:6" x14ac:dyDescent="0.2">
      <c r="D4884" s="252"/>
      <c r="E4884" s="252"/>
      <c r="F4884" s="252"/>
    </row>
    <row r="4886" spans="4:6" x14ac:dyDescent="0.2">
      <c r="D4886" s="252"/>
      <c r="E4886" s="252"/>
      <c r="F4886" s="252"/>
    </row>
    <row r="4888" spans="4:6" x14ac:dyDescent="0.2">
      <c r="D4888" s="252"/>
      <c r="E4888" s="252"/>
      <c r="F4888" s="252"/>
    </row>
    <row r="4890" spans="4:6" x14ac:dyDescent="0.2">
      <c r="D4890" s="252"/>
      <c r="E4890" s="252"/>
      <c r="F4890" s="252"/>
    </row>
    <row r="4892" spans="4:6" x14ac:dyDescent="0.2">
      <c r="D4892" s="252"/>
      <c r="E4892" s="252"/>
      <c r="F4892" s="252"/>
    </row>
    <row r="4894" spans="4:6" x14ac:dyDescent="0.2">
      <c r="D4894" s="252"/>
      <c r="E4894" s="252"/>
      <c r="F4894" s="252"/>
    </row>
    <row r="4896" spans="4:6" x14ac:dyDescent="0.2">
      <c r="D4896" s="252"/>
      <c r="E4896" s="252"/>
      <c r="F4896" s="252"/>
    </row>
    <row r="4898" spans="4:6" x14ac:dyDescent="0.2">
      <c r="D4898" s="252"/>
      <c r="E4898" s="252"/>
      <c r="F4898" s="252"/>
    </row>
    <row r="4900" spans="4:6" x14ac:dyDescent="0.2">
      <c r="D4900" s="252"/>
      <c r="E4900" s="252"/>
      <c r="F4900" s="252"/>
    </row>
    <row r="4902" spans="4:6" x14ac:dyDescent="0.2">
      <c r="D4902" s="252"/>
      <c r="E4902" s="252"/>
      <c r="F4902" s="252"/>
    </row>
    <row r="4904" spans="4:6" x14ac:dyDescent="0.2">
      <c r="D4904" s="252"/>
      <c r="E4904" s="252"/>
      <c r="F4904" s="252"/>
    </row>
    <row r="4906" spans="4:6" x14ac:dyDescent="0.2">
      <c r="D4906" s="252"/>
      <c r="E4906" s="252"/>
      <c r="F4906" s="252"/>
    </row>
    <row r="4908" spans="4:6" x14ac:dyDescent="0.2">
      <c r="D4908" s="252"/>
      <c r="E4908" s="252"/>
      <c r="F4908" s="252"/>
    </row>
    <row r="4910" spans="4:6" x14ac:dyDescent="0.2">
      <c r="D4910" s="252"/>
      <c r="E4910" s="252"/>
      <c r="F4910" s="252"/>
    </row>
    <row r="4912" spans="4:6" x14ac:dyDescent="0.2">
      <c r="D4912" s="252"/>
      <c r="E4912" s="252"/>
      <c r="F4912" s="252"/>
    </row>
    <row r="4914" spans="4:6" x14ac:dyDescent="0.2">
      <c r="D4914" s="252"/>
      <c r="E4914" s="252"/>
      <c r="F4914" s="252"/>
    </row>
    <row r="4916" spans="4:6" x14ac:dyDescent="0.2">
      <c r="D4916" s="252"/>
      <c r="E4916" s="252"/>
      <c r="F4916" s="252"/>
    </row>
    <row r="4918" spans="4:6" x14ac:dyDescent="0.2">
      <c r="D4918" s="252"/>
      <c r="E4918" s="252"/>
      <c r="F4918" s="252"/>
    </row>
    <row r="4920" spans="4:6" x14ac:dyDescent="0.2">
      <c r="D4920" s="252"/>
      <c r="E4920" s="252"/>
      <c r="F4920" s="252"/>
    </row>
    <row r="4922" spans="4:6" x14ac:dyDescent="0.2">
      <c r="D4922" s="252"/>
      <c r="E4922" s="252"/>
      <c r="F4922" s="252"/>
    </row>
    <row r="4924" spans="4:6" x14ac:dyDescent="0.2">
      <c r="D4924" s="252"/>
      <c r="E4924" s="252"/>
      <c r="F4924" s="252"/>
    </row>
    <row r="4926" spans="4:6" x14ac:dyDescent="0.2">
      <c r="D4926" s="252"/>
      <c r="E4926" s="252"/>
      <c r="F4926" s="252"/>
    </row>
    <row r="4928" spans="4:6" x14ac:dyDescent="0.2">
      <c r="D4928" s="252"/>
      <c r="E4928" s="252"/>
      <c r="F4928" s="252"/>
    </row>
    <row r="4930" spans="4:6" x14ac:dyDescent="0.2">
      <c r="D4930" s="252"/>
      <c r="E4930" s="252"/>
      <c r="F4930" s="252"/>
    </row>
    <row r="4932" spans="4:6" x14ac:dyDescent="0.2">
      <c r="D4932" s="252"/>
      <c r="E4932" s="252"/>
      <c r="F4932" s="252"/>
    </row>
    <row r="4934" spans="4:6" x14ac:dyDescent="0.2">
      <c r="D4934" s="252"/>
      <c r="E4934" s="252"/>
      <c r="F4934" s="252"/>
    </row>
    <row r="4936" spans="4:6" x14ac:dyDescent="0.2">
      <c r="D4936" s="252"/>
      <c r="E4936" s="252"/>
      <c r="F4936" s="252"/>
    </row>
    <row r="4938" spans="4:6" x14ac:dyDescent="0.2">
      <c r="D4938" s="252"/>
      <c r="E4938" s="252"/>
      <c r="F4938" s="252"/>
    </row>
    <row r="4940" spans="4:6" x14ac:dyDescent="0.2">
      <c r="D4940" s="252"/>
      <c r="E4940" s="252"/>
      <c r="F4940" s="252"/>
    </row>
    <row r="4942" spans="4:6" x14ac:dyDescent="0.2">
      <c r="D4942" s="252"/>
      <c r="E4942" s="252"/>
      <c r="F4942" s="252"/>
    </row>
    <row r="4944" spans="4:6" x14ac:dyDescent="0.2">
      <c r="D4944" s="252"/>
      <c r="E4944" s="252"/>
      <c r="F4944" s="252"/>
    </row>
    <row r="4946" spans="4:6" x14ac:dyDescent="0.2">
      <c r="D4946" s="252"/>
      <c r="E4946" s="252"/>
      <c r="F4946" s="252"/>
    </row>
    <row r="4948" spans="4:6" x14ac:dyDescent="0.2">
      <c r="D4948" s="252"/>
      <c r="E4948" s="252"/>
      <c r="F4948" s="252"/>
    </row>
    <row r="4950" spans="4:6" x14ac:dyDescent="0.2">
      <c r="D4950" s="252"/>
      <c r="E4950" s="252"/>
      <c r="F4950" s="252"/>
    </row>
    <row r="4952" spans="4:6" x14ac:dyDescent="0.2">
      <c r="D4952" s="252"/>
      <c r="E4952" s="252"/>
      <c r="F4952" s="252"/>
    </row>
    <row r="4954" spans="4:6" x14ac:dyDescent="0.2">
      <c r="D4954" s="252"/>
      <c r="E4954" s="252"/>
      <c r="F4954" s="252"/>
    </row>
    <row r="4956" spans="4:6" x14ac:dyDescent="0.2">
      <c r="D4956" s="252"/>
      <c r="E4956" s="252"/>
      <c r="F4956" s="252"/>
    </row>
    <row r="4958" spans="4:6" x14ac:dyDescent="0.2">
      <c r="D4958" s="252"/>
      <c r="E4958" s="252"/>
      <c r="F4958" s="252"/>
    </row>
    <row r="4960" spans="4:6" x14ac:dyDescent="0.2">
      <c r="D4960" s="252"/>
      <c r="E4960" s="252"/>
      <c r="F4960" s="252"/>
    </row>
    <row r="4962" spans="4:6" x14ac:dyDescent="0.2">
      <c r="D4962" s="252"/>
      <c r="E4962" s="252"/>
      <c r="F4962" s="252"/>
    </row>
    <row r="4964" spans="4:6" x14ac:dyDescent="0.2">
      <c r="D4964" s="252"/>
      <c r="E4964" s="252"/>
      <c r="F4964" s="252"/>
    </row>
    <row r="4966" spans="4:6" x14ac:dyDescent="0.2">
      <c r="D4966" s="252"/>
      <c r="E4966" s="252"/>
      <c r="F4966" s="252"/>
    </row>
    <row r="4968" spans="4:6" x14ac:dyDescent="0.2">
      <c r="D4968" s="252"/>
      <c r="E4968" s="252"/>
      <c r="F4968" s="252"/>
    </row>
    <row r="4970" spans="4:6" x14ac:dyDescent="0.2">
      <c r="D4970" s="252"/>
      <c r="E4970" s="252"/>
      <c r="F4970" s="252"/>
    </row>
    <row r="4972" spans="4:6" x14ac:dyDescent="0.2">
      <c r="D4972" s="252"/>
      <c r="E4972" s="252"/>
      <c r="F4972" s="252"/>
    </row>
    <row r="4974" spans="4:6" x14ac:dyDescent="0.2">
      <c r="D4974" s="252"/>
      <c r="E4974" s="252"/>
      <c r="F4974" s="252"/>
    </row>
    <row r="4976" spans="4:6" x14ac:dyDescent="0.2">
      <c r="D4976" s="252"/>
      <c r="E4976" s="252"/>
      <c r="F4976" s="252"/>
    </row>
    <row r="4978" spans="4:6" x14ac:dyDescent="0.2">
      <c r="D4978" s="252"/>
      <c r="E4978" s="252"/>
      <c r="F4978" s="252"/>
    </row>
    <row r="4980" spans="4:6" x14ac:dyDescent="0.2">
      <c r="D4980" s="252"/>
      <c r="E4980" s="252"/>
      <c r="F4980" s="252"/>
    </row>
    <row r="4982" spans="4:6" x14ac:dyDescent="0.2">
      <c r="D4982" s="252"/>
      <c r="E4982" s="252"/>
      <c r="F4982" s="252"/>
    </row>
    <row r="4984" spans="4:6" x14ac:dyDescent="0.2">
      <c r="D4984" s="252"/>
      <c r="E4984" s="252"/>
      <c r="F4984" s="252"/>
    </row>
    <row r="4986" spans="4:6" x14ac:dyDescent="0.2">
      <c r="D4986" s="252"/>
      <c r="E4986" s="252"/>
      <c r="F4986" s="252"/>
    </row>
    <row r="4988" spans="4:6" x14ac:dyDescent="0.2">
      <c r="D4988" s="252"/>
      <c r="E4988" s="252"/>
      <c r="F4988" s="252"/>
    </row>
    <row r="4990" spans="4:6" x14ac:dyDescent="0.2">
      <c r="D4990" s="252"/>
      <c r="E4990" s="252"/>
      <c r="F4990" s="252"/>
    </row>
    <row r="4992" spans="4:6" x14ac:dyDescent="0.2">
      <c r="D4992" s="252"/>
      <c r="E4992" s="252"/>
      <c r="F4992" s="252"/>
    </row>
    <row r="4994" spans="4:6" x14ac:dyDescent="0.2">
      <c r="D4994" s="252"/>
      <c r="E4994" s="252"/>
      <c r="F4994" s="252"/>
    </row>
    <row r="4996" spans="4:6" x14ac:dyDescent="0.2">
      <c r="D4996" s="252"/>
      <c r="E4996" s="252"/>
      <c r="F4996" s="252"/>
    </row>
    <row r="4998" spans="4:6" x14ac:dyDescent="0.2">
      <c r="D4998" s="252"/>
      <c r="E4998" s="252"/>
      <c r="F4998" s="252"/>
    </row>
    <row r="5000" spans="4:6" x14ac:dyDescent="0.2">
      <c r="D5000" s="252"/>
      <c r="E5000" s="252"/>
      <c r="F5000" s="252"/>
    </row>
    <row r="5002" spans="4:6" x14ac:dyDescent="0.2">
      <c r="D5002" s="252"/>
      <c r="E5002" s="252"/>
      <c r="F5002" s="252"/>
    </row>
    <row r="5004" spans="4:6" x14ac:dyDescent="0.2">
      <c r="D5004" s="252"/>
      <c r="E5004" s="252"/>
      <c r="F5004" s="252"/>
    </row>
    <row r="5006" spans="4:6" x14ac:dyDescent="0.2">
      <c r="D5006" s="252"/>
      <c r="E5006" s="252"/>
      <c r="F5006" s="252"/>
    </row>
    <row r="5008" spans="4:6" x14ac:dyDescent="0.2">
      <c r="D5008" s="252"/>
      <c r="E5008" s="252"/>
      <c r="F5008" s="252"/>
    </row>
    <row r="5010" spans="4:6" x14ac:dyDescent="0.2">
      <c r="D5010" s="252"/>
      <c r="E5010" s="252"/>
      <c r="F5010" s="252"/>
    </row>
    <row r="5012" spans="4:6" x14ac:dyDescent="0.2">
      <c r="D5012" s="252"/>
      <c r="E5012" s="252"/>
      <c r="F5012" s="252"/>
    </row>
    <row r="5014" spans="4:6" x14ac:dyDescent="0.2">
      <c r="D5014" s="252"/>
      <c r="E5014" s="252"/>
      <c r="F5014" s="252"/>
    </row>
    <row r="5016" spans="4:6" x14ac:dyDescent="0.2">
      <c r="D5016" s="252"/>
      <c r="E5016" s="252"/>
      <c r="F5016" s="252"/>
    </row>
    <row r="5018" spans="4:6" x14ac:dyDescent="0.2">
      <c r="D5018" s="252"/>
      <c r="E5018" s="252"/>
      <c r="F5018" s="252"/>
    </row>
    <row r="5020" spans="4:6" x14ac:dyDescent="0.2">
      <c r="D5020" s="252"/>
      <c r="E5020" s="252"/>
      <c r="F5020" s="252"/>
    </row>
    <row r="5022" spans="4:6" x14ac:dyDescent="0.2">
      <c r="D5022" s="252"/>
      <c r="E5022" s="252"/>
      <c r="F5022" s="252"/>
    </row>
    <row r="5024" spans="4:6" x14ac:dyDescent="0.2">
      <c r="D5024" s="252"/>
      <c r="E5024" s="252"/>
      <c r="F5024" s="252"/>
    </row>
    <row r="5026" spans="4:6" x14ac:dyDescent="0.2">
      <c r="D5026" s="252"/>
      <c r="E5026" s="252"/>
      <c r="F5026" s="252"/>
    </row>
    <row r="5028" spans="4:6" x14ac:dyDescent="0.2">
      <c r="D5028" s="252"/>
      <c r="E5028" s="252"/>
      <c r="F5028" s="252"/>
    </row>
    <row r="5030" spans="4:6" x14ac:dyDescent="0.2">
      <c r="D5030" s="252"/>
      <c r="E5030" s="252"/>
      <c r="F5030" s="252"/>
    </row>
    <row r="5032" spans="4:6" x14ac:dyDescent="0.2">
      <c r="D5032" s="252"/>
      <c r="E5032" s="252"/>
      <c r="F5032" s="252"/>
    </row>
    <row r="5034" spans="4:6" x14ac:dyDescent="0.2">
      <c r="D5034" s="252"/>
      <c r="E5034" s="252"/>
      <c r="F5034" s="252"/>
    </row>
    <row r="5036" spans="4:6" x14ac:dyDescent="0.2">
      <c r="D5036" s="252"/>
      <c r="E5036" s="252"/>
      <c r="F5036" s="252"/>
    </row>
    <row r="5038" spans="4:6" x14ac:dyDescent="0.2">
      <c r="D5038" s="252"/>
      <c r="E5038" s="252"/>
      <c r="F5038" s="252"/>
    </row>
    <row r="5040" spans="4:6" x14ac:dyDescent="0.2">
      <c r="D5040" s="252"/>
      <c r="E5040" s="252"/>
      <c r="F5040" s="252"/>
    </row>
    <row r="5042" spans="4:6" x14ac:dyDescent="0.2">
      <c r="D5042" s="252"/>
      <c r="E5042" s="252"/>
      <c r="F5042" s="252"/>
    </row>
    <row r="5044" spans="4:6" x14ac:dyDescent="0.2">
      <c r="D5044" s="252"/>
      <c r="E5044" s="252"/>
      <c r="F5044" s="252"/>
    </row>
    <row r="5046" spans="4:6" x14ac:dyDescent="0.2">
      <c r="D5046" s="252"/>
      <c r="E5046" s="252"/>
      <c r="F5046" s="252"/>
    </row>
    <row r="5048" spans="4:6" x14ac:dyDescent="0.2">
      <c r="D5048" s="252"/>
      <c r="E5048" s="252"/>
      <c r="F5048" s="252"/>
    </row>
    <row r="5050" spans="4:6" x14ac:dyDescent="0.2">
      <c r="D5050" s="252"/>
      <c r="E5050" s="252"/>
      <c r="F5050" s="252"/>
    </row>
    <row r="5052" spans="4:6" x14ac:dyDescent="0.2">
      <c r="D5052" s="252"/>
      <c r="E5052" s="252"/>
      <c r="F5052" s="252"/>
    </row>
    <row r="5054" spans="4:6" x14ac:dyDescent="0.2">
      <c r="D5054" s="252"/>
      <c r="E5054" s="252"/>
      <c r="F5054" s="252"/>
    </row>
    <row r="5056" spans="4:6" x14ac:dyDescent="0.2">
      <c r="D5056" s="252"/>
      <c r="E5056" s="252"/>
      <c r="F5056" s="252"/>
    </row>
    <row r="5058" spans="4:6" x14ac:dyDescent="0.2">
      <c r="D5058" s="252"/>
      <c r="E5058" s="252"/>
      <c r="F5058" s="252"/>
    </row>
    <row r="5060" spans="4:6" x14ac:dyDescent="0.2">
      <c r="D5060" s="252"/>
      <c r="E5060" s="252"/>
      <c r="F5060" s="252"/>
    </row>
    <row r="5062" spans="4:6" x14ac:dyDescent="0.2">
      <c r="D5062" s="252"/>
      <c r="E5062" s="252"/>
      <c r="F5062" s="252"/>
    </row>
    <row r="5064" spans="4:6" x14ac:dyDescent="0.2">
      <c r="D5064" s="252"/>
      <c r="E5064" s="252"/>
      <c r="F5064" s="252"/>
    </row>
    <row r="5066" spans="4:6" x14ac:dyDescent="0.2">
      <c r="D5066" s="252"/>
      <c r="E5066" s="252"/>
      <c r="F5066" s="252"/>
    </row>
    <row r="5068" spans="4:6" x14ac:dyDescent="0.2">
      <c r="D5068" s="252"/>
      <c r="E5068" s="252"/>
      <c r="F5068" s="252"/>
    </row>
    <row r="5070" spans="4:6" x14ac:dyDescent="0.2">
      <c r="D5070" s="252"/>
      <c r="E5070" s="252"/>
      <c r="F5070" s="252"/>
    </row>
    <row r="5072" spans="4:6" x14ac:dyDescent="0.2">
      <c r="D5072" s="252"/>
      <c r="E5072" s="252"/>
      <c r="F5072" s="252"/>
    </row>
    <row r="5074" spans="4:6" x14ac:dyDescent="0.2">
      <c r="D5074" s="252"/>
      <c r="E5074" s="252"/>
      <c r="F5074" s="252"/>
    </row>
    <row r="5076" spans="4:6" x14ac:dyDescent="0.2">
      <c r="D5076" s="252"/>
      <c r="E5076" s="252"/>
      <c r="F5076" s="252"/>
    </row>
    <row r="5078" spans="4:6" x14ac:dyDescent="0.2">
      <c r="D5078" s="252"/>
      <c r="E5078" s="252"/>
      <c r="F5078" s="252"/>
    </row>
    <row r="5080" spans="4:6" x14ac:dyDescent="0.2">
      <c r="D5080" s="252"/>
      <c r="E5080" s="252"/>
      <c r="F5080" s="252"/>
    </row>
    <row r="5082" spans="4:6" x14ac:dyDescent="0.2">
      <c r="D5082" s="252"/>
      <c r="E5082" s="252"/>
      <c r="F5082" s="252"/>
    </row>
    <row r="5084" spans="4:6" x14ac:dyDescent="0.2">
      <c r="D5084" s="252"/>
      <c r="E5084" s="252"/>
      <c r="F5084" s="252"/>
    </row>
    <row r="5086" spans="4:6" x14ac:dyDescent="0.2">
      <c r="D5086" s="252"/>
      <c r="E5086" s="252"/>
      <c r="F5086" s="252"/>
    </row>
    <row r="5088" spans="4:6" x14ac:dyDescent="0.2">
      <c r="D5088" s="252"/>
      <c r="E5088" s="252"/>
      <c r="F5088" s="252"/>
    </row>
    <row r="5090" spans="4:6" x14ac:dyDescent="0.2">
      <c r="D5090" s="252"/>
      <c r="E5090" s="252"/>
      <c r="F5090" s="252"/>
    </row>
    <row r="5092" spans="4:6" x14ac:dyDescent="0.2">
      <c r="D5092" s="252"/>
      <c r="E5092" s="252"/>
      <c r="F5092" s="252"/>
    </row>
    <row r="5094" spans="4:6" x14ac:dyDescent="0.2">
      <c r="D5094" s="252"/>
      <c r="E5094" s="252"/>
      <c r="F5094" s="252"/>
    </row>
    <row r="5096" spans="4:6" x14ac:dyDescent="0.2">
      <c r="D5096" s="252"/>
      <c r="E5096" s="252"/>
      <c r="F5096" s="252"/>
    </row>
    <row r="5098" spans="4:6" x14ac:dyDescent="0.2">
      <c r="D5098" s="252"/>
      <c r="E5098" s="252"/>
      <c r="F5098" s="252"/>
    </row>
    <row r="5100" spans="4:6" x14ac:dyDescent="0.2">
      <c r="D5100" s="252"/>
      <c r="E5100" s="252"/>
      <c r="F5100" s="252"/>
    </row>
    <row r="5102" spans="4:6" x14ac:dyDescent="0.2">
      <c r="D5102" s="252"/>
      <c r="E5102" s="252"/>
      <c r="F5102" s="252"/>
    </row>
    <row r="5104" spans="4:6" x14ac:dyDescent="0.2">
      <c r="D5104" s="252"/>
      <c r="E5104" s="252"/>
      <c r="F5104" s="252"/>
    </row>
    <row r="5106" spans="4:6" x14ac:dyDescent="0.2">
      <c r="D5106" s="252"/>
      <c r="E5106" s="252"/>
      <c r="F5106" s="252"/>
    </row>
    <row r="5108" spans="4:6" x14ac:dyDescent="0.2">
      <c r="D5108" s="252"/>
      <c r="E5108" s="252"/>
      <c r="F5108" s="252"/>
    </row>
    <row r="5110" spans="4:6" x14ac:dyDescent="0.2">
      <c r="D5110" s="252"/>
      <c r="E5110" s="252"/>
      <c r="F5110" s="252"/>
    </row>
    <row r="5112" spans="4:6" x14ac:dyDescent="0.2">
      <c r="D5112" s="252"/>
      <c r="E5112" s="252"/>
      <c r="F5112" s="252"/>
    </row>
    <row r="5114" spans="4:6" x14ac:dyDescent="0.2">
      <c r="D5114" s="252"/>
      <c r="E5114" s="252"/>
      <c r="F5114" s="252"/>
    </row>
    <row r="5116" spans="4:6" x14ac:dyDescent="0.2">
      <c r="D5116" s="252"/>
      <c r="E5116" s="252"/>
      <c r="F5116" s="252"/>
    </row>
    <row r="5118" spans="4:6" x14ac:dyDescent="0.2">
      <c r="D5118" s="252"/>
      <c r="E5118" s="252"/>
      <c r="F5118" s="252"/>
    </row>
    <row r="5120" spans="4:6" x14ac:dyDescent="0.2">
      <c r="D5120" s="252"/>
      <c r="E5120" s="252"/>
      <c r="F5120" s="252"/>
    </row>
    <row r="5122" spans="4:6" x14ac:dyDescent="0.2">
      <c r="D5122" s="252"/>
      <c r="E5122" s="252"/>
      <c r="F5122" s="252"/>
    </row>
    <row r="5124" spans="4:6" x14ac:dyDescent="0.2">
      <c r="D5124" s="252"/>
      <c r="E5124" s="252"/>
      <c r="F5124" s="252"/>
    </row>
    <row r="5126" spans="4:6" x14ac:dyDescent="0.2">
      <c r="D5126" s="252"/>
      <c r="E5126" s="252"/>
      <c r="F5126" s="252"/>
    </row>
    <row r="5128" spans="4:6" x14ac:dyDescent="0.2">
      <c r="D5128" s="252"/>
      <c r="E5128" s="252"/>
      <c r="F5128" s="252"/>
    </row>
    <row r="5130" spans="4:6" x14ac:dyDescent="0.2">
      <c r="D5130" s="252"/>
      <c r="E5130" s="252"/>
      <c r="F5130" s="252"/>
    </row>
    <row r="5132" spans="4:6" x14ac:dyDescent="0.2">
      <c r="D5132" s="252"/>
      <c r="E5132" s="252"/>
      <c r="F5132" s="252"/>
    </row>
    <row r="5134" spans="4:6" x14ac:dyDescent="0.2">
      <c r="D5134" s="252"/>
      <c r="E5134" s="252"/>
      <c r="F5134" s="252"/>
    </row>
    <row r="5136" spans="4:6" x14ac:dyDescent="0.2">
      <c r="D5136" s="252"/>
      <c r="E5136" s="252"/>
      <c r="F5136" s="252"/>
    </row>
    <row r="5138" spans="4:6" x14ac:dyDescent="0.2">
      <c r="D5138" s="252"/>
      <c r="E5138" s="252"/>
      <c r="F5138" s="252"/>
    </row>
    <row r="5140" spans="4:6" x14ac:dyDescent="0.2">
      <c r="D5140" s="252"/>
      <c r="E5140" s="252"/>
      <c r="F5140" s="252"/>
    </row>
    <row r="5142" spans="4:6" x14ac:dyDescent="0.2">
      <c r="D5142" s="252"/>
      <c r="E5142" s="252"/>
      <c r="F5142" s="252"/>
    </row>
    <row r="5144" spans="4:6" x14ac:dyDescent="0.2">
      <c r="D5144" s="252"/>
      <c r="E5144" s="252"/>
      <c r="F5144" s="252"/>
    </row>
    <row r="5146" spans="4:6" x14ac:dyDescent="0.2">
      <c r="D5146" s="252"/>
      <c r="E5146" s="252"/>
      <c r="F5146" s="252"/>
    </row>
    <row r="5148" spans="4:6" x14ac:dyDescent="0.2">
      <c r="D5148" s="252"/>
      <c r="E5148" s="252"/>
      <c r="F5148" s="252"/>
    </row>
    <row r="5150" spans="4:6" x14ac:dyDescent="0.2">
      <c r="D5150" s="252"/>
      <c r="E5150" s="252"/>
      <c r="F5150" s="252"/>
    </row>
    <row r="5152" spans="4:6" x14ac:dyDescent="0.2">
      <c r="D5152" s="252"/>
      <c r="E5152" s="252"/>
      <c r="F5152" s="252"/>
    </row>
    <row r="5154" spans="4:6" x14ac:dyDescent="0.2">
      <c r="D5154" s="252"/>
      <c r="E5154" s="252"/>
      <c r="F5154" s="252"/>
    </row>
    <row r="5156" spans="4:6" x14ac:dyDescent="0.2">
      <c r="D5156" s="252"/>
      <c r="E5156" s="252"/>
      <c r="F5156" s="252"/>
    </row>
    <row r="5158" spans="4:6" x14ac:dyDescent="0.2">
      <c r="D5158" s="252"/>
      <c r="E5158" s="252"/>
      <c r="F5158" s="252"/>
    </row>
    <row r="5160" spans="4:6" x14ac:dyDescent="0.2">
      <c r="D5160" s="252"/>
      <c r="E5160" s="252"/>
      <c r="F5160" s="252"/>
    </row>
    <row r="5162" spans="4:6" x14ac:dyDescent="0.2">
      <c r="D5162" s="252"/>
      <c r="E5162" s="252"/>
      <c r="F5162" s="252"/>
    </row>
    <row r="5164" spans="4:6" x14ac:dyDescent="0.2">
      <c r="D5164" s="252"/>
      <c r="E5164" s="252"/>
      <c r="F5164" s="252"/>
    </row>
    <row r="5166" spans="4:6" x14ac:dyDescent="0.2">
      <c r="D5166" s="252"/>
      <c r="E5166" s="252"/>
      <c r="F5166" s="252"/>
    </row>
    <row r="5168" spans="4:6" x14ac:dyDescent="0.2">
      <c r="D5168" s="252"/>
      <c r="E5168" s="252"/>
      <c r="F5168" s="252"/>
    </row>
    <row r="5170" spans="4:6" x14ac:dyDescent="0.2">
      <c r="D5170" s="252"/>
      <c r="E5170" s="252"/>
      <c r="F5170" s="252"/>
    </row>
    <row r="5172" spans="4:6" x14ac:dyDescent="0.2">
      <c r="D5172" s="252"/>
      <c r="E5172" s="252"/>
      <c r="F5172" s="252"/>
    </row>
    <row r="5174" spans="4:6" x14ac:dyDescent="0.2">
      <c r="D5174" s="252"/>
      <c r="E5174" s="252"/>
      <c r="F5174" s="252"/>
    </row>
    <row r="5176" spans="4:6" x14ac:dyDescent="0.2">
      <c r="D5176" s="252"/>
      <c r="E5176" s="252"/>
      <c r="F5176" s="252"/>
    </row>
    <row r="5178" spans="4:6" x14ac:dyDescent="0.2">
      <c r="D5178" s="252"/>
      <c r="E5178" s="252"/>
      <c r="F5178" s="252"/>
    </row>
    <row r="5180" spans="4:6" x14ac:dyDescent="0.2">
      <c r="D5180" s="252"/>
      <c r="E5180" s="252"/>
      <c r="F5180" s="252"/>
    </row>
    <row r="5182" spans="4:6" x14ac:dyDescent="0.2">
      <c r="D5182" s="252"/>
      <c r="E5182" s="252"/>
      <c r="F5182" s="252"/>
    </row>
    <row r="5184" spans="4:6" x14ac:dyDescent="0.2">
      <c r="D5184" s="252"/>
      <c r="E5184" s="252"/>
      <c r="F5184" s="252"/>
    </row>
    <row r="5186" spans="4:6" x14ac:dyDescent="0.2">
      <c r="D5186" s="252"/>
      <c r="E5186" s="252"/>
      <c r="F5186" s="252"/>
    </row>
    <row r="5188" spans="4:6" x14ac:dyDescent="0.2">
      <c r="D5188" s="252"/>
      <c r="E5188" s="252"/>
      <c r="F5188" s="252"/>
    </row>
    <row r="5190" spans="4:6" x14ac:dyDescent="0.2">
      <c r="D5190" s="252"/>
      <c r="E5190" s="252"/>
      <c r="F5190" s="252"/>
    </row>
    <row r="5192" spans="4:6" x14ac:dyDescent="0.2">
      <c r="D5192" s="252"/>
      <c r="E5192" s="252"/>
      <c r="F5192" s="252"/>
    </row>
    <row r="5194" spans="4:6" x14ac:dyDescent="0.2">
      <c r="D5194" s="252"/>
      <c r="E5194" s="252"/>
      <c r="F5194" s="252"/>
    </row>
    <row r="5196" spans="4:6" x14ac:dyDescent="0.2">
      <c r="D5196" s="252"/>
      <c r="E5196" s="252"/>
      <c r="F5196" s="252"/>
    </row>
    <row r="5198" spans="4:6" x14ac:dyDescent="0.2">
      <c r="D5198" s="252"/>
      <c r="E5198" s="252"/>
      <c r="F5198" s="252"/>
    </row>
    <row r="5200" spans="4:6" x14ac:dyDescent="0.2">
      <c r="D5200" s="252"/>
      <c r="E5200" s="252"/>
      <c r="F5200" s="252"/>
    </row>
    <row r="5202" spans="4:6" x14ac:dyDescent="0.2">
      <c r="D5202" s="252"/>
      <c r="E5202" s="252"/>
      <c r="F5202" s="252"/>
    </row>
    <row r="5204" spans="4:6" x14ac:dyDescent="0.2">
      <c r="D5204" s="252"/>
      <c r="E5204" s="252"/>
      <c r="F5204" s="252"/>
    </row>
    <row r="5206" spans="4:6" x14ac:dyDescent="0.2">
      <c r="D5206" s="252"/>
      <c r="E5206" s="252"/>
      <c r="F5206" s="252"/>
    </row>
    <row r="5208" spans="4:6" x14ac:dyDescent="0.2">
      <c r="D5208" s="252"/>
      <c r="E5208" s="252"/>
      <c r="F5208" s="252"/>
    </row>
    <row r="5210" spans="4:6" x14ac:dyDescent="0.2">
      <c r="D5210" s="252"/>
      <c r="E5210" s="252"/>
      <c r="F5210" s="252"/>
    </row>
    <row r="5212" spans="4:6" x14ac:dyDescent="0.2">
      <c r="D5212" s="252"/>
      <c r="E5212" s="252"/>
      <c r="F5212" s="252"/>
    </row>
    <row r="5214" spans="4:6" x14ac:dyDescent="0.2">
      <c r="D5214" s="252"/>
      <c r="E5214" s="252"/>
      <c r="F5214" s="252"/>
    </row>
    <row r="5216" spans="4:6" x14ac:dyDescent="0.2">
      <c r="D5216" s="252"/>
      <c r="E5216" s="252"/>
      <c r="F5216" s="252"/>
    </row>
    <row r="5218" spans="4:6" x14ac:dyDescent="0.2">
      <c r="D5218" s="252"/>
      <c r="E5218" s="252"/>
      <c r="F5218" s="252"/>
    </row>
    <row r="5220" spans="4:6" x14ac:dyDescent="0.2">
      <c r="D5220" s="252"/>
      <c r="E5220" s="252"/>
      <c r="F5220" s="252"/>
    </row>
    <row r="5222" spans="4:6" x14ac:dyDescent="0.2">
      <c r="D5222" s="252"/>
      <c r="E5222" s="252"/>
      <c r="F5222" s="252"/>
    </row>
    <row r="5224" spans="4:6" x14ac:dyDescent="0.2">
      <c r="D5224" s="252"/>
      <c r="E5224" s="252"/>
      <c r="F5224" s="252"/>
    </row>
    <row r="5226" spans="4:6" x14ac:dyDescent="0.2">
      <c r="D5226" s="252"/>
      <c r="E5226" s="252"/>
      <c r="F5226" s="252"/>
    </row>
    <row r="5228" spans="4:6" x14ac:dyDescent="0.2">
      <c r="D5228" s="252"/>
      <c r="E5228" s="252"/>
      <c r="F5228" s="252"/>
    </row>
    <row r="5230" spans="4:6" x14ac:dyDescent="0.2">
      <c r="D5230" s="252"/>
      <c r="E5230" s="252"/>
      <c r="F5230" s="252"/>
    </row>
    <row r="5232" spans="4:6" x14ac:dyDescent="0.2">
      <c r="D5232" s="252"/>
      <c r="E5232" s="252"/>
      <c r="F5232" s="252"/>
    </row>
    <row r="5234" spans="4:6" x14ac:dyDescent="0.2">
      <c r="D5234" s="252"/>
      <c r="E5234" s="252"/>
      <c r="F5234" s="252"/>
    </row>
    <row r="5236" spans="4:6" x14ac:dyDescent="0.2">
      <c r="D5236" s="252"/>
      <c r="E5236" s="252"/>
      <c r="F5236" s="252"/>
    </row>
    <row r="5238" spans="4:6" x14ac:dyDescent="0.2">
      <c r="D5238" s="252"/>
      <c r="E5238" s="252"/>
      <c r="F5238" s="252"/>
    </row>
    <row r="5240" spans="4:6" x14ac:dyDescent="0.2">
      <c r="D5240" s="252"/>
      <c r="E5240" s="252"/>
      <c r="F5240" s="252"/>
    </row>
    <row r="5242" spans="4:6" x14ac:dyDescent="0.2">
      <c r="D5242" s="252"/>
      <c r="E5242" s="252"/>
      <c r="F5242" s="252"/>
    </row>
    <row r="5244" spans="4:6" x14ac:dyDescent="0.2">
      <c r="D5244" s="252"/>
      <c r="E5244" s="252"/>
      <c r="F5244" s="252"/>
    </row>
    <row r="5246" spans="4:6" x14ac:dyDescent="0.2">
      <c r="D5246" s="252"/>
      <c r="E5246" s="252"/>
      <c r="F5246" s="252"/>
    </row>
    <row r="5248" spans="4:6" x14ac:dyDescent="0.2">
      <c r="D5248" s="252"/>
      <c r="E5248" s="252"/>
      <c r="F5248" s="252"/>
    </row>
    <row r="5250" spans="4:6" x14ac:dyDescent="0.2">
      <c r="D5250" s="252"/>
      <c r="E5250" s="252"/>
      <c r="F5250" s="252"/>
    </row>
    <row r="5252" spans="4:6" x14ac:dyDescent="0.2">
      <c r="D5252" s="252"/>
      <c r="E5252" s="252"/>
      <c r="F5252" s="252"/>
    </row>
    <row r="5254" spans="4:6" x14ac:dyDescent="0.2">
      <c r="D5254" s="252"/>
      <c r="E5254" s="252"/>
      <c r="F5254" s="252"/>
    </row>
    <row r="5256" spans="4:6" x14ac:dyDescent="0.2">
      <c r="D5256" s="252"/>
      <c r="E5256" s="252"/>
      <c r="F5256" s="252"/>
    </row>
    <row r="5258" spans="4:6" x14ac:dyDescent="0.2">
      <c r="D5258" s="252"/>
      <c r="E5258" s="252"/>
      <c r="F5258" s="252"/>
    </row>
    <row r="5260" spans="4:6" x14ac:dyDescent="0.2">
      <c r="D5260" s="252"/>
      <c r="E5260" s="252"/>
      <c r="F5260" s="252"/>
    </row>
    <row r="5262" spans="4:6" x14ac:dyDescent="0.2">
      <c r="D5262" s="252"/>
      <c r="E5262" s="252"/>
      <c r="F5262" s="252"/>
    </row>
    <row r="5264" spans="4:6" x14ac:dyDescent="0.2">
      <c r="D5264" s="252"/>
      <c r="E5264" s="252"/>
      <c r="F5264" s="252"/>
    </row>
    <row r="5266" spans="4:6" x14ac:dyDescent="0.2">
      <c r="D5266" s="252"/>
      <c r="E5266" s="252"/>
      <c r="F5266" s="252"/>
    </row>
    <row r="5268" spans="4:6" x14ac:dyDescent="0.2">
      <c r="D5268" s="252"/>
      <c r="E5268" s="252"/>
      <c r="F5268" s="252"/>
    </row>
    <row r="5270" spans="4:6" x14ac:dyDescent="0.2">
      <c r="D5270" s="252"/>
      <c r="E5270" s="252"/>
      <c r="F5270" s="252"/>
    </row>
    <row r="5272" spans="4:6" x14ac:dyDescent="0.2">
      <c r="D5272" s="252"/>
      <c r="E5272" s="252"/>
      <c r="F5272" s="252"/>
    </row>
    <row r="5274" spans="4:6" x14ac:dyDescent="0.2">
      <c r="D5274" s="252"/>
      <c r="E5274" s="252"/>
      <c r="F5274" s="252"/>
    </row>
    <row r="5276" spans="4:6" x14ac:dyDescent="0.2">
      <c r="D5276" s="252"/>
      <c r="E5276" s="252"/>
      <c r="F5276" s="252"/>
    </row>
    <row r="5278" spans="4:6" x14ac:dyDescent="0.2">
      <c r="D5278" s="252"/>
      <c r="E5278" s="252"/>
      <c r="F5278" s="252"/>
    </row>
    <row r="5280" spans="4:6" x14ac:dyDescent="0.2">
      <c r="D5280" s="252"/>
      <c r="E5280" s="252"/>
      <c r="F5280" s="252"/>
    </row>
    <row r="5282" spans="4:6" x14ac:dyDescent="0.2">
      <c r="D5282" s="252"/>
      <c r="E5282" s="252"/>
      <c r="F5282" s="252"/>
    </row>
    <row r="5284" spans="4:6" x14ac:dyDescent="0.2">
      <c r="D5284" s="252"/>
      <c r="E5284" s="252"/>
      <c r="F5284" s="252"/>
    </row>
    <row r="5286" spans="4:6" x14ac:dyDescent="0.2">
      <c r="D5286" s="252"/>
      <c r="E5286" s="252"/>
      <c r="F5286" s="252"/>
    </row>
    <row r="5288" spans="4:6" x14ac:dyDescent="0.2">
      <c r="D5288" s="252"/>
      <c r="E5288" s="252"/>
      <c r="F5288" s="252"/>
    </row>
    <row r="5290" spans="4:6" x14ac:dyDescent="0.2">
      <c r="D5290" s="252"/>
      <c r="E5290" s="252"/>
      <c r="F5290" s="252"/>
    </row>
    <row r="5292" spans="4:6" x14ac:dyDescent="0.2">
      <c r="D5292" s="252"/>
      <c r="E5292" s="252"/>
      <c r="F5292" s="252"/>
    </row>
    <row r="5294" spans="4:6" x14ac:dyDescent="0.2">
      <c r="D5294" s="252"/>
      <c r="E5294" s="252"/>
      <c r="F5294" s="252"/>
    </row>
    <row r="5296" spans="4:6" x14ac:dyDescent="0.2">
      <c r="D5296" s="252"/>
      <c r="E5296" s="252"/>
      <c r="F5296" s="252"/>
    </row>
    <row r="5298" spans="4:6" x14ac:dyDescent="0.2">
      <c r="D5298" s="252"/>
      <c r="E5298" s="252"/>
      <c r="F5298" s="252"/>
    </row>
    <row r="5300" spans="4:6" x14ac:dyDescent="0.2">
      <c r="D5300" s="252"/>
      <c r="E5300" s="252"/>
      <c r="F5300" s="252"/>
    </row>
    <row r="5302" spans="4:6" x14ac:dyDescent="0.2">
      <c r="D5302" s="252"/>
      <c r="E5302" s="252"/>
      <c r="F5302" s="252"/>
    </row>
    <row r="5304" spans="4:6" x14ac:dyDescent="0.2">
      <c r="D5304" s="252"/>
      <c r="E5304" s="252"/>
      <c r="F5304" s="252"/>
    </row>
    <row r="5306" spans="4:6" x14ac:dyDescent="0.2">
      <c r="D5306" s="252"/>
      <c r="E5306" s="252"/>
      <c r="F5306" s="252"/>
    </row>
    <row r="5308" spans="4:6" x14ac:dyDescent="0.2">
      <c r="D5308" s="252"/>
      <c r="E5308" s="252"/>
      <c r="F5308" s="252"/>
    </row>
    <row r="5310" spans="4:6" x14ac:dyDescent="0.2">
      <c r="D5310" s="252"/>
      <c r="E5310" s="252"/>
      <c r="F5310" s="252"/>
    </row>
    <row r="5312" spans="4:6" x14ac:dyDescent="0.2">
      <c r="D5312" s="252"/>
      <c r="E5312" s="252"/>
      <c r="F5312" s="252"/>
    </row>
    <row r="5314" spans="4:6" x14ac:dyDescent="0.2">
      <c r="D5314" s="252"/>
      <c r="E5314" s="252"/>
      <c r="F5314" s="252"/>
    </row>
    <row r="5316" spans="4:6" x14ac:dyDescent="0.2">
      <c r="D5316" s="252"/>
      <c r="E5316" s="252"/>
      <c r="F5316" s="252"/>
    </row>
    <row r="5318" spans="4:6" x14ac:dyDescent="0.2">
      <c r="D5318" s="252"/>
      <c r="E5318" s="252"/>
      <c r="F5318" s="252"/>
    </row>
    <row r="5320" spans="4:6" x14ac:dyDescent="0.2">
      <c r="D5320" s="252"/>
      <c r="E5320" s="252"/>
      <c r="F5320" s="252"/>
    </row>
    <row r="5322" spans="4:6" x14ac:dyDescent="0.2">
      <c r="D5322" s="252"/>
      <c r="E5322" s="252"/>
      <c r="F5322" s="252"/>
    </row>
    <row r="5324" spans="4:6" x14ac:dyDescent="0.2">
      <c r="D5324" s="252"/>
      <c r="E5324" s="252"/>
      <c r="F5324" s="252"/>
    </row>
    <row r="5326" spans="4:6" x14ac:dyDescent="0.2">
      <c r="D5326" s="252"/>
      <c r="E5326" s="252"/>
      <c r="F5326" s="252"/>
    </row>
    <row r="5328" spans="4:6" x14ac:dyDescent="0.2">
      <c r="D5328" s="252"/>
      <c r="E5328" s="252"/>
      <c r="F5328" s="252"/>
    </row>
    <row r="5330" spans="4:6" x14ac:dyDescent="0.2">
      <c r="D5330" s="252"/>
      <c r="E5330" s="252"/>
      <c r="F5330" s="252"/>
    </row>
    <row r="5332" spans="4:6" x14ac:dyDescent="0.2">
      <c r="D5332" s="252"/>
      <c r="E5332" s="252"/>
      <c r="F5332" s="252"/>
    </row>
    <row r="5334" spans="4:6" x14ac:dyDescent="0.2">
      <c r="D5334" s="252"/>
      <c r="E5334" s="252"/>
      <c r="F5334" s="252"/>
    </row>
    <row r="5336" spans="4:6" x14ac:dyDescent="0.2">
      <c r="D5336" s="252"/>
      <c r="E5336" s="252"/>
      <c r="F5336" s="252"/>
    </row>
    <row r="5338" spans="4:6" x14ac:dyDescent="0.2">
      <c r="D5338" s="252"/>
      <c r="E5338" s="252"/>
      <c r="F5338" s="252"/>
    </row>
    <row r="5340" spans="4:6" x14ac:dyDescent="0.2">
      <c r="D5340" s="252"/>
      <c r="E5340" s="252"/>
      <c r="F5340" s="252"/>
    </row>
    <row r="5342" spans="4:6" x14ac:dyDescent="0.2">
      <c r="D5342" s="252"/>
      <c r="E5342" s="252"/>
      <c r="F5342" s="252"/>
    </row>
    <row r="5344" spans="4:6" x14ac:dyDescent="0.2">
      <c r="D5344" s="252"/>
      <c r="E5344" s="252"/>
      <c r="F5344" s="252"/>
    </row>
    <row r="5346" spans="4:6" x14ac:dyDescent="0.2">
      <c r="D5346" s="252"/>
      <c r="E5346" s="252"/>
      <c r="F5346" s="252"/>
    </row>
    <row r="5348" spans="4:6" x14ac:dyDescent="0.2">
      <c r="D5348" s="252"/>
      <c r="E5348" s="252"/>
      <c r="F5348" s="252"/>
    </row>
    <row r="5350" spans="4:6" x14ac:dyDescent="0.2">
      <c r="D5350" s="252"/>
      <c r="E5350" s="252"/>
      <c r="F5350" s="252"/>
    </row>
    <row r="5352" spans="4:6" x14ac:dyDescent="0.2">
      <c r="D5352" s="252"/>
      <c r="E5352" s="252"/>
      <c r="F5352" s="252"/>
    </row>
    <row r="5354" spans="4:6" x14ac:dyDescent="0.2">
      <c r="D5354" s="252"/>
      <c r="E5354" s="252"/>
      <c r="F5354" s="252"/>
    </row>
    <row r="5356" spans="4:6" x14ac:dyDescent="0.2">
      <c r="D5356" s="252"/>
      <c r="E5356" s="252"/>
      <c r="F5356" s="252"/>
    </row>
    <row r="5358" spans="4:6" x14ac:dyDescent="0.2">
      <c r="D5358" s="252"/>
      <c r="E5358" s="252"/>
      <c r="F5358" s="252"/>
    </row>
    <row r="5360" spans="4:6" x14ac:dyDescent="0.2">
      <c r="D5360" s="252"/>
      <c r="E5360" s="252"/>
      <c r="F5360" s="252"/>
    </row>
    <row r="5362" spans="4:6" x14ac:dyDescent="0.2">
      <c r="D5362" s="252"/>
      <c r="E5362" s="252"/>
      <c r="F5362" s="252"/>
    </row>
    <row r="5364" spans="4:6" x14ac:dyDescent="0.2">
      <c r="D5364" s="252"/>
      <c r="E5364" s="252"/>
      <c r="F5364" s="252"/>
    </row>
    <row r="5366" spans="4:6" x14ac:dyDescent="0.2">
      <c r="D5366" s="252"/>
      <c r="E5366" s="252"/>
      <c r="F5366" s="252"/>
    </row>
    <row r="5368" spans="4:6" x14ac:dyDescent="0.2">
      <c r="D5368" s="252"/>
      <c r="E5368" s="252"/>
      <c r="F5368" s="252"/>
    </row>
    <row r="5370" spans="4:6" x14ac:dyDescent="0.2">
      <c r="D5370" s="252"/>
      <c r="E5370" s="252"/>
      <c r="F5370" s="252"/>
    </row>
    <row r="5372" spans="4:6" x14ac:dyDescent="0.2">
      <c r="D5372" s="252"/>
      <c r="E5372" s="252"/>
      <c r="F5372" s="252"/>
    </row>
    <row r="5374" spans="4:6" x14ac:dyDescent="0.2">
      <c r="D5374" s="252"/>
      <c r="E5374" s="252"/>
      <c r="F5374" s="252"/>
    </row>
    <row r="5376" spans="4:6" x14ac:dyDescent="0.2">
      <c r="D5376" s="252"/>
      <c r="E5376" s="252"/>
      <c r="F5376" s="252"/>
    </row>
    <row r="5378" spans="4:6" x14ac:dyDescent="0.2">
      <c r="D5378" s="252"/>
      <c r="E5378" s="252"/>
      <c r="F5378" s="252"/>
    </row>
    <row r="5380" spans="4:6" x14ac:dyDescent="0.2">
      <c r="D5380" s="252"/>
      <c r="E5380" s="252"/>
      <c r="F5380" s="252"/>
    </row>
    <row r="5382" spans="4:6" x14ac:dyDescent="0.2">
      <c r="D5382" s="252"/>
      <c r="E5382" s="252"/>
      <c r="F5382" s="252"/>
    </row>
    <row r="5384" spans="4:6" x14ac:dyDescent="0.2">
      <c r="D5384" s="252"/>
      <c r="E5384" s="252"/>
      <c r="F5384" s="252"/>
    </row>
    <row r="5386" spans="4:6" x14ac:dyDescent="0.2">
      <c r="D5386" s="252"/>
      <c r="E5386" s="252"/>
      <c r="F5386" s="252"/>
    </row>
    <row r="5388" spans="4:6" x14ac:dyDescent="0.2">
      <c r="D5388" s="252"/>
      <c r="E5388" s="252"/>
      <c r="F5388" s="252"/>
    </row>
    <row r="5390" spans="4:6" x14ac:dyDescent="0.2">
      <c r="D5390" s="252"/>
      <c r="E5390" s="252"/>
      <c r="F5390" s="252"/>
    </row>
    <row r="5392" spans="4:6" x14ac:dyDescent="0.2">
      <c r="D5392" s="252"/>
      <c r="E5392" s="252"/>
      <c r="F5392" s="252"/>
    </row>
    <row r="5394" spans="4:6" x14ac:dyDescent="0.2">
      <c r="D5394" s="252"/>
      <c r="E5394" s="252"/>
      <c r="F5394" s="252"/>
    </row>
    <row r="5396" spans="4:6" x14ac:dyDescent="0.2">
      <c r="D5396" s="252"/>
      <c r="E5396" s="252"/>
      <c r="F5396" s="252"/>
    </row>
    <row r="5398" spans="4:6" x14ac:dyDescent="0.2">
      <c r="D5398" s="252"/>
      <c r="E5398" s="252"/>
      <c r="F5398" s="252"/>
    </row>
    <row r="5400" spans="4:6" x14ac:dyDescent="0.2">
      <c r="D5400" s="252"/>
      <c r="E5400" s="252"/>
      <c r="F5400" s="252"/>
    </row>
    <row r="5402" spans="4:6" x14ac:dyDescent="0.2">
      <c r="D5402" s="252"/>
      <c r="E5402" s="252"/>
      <c r="F5402" s="252"/>
    </row>
    <row r="5404" spans="4:6" x14ac:dyDescent="0.2">
      <c r="D5404" s="252"/>
      <c r="E5404" s="252"/>
      <c r="F5404" s="252"/>
    </row>
    <row r="5406" spans="4:6" x14ac:dyDescent="0.2">
      <c r="D5406" s="252"/>
      <c r="E5406" s="252"/>
      <c r="F5406" s="252"/>
    </row>
    <row r="5408" spans="4:6" x14ac:dyDescent="0.2">
      <c r="D5408" s="252"/>
      <c r="E5408" s="252"/>
      <c r="F5408" s="252"/>
    </row>
    <row r="5410" spans="4:6" x14ac:dyDescent="0.2">
      <c r="D5410" s="252"/>
      <c r="E5410" s="252"/>
      <c r="F5410" s="252"/>
    </row>
    <row r="5412" spans="4:6" x14ac:dyDescent="0.2">
      <c r="D5412" s="252"/>
      <c r="E5412" s="252"/>
      <c r="F5412" s="252"/>
    </row>
    <row r="5414" spans="4:6" x14ac:dyDescent="0.2">
      <c r="D5414" s="252"/>
      <c r="E5414" s="252"/>
      <c r="F5414" s="252"/>
    </row>
    <row r="5416" spans="4:6" x14ac:dyDescent="0.2">
      <c r="D5416" s="252"/>
      <c r="E5416" s="252"/>
      <c r="F5416" s="252"/>
    </row>
    <row r="5418" spans="4:6" x14ac:dyDescent="0.2">
      <c r="D5418" s="252"/>
      <c r="E5418" s="252"/>
      <c r="F5418" s="252"/>
    </row>
    <row r="5420" spans="4:6" x14ac:dyDescent="0.2">
      <c r="D5420" s="252"/>
      <c r="E5420" s="252"/>
      <c r="F5420" s="252"/>
    </row>
    <row r="5422" spans="4:6" x14ac:dyDescent="0.2">
      <c r="D5422" s="252"/>
      <c r="E5422" s="252"/>
      <c r="F5422" s="252"/>
    </row>
    <row r="5424" spans="4:6" x14ac:dyDescent="0.2">
      <c r="D5424" s="252"/>
      <c r="E5424" s="252"/>
      <c r="F5424" s="252"/>
    </row>
    <row r="5426" spans="4:6" x14ac:dyDescent="0.2">
      <c r="D5426" s="252"/>
      <c r="E5426" s="252"/>
      <c r="F5426" s="252"/>
    </row>
    <row r="5428" spans="4:6" x14ac:dyDescent="0.2">
      <c r="D5428" s="252"/>
      <c r="E5428" s="252"/>
      <c r="F5428" s="252"/>
    </row>
    <row r="5430" spans="4:6" x14ac:dyDescent="0.2">
      <c r="D5430" s="252"/>
      <c r="E5430" s="252"/>
      <c r="F5430" s="252"/>
    </row>
    <row r="5432" spans="4:6" x14ac:dyDescent="0.2">
      <c r="D5432" s="252"/>
      <c r="E5432" s="252"/>
      <c r="F5432" s="252"/>
    </row>
    <row r="5434" spans="4:6" x14ac:dyDescent="0.2">
      <c r="D5434" s="252"/>
      <c r="E5434" s="252"/>
      <c r="F5434" s="252"/>
    </row>
    <row r="5436" spans="4:6" x14ac:dyDescent="0.2">
      <c r="D5436" s="252"/>
      <c r="E5436" s="252"/>
      <c r="F5436" s="252"/>
    </row>
    <row r="5438" spans="4:6" x14ac:dyDescent="0.2">
      <c r="D5438" s="252"/>
      <c r="E5438" s="252"/>
      <c r="F5438" s="252"/>
    </row>
    <row r="5440" spans="4:6" x14ac:dyDescent="0.2">
      <c r="D5440" s="252"/>
      <c r="E5440" s="252"/>
      <c r="F5440" s="252"/>
    </row>
    <row r="5442" spans="4:6" x14ac:dyDescent="0.2">
      <c r="D5442" s="252"/>
      <c r="E5442" s="252"/>
      <c r="F5442" s="252"/>
    </row>
    <row r="5444" spans="4:6" x14ac:dyDescent="0.2">
      <c r="D5444" s="252"/>
      <c r="E5444" s="252"/>
      <c r="F5444" s="252"/>
    </row>
    <row r="5446" spans="4:6" x14ac:dyDescent="0.2">
      <c r="D5446" s="252"/>
      <c r="E5446" s="252"/>
      <c r="F5446" s="252"/>
    </row>
    <row r="5448" spans="4:6" x14ac:dyDescent="0.2">
      <c r="D5448" s="252"/>
      <c r="E5448" s="252"/>
      <c r="F5448" s="252"/>
    </row>
    <row r="5450" spans="4:6" x14ac:dyDescent="0.2">
      <c r="D5450" s="252"/>
      <c r="E5450" s="252"/>
      <c r="F5450" s="252"/>
    </row>
    <row r="5452" spans="4:6" x14ac:dyDescent="0.2">
      <c r="D5452" s="252"/>
      <c r="E5452" s="252"/>
      <c r="F5452" s="252"/>
    </row>
    <row r="5454" spans="4:6" x14ac:dyDescent="0.2">
      <c r="D5454" s="252"/>
      <c r="E5454" s="252"/>
      <c r="F5454" s="252"/>
    </row>
    <row r="5456" spans="4:6" x14ac:dyDescent="0.2">
      <c r="D5456" s="252"/>
      <c r="E5456" s="252"/>
      <c r="F5456" s="252"/>
    </row>
    <row r="5458" spans="4:6" x14ac:dyDescent="0.2">
      <c r="D5458" s="252"/>
      <c r="E5458" s="252"/>
      <c r="F5458" s="252"/>
    </row>
    <row r="5460" spans="4:6" x14ac:dyDescent="0.2">
      <c r="D5460" s="252"/>
      <c r="E5460" s="252"/>
      <c r="F5460" s="252"/>
    </row>
    <row r="5462" spans="4:6" x14ac:dyDescent="0.2">
      <c r="D5462" s="252"/>
      <c r="E5462" s="252"/>
      <c r="F5462" s="252"/>
    </row>
    <row r="5464" spans="4:6" x14ac:dyDescent="0.2">
      <c r="D5464" s="252"/>
      <c r="E5464" s="252"/>
      <c r="F5464" s="252"/>
    </row>
    <row r="5466" spans="4:6" x14ac:dyDescent="0.2">
      <c r="D5466" s="252"/>
      <c r="E5466" s="252"/>
      <c r="F5466" s="252"/>
    </row>
    <row r="5468" spans="4:6" x14ac:dyDescent="0.2">
      <c r="D5468" s="252"/>
      <c r="E5468" s="252"/>
      <c r="F5468" s="252"/>
    </row>
    <row r="5470" spans="4:6" x14ac:dyDescent="0.2">
      <c r="D5470" s="252"/>
      <c r="E5470" s="252"/>
      <c r="F5470" s="252"/>
    </row>
    <row r="5472" spans="4:6" x14ac:dyDescent="0.2">
      <c r="D5472" s="252"/>
      <c r="E5472" s="252"/>
      <c r="F5472" s="252"/>
    </row>
    <row r="5474" spans="4:6" x14ac:dyDescent="0.2">
      <c r="D5474" s="252"/>
      <c r="E5474" s="252"/>
      <c r="F5474" s="252"/>
    </row>
    <row r="5476" spans="4:6" x14ac:dyDescent="0.2">
      <c r="D5476" s="252"/>
      <c r="E5476" s="252"/>
      <c r="F5476" s="252"/>
    </row>
    <row r="5478" spans="4:6" x14ac:dyDescent="0.2">
      <c r="D5478" s="252"/>
      <c r="E5478" s="252"/>
      <c r="F5478" s="252"/>
    </row>
    <row r="5480" spans="4:6" x14ac:dyDescent="0.2">
      <c r="D5480" s="252"/>
      <c r="E5480" s="252"/>
      <c r="F5480" s="252"/>
    </row>
    <row r="5482" spans="4:6" x14ac:dyDescent="0.2">
      <c r="D5482" s="252"/>
      <c r="E5482" s="252"/>
      <c r="F5482" s="252"/>
    </row>
    <row r="5484" spans="4:6" x14ac:dyDescent="0.2">
      <c r="D5484" s="252"/>
      <c r="E5484" s="252"/>
      <c r="F5484" s="252"/>
    </row>
    <row r="5486" spans="4:6" x14ac:dyDescent="0.2">
      <c r="D5486" s="252"/>
      <c r="E5486" s="252"/>
      <c r="F5486" s="252"/>
    </row>
    <row r="5488" spans="4:6" x14ac:dyDescent="0.2">
      <c r="D5488" s="252"/>
      <c r="E5488" s="252"/>
      <c r="F5488" s="252"/>
    </row>
    <row r="5490" spans="4:6" x14ac:dyDescent="0.2">
      <c r="D5490" s="252"/>
      <c r="E5490" s="252"/>
      <c r="F5490" s="252"/>
    </row>
    <row r="5492" spans="4:6" x14ac:dyDescent="0.2">
      <c r="D5492" s="252"/>
      <c r="E5492" s="252"/>
      <c r="F5492" s="252"/>
    </row>
    <row r="5494" spans="4:6" x14ac:dyDescent="0.2">
      <c r="D5494" s="252"/>
      <c r="E5494" s="252"/>
      <c r="F5494" s="252"/>
    </row>
    <row r="5496" spans="4:6" x14ac:dyDescent="0.2">
      <c r="D5496" s="252"/>
      <c r="E5496" s="252"/>
      <c r="F5496" s="252"/>
    </row>
    <row r="5498" spans="4:6" x14ac:dyDescent="0.2">
      <c r="D5498" s="252"/>
      <c r="E5498" s="252"/>
      <c r="F5498" s="252"/>
    </row>
    <row r="5500" spans="4:6" x14ac:dyDescent="0.2">
      <c r="D5500" s="252"/>
      <c r="E5500" s="252"/>
      <c r="F5500" s="252"/>
    </row>
    <row r="5502" spans="4:6" x14ac:dyDescent="0.2">
      <c r="D5502" s="252"/>
      <c r="E5502" s="252"/>
      <c r="F5502" s="252"/>
    </row>
    <row r="5504" spans="4:6" x14ac:dyDescent="0.2">
      <c r="D5504" s="252"/>
      <c r="E5504" s="252"/>
      <c r="F5504" s="252"/>
    </row>
    <row r="5506" spans="4:6" x14ac:dyDescent="0.2">
      <c r="D5506" s="252"/>
      <c r="E5506" s="252"/>
      <c r="F5506" s="252"/>
    </row>
    <row r="5508" spans="4:6" x14ac:dyDescent="0.2">
      <c r="D5508" s="252"/>
      <c r="E5508" s="252"/>
      <c r="F5508" s="252"/>
    </row>
    <row r="5510" spans="4:6" x14ac:dyDescent="0.2">
      <c r="D5510" s="252"/>
      <c r="E5510" s="252"/>
      <c r="F5510" s="252"/>
    </row>
    <row r="5512" spans="4:6" x14ac:dyDescent="0.2">
      <c r="D5512" s="252"/>
      <c r="E5512" s="252"/>
      <c r="F5512" s="252"/>
    </row>
    <row r="5514" spans="4:6" x14ac:dyDescent="0.2">
      <c r="D5514" s="252"/>
      <c r="E5514" s="252"/>
      <c r="F5514" s="252"/>
    </row>
    <row r="5516" spans="4:6" x14ac:dyDescent="0.2">
      <c r="D5516" s="252"/>
      <c r="E5516" s="252"/>
      <c r="F5516" s="252"/>
    </row>
    <row r="5518" spans="4:6" x14ac:dyDescent="0.2">
      <c r="D5518" s="252"/>
      <c r="E5518" s="252"/>
      <c r="F5518" s="252"/>
    </row>
    <row r="5520" spans="4:6" x14ac:dyDescent="0.2">
      <c r="D5520" s="252"/>
      <c r="E5520" s="252"/>
      <c r="F5520" s="252"/>
    </row>
    <row r="5522" spans="4:6" x14ac:dyDescent="0.2">
      <c r="D5522" s="252"/>
      <c r="E5522" s="252"/>
      <c r="F5522" s="252"/>
    </row>
    <row r="5524" spans="4:6" x14ac:dyDescent="0.2">
      <c r="D5524" s="252"/>
      <c r="E5524" s="252"/>
      <c r="F5524" s="252"/>
    </row>
    <row r="5526" spans="4:6" x14ac:dyDescent="0.2">
      <c r="D5526" s="252"/>
      <c r="E5526" s="252"/>
      <c r="F5526" s="252"/>
    </row>
    <row r="5528" spans="4:6" x14ac:dyDescent="0.2">
      <c r="D5528" s="252"/>
      <c r="E5528" s="252"/>
      <c r="F5528" s="252"/>
    </row>
    <row r="5530" spans="4:6" x14ac:dyDescent="0.2">
      <c r="D5530" s="252"/>
      <c r="E5530" s="252"/>
      <c r="F5530" s="252"/>
    </row>
    <row r="5532" spans="4:6" x14ac:dyDescent="0.2">
      <c r="D5532" s="252"/>
      <c r="E5532" s="252"/>
      <c r="F5532" s="252"/>
    </row>
    <row r="5534" spans="4:6" x14ac:dyDescent="0.2">
      <c r="D5534" s="252"/>
      <c r="E5534" s="252"/>
      <c r="F5534" s="252"/>
    </row>
    <row r="5536" spans="4:6" x14ac:dyDescent="0.2">
      <c r="D5536" s="252"/>
      <c r="E5536" s="252"/>
      <c r="F5536" s="252"/>
    </row>
    <row r="5538" spans="4:6" x14ac:dyDescent="0.2">
      <c r="D5538" s="252"/>
      <c r="E5538" s="252"/>
      <c r="F5538" s="252"/>
    </row>
    <row r="5540" spans="4:6" x14ac:dyDescent="0.2">
      <c r="D5540" s="252"/>
      <c r="E5540" s="252"/>
      <c r="F5540" s="252"/>
    </row>
    <row r="5542" spans="4:6" x14ac:dyDescent="0.2">
      <c r="D5542" s="252"/>
      <c r="E5542" s="252"/>
      <c r="F5542" s="252"/>
    </row>
    <row r="5544" spans="4:6" x14ac:dyDescent="0.2">
      <c r="D5544" s="252"/>
      <c r="E5544" s="252"/>
      <c r="F5544" s="252"/>
    </row>
    <row r="5546" spans="4:6" x14ac:dyDescent="0.2">
      <c r="D5546" s="252"/>
      <c r="E5546" s="252"/>
      <c r="F5546" s="252"/>
    </row>
    <row r="5548" spans="4:6" x14ac:dyDescent="0.2">
      <c r="D5548" s="252"/>
      <c r="E5548" s="252"/>
      <c r="F5548" s="252"/>
    </row>
    <row r="5550" spans="4:6" x14ac:dyDescent="0.2">
      <c r="D5550" s="252"/>
      <c r="E5550" s="252"/>
      <c r="F5550" s="252"/>
    </row>
    <row r="5552" spans="4:6" x14ac:dyDescent="0.2">
      <c r="D5552" s="252"/>
      <c r="E5552" s="252"/>
      <c r="F5552" s="252"/>
    </row>
    <row r="5554" spans="4:6" x14ac:dyDescent="0.2">
      <c r="D5554" s="252"/>
      <c r="E5554" s="252"/>
      <c r="F5554" s="252"/>
    </row>
    <row r="5556" spans="4:6" x14ac:dyDescent="0.2">
      <c r="D5556" s="252"/>
      <c r="E5556" s="252"/>
      <c r="F5556" s="252"/>
    </row>
    <row r="5558" spans="4:6" x14ac:dyDescent="0.2">
      <c r="D5558" s="252"/>
      <c r="E5558" s="252"/>
      <c r="F5558" s="252"/>
    </row>
    <row r="5560" spans="4:6" x14ac:dyDescent="0.2">
      <c r="D5560" s="252"/>
      <c r="E5560" s="252"/>
      <c r="F5560" s="252"/>
    </row>
    <row r="5562" spans="4:6" x14ac:dyDescent="0.2">
      <c r="D5562" s="252"/>
      <c r="E5562" s="252"/>
      <c r="F5562" s="252"/>
    </row>
    <row r="5564" spans="4:6" x14ac:dyDescent="0.2">
      <c r="D5564" s="252"/>
      <c r="E5564" s="252"/>
      <c r="F5564" s="252"/>
    </row>
    <row r="5566" spans="4:6" x14ac:dyDescent="0.2">
      <c r="D5566" s="252"/>
      <c r="E5566" s="252"/>
      <c r="F5566" s="252"/>
    </row>
    <row r="5568" spans="4:6" x14ac:dyDescent="0.2">
      <c r="D5568" s="252"/>
      <c r="E5568" s="252"/>
      <c r="F5568" s="252"/>
    </row>
    <row r="5570" spans="4:6" x14ac:dyDescent="0.2">
      <c r="D5570" s="252"/>
      <c r="E5570" s="252"/>
      <c r="F5570" s="252"/>
    </row>
    <row r="5572" spans="4:6" x14ac:dyDescent="0.2">
      <c r="D5572" s="252"/>
      <c r="E5572" s="252"/>
      <c r="F5572" s="252"/>
    </row>
    <row r="5574" spans="4:6" x14ac:dyDescent="0.2">
      <c r="D5574" s="252"/>
      <c r="E5574" s="252"/>
      <c r="F5574" s="252"/>
    </row>
    <row r="5576" spans="4:6" x14ac:dyDescent="0.2">
      <c r="D5576" s="252"/>
      <c r="E5576" s="252"/>
      <c r="F5576" s="252"/>
    </row>
    <row r="5578" spans="4:6" x14ac:dyDescent="0.2">
      <c r="D5578" s="252"/>
      <c r="E5578" s="252"/>
      <c r="F5578" s="252"/>
    </row>
    <row r="5580" spans="4:6" x14ac:dyDescent="0.2">
      <c r="D5580" s="252"/>
      <c r="E5580" s="252"/>
      <c r="F5580" s="252"/>
    </row>
    <row r="5582" spans="4:6" x14ac:dyDescent="0.2">
      <c r="D5582" s="252"/>
      <c r="E5582" s="252"/>
      <c r="F5582" s="252"/>
    </row>
    <row r="5584" spans="4:6" x14ac:dyDescent="0.2">
      <c r="D5584" s="252"/>
      <c r="E5584" s="252"/>
      <c r="F5584" s="252"/>
    </row>
    <row r="5586" spans="4:6" x14ac:dyDescent="0.2">
      <c r="D5586" s="252"/>
      <c r="E5586" s="252"/>
      <c r="F5586" s="252"/>
    </row>
    <row r="5588" spans="4:6" x14ac:dyDescent="0.2">
      <c r="D5588" s="252"/>
      <c r="E5588" s="252"/>
      <c r="F5588" s="252"/>
    </row>
    <row r="5590" spans="4:6" x14ac:dyDescent="0.2">
      <c r="D5590" s="252"/>
      <c r="E5590" s="252"/>
      <c r="F5590" s="252"/>
    </row>
    <row r="5592" spans="4:6" x14ac:dyDescent="0.2">
      <c r="D5592" s="252"/>
      <c r="E5592" s="252"/>
      <c r="F5592" s="252"/>
    </row>
    <row r="5594" spans="4:6" x14ac:dyDescent="0.2">
      <c r="D5594" s="252"/>
      <c r="E5594" s="252"/>
      <c r="F5594" s="252"/>
    </row>
    <row r="5596" spans="4:6" x14ac:dyDescent="0.2">
      <c r="D5596" s="252"/>
      <c r="E5596" s="252"/>
      <c r="F5596" s="252"/>
    </row>
    <row r="5598" spans="4:6" x14ac:dyDescent="0.2">
      <c r="D5598" s="252"/>
      <c r="E5598" s="252"/>
      <c r="F5598" s="252"/>
    </row>
    <row r="5600" spans="4:6" x14ac:dyDescent="0.2">
      <c r="D5600" s="252"/>
      <c r="E5600" s="252"/>
      <c r="F5600" s="252"/>
    </row>
    <row r="5602" spans="4:6" x14ac:dyDescent="0.2">
      <c r="D5602" s="252"/>
      <c r="E5602" s="252"/>
      <c r="F5602" s="252"/>
    </row>
    <row r="5604" spans="4:6" x14ac:dyDescent="0.2">
      <c r="D5604" s="252"/>
      <c r="E5604" s="252"/>
      <c r="F5604" s="252"/>
    </row>
    <row r="5606" spans="4:6" x14ac:dyDescent="0.2">
      <c r="D5606" s="252"/>
      <c r="E5606" s="252"/>
      <c r="F5606" s="252"/>
    </row>
    <row r="5608" spans="4:6" x14ac:dyDescent="0.2">
      <c r="D5608" s="252"/>
      <c r="E5608" s="252"/>
      <c r="F5608" s="252"/>
    </row>
    <row r="5610" spans="4:6" x14ac:dyDescent="0.2">
      <c r="D5610" s="252"/>
      <c r="E5610" s="252"/>
      <c r="F5610" s="252"/>
    </row>
    <row r="5612" spans="4:6" x14ac:dyDescent="0.2">
      <c r="D5612" s="252"/>
      <c r="E5612" s="252"/>
      <c r="F5612" s="252"/>
    </row>
    <row r="5614" spans="4:6" x14ac:dyDescent="0.2">
      <c r="D5614" s="252"/>
      <c r="E5614" s="252"/>
      <c r="F5614" s="252"/>
    </row>
    <row r="5616" spans="4:6" x14ac:dyDescent="0.2">
      <c r="D5616" s="252"/>
      <c r="E5616" s="252"/>
      <c r="F5616" s="252"/>
    </row>
    <row r="5618" spans="4:6" x14ac:dyDescent="0.2">
      <c r="D5618" s="252"/>
      <c r="E5618" s="252"/>
      <c r="F5618" s="252"/>
    </row>
    <row r="5620" spans="4:6" x14ac:dyDescent="0.2">
      <c r="D5620" s="252"/>
      <c r="E5620" s="252"/>
      <c r="F5620" s="252"/>
    </row>
    <row r="5622" spans="4:6" x14ac:dyDescent="0.2">
      <c r="D5622" s="252"/>
      <c r="E5622" s="252"/>
      <c r="F5622" s="252"/>
    </row>
    <row r="5624" spans="4:6" x14ac:dyDescent="0.2">
      <c r="D5624" s="252"/>
      <c r="E5624" s="252"/>
      <c r="F5624" s="252"/>
    </row>
    <row r="5626" spans="4:6" x14ac:dyDescent="0.2">
      <c r="D5626" s="252"/>
      <c r="E5626" s="252"/>
      <c r="F5626" s="252"/>
    </row>
    <row r="5628" spans="4:6" x14ac:dyDescent="0.2">
      <c r="D5628" s="252"/>
      <c r="E5628" s="252"/>
      <c r="F5628" s="252"/>
    </row>
    <row r="5630" spans="4:6" x14ac:dyDescent="0.2">
      <c r="D5630" s="252"/>
      <c r="E5630" s="252"/>
      <c r="F5630" s="252"/>
    </row>
    <row r="5632" spans="4:6" x14ac:dyDescent="0.2">
      <c r="D5632" s="252"/>
      <c r="E5632" s="252"/>
      <c r="F5632" s="252"/>
    </row>
    <row r="5634" spans="4:6" x14ac:dyDescent="0.2">
      <c r="D5634" s="252"/>
      <c r="E5634" s="252"/>
      <c r="F5634" s="252"/>
    </row>
    <row r="5636" spans="4:6" x14ac:dyDescent="0.2">
      <c r="D5636" s="252"/>
      <c r="E5636" s="252"/>
      <c r="F5636" s="252"/>
    </row>
    <row r="5638" spans="4:6" x14ac:dyDescent="0.2">
      <c r="D5638" s="252"/>
      <c r="E5638" s="252"/>
      <c r="F5638" s="252"/>
    </row>
    <row r="5640" spans="4:6" x14ac:dyDescent="0.2">
      <c r="D5640" s="252"/>
      <c r="E5640" s="252"/>
      <c r="F5640" s="252"/>
    </row>
    <row r="5642" spans="4:6" x14ac:dyDescent="0.2">
      <c r="D5642" s="252"/>
      <c r="E5642" s="252"/>
      <c r="F5642" s="252"/>
    </row>
    <row r="5644" spans="4:6" x14ac:dyDescent="0.2">
      <c r="D5644" s="252"/>
      <c r="E5644" s="252"/>
      <c r="F5644" s="252"/>
    </row>
    <row r="5646" spans="4:6" x14ac:dyDescent="0.2">
      <c r="D5646" s="252"/>
      <c r="E5646" s="252"/>
      <c r="F5646" s="252"/>
    </row>
    <row r="5648" spans="4:6" x14ac:dyDescent="0.2">
      <c r="D5648" s="252"/>
      <c r="E5648" s="252"/>
      <c r="F5648" s="252"/>
    </row>
    <row r="5650" spans="4:6" x14ac:dyDescent="0.2">
      <c r="D5650" s="252"/>
      <c r="E5650" s="252"/>
      <c r="F5650" s="252"/>
    </row>
    <row r="5652" spans="4:6" x14ac:dyDescent="0.2">
      <c r="D5652" s="252"/>
      <c r="E5652" s="252"/>
      <c r="F5652" s="252"/>
    </row>
    <row r="5654" spans="4:6" x14ac:dyDescent="0.2">
      <c r="D5654" s="252"/>
      <c r="E5654" s="252"/>
      <c r="F5654" s="252"/>
    </row>
    <row r="5656" spans="4:6" x14ac:dyDescent="0.2">
      <c r="D5656" s="252"/>
      <c r="E5656" s="252"/>
      <c r="F5656" s="252"/>
    </row>
    <row r="5658" spans="4:6" x14ac:dyDescent="0.2">
      <c r="D5658" s="252"/>
      <c r="E5658" s="252"/>
      <c r="F5658" s="252"/>
    </row>
    <row r="5660" spans="4:6" x14ac:dyDescent="0.2">
      <c r="D5660" s="252"/>
      <c r="E5660" s="252"/>
      <c r="F5660" s="252"/>
    </row>
    <row r="5662" spans="4:6" x14ac:dyDescent="0.2">
      <c r="D5662" s="252"/>
      <c r="E5662" s="252"/>
      <c r="F5662" s="252"/>
    </row>
    <row r="5664" spans="4:6" x14ac:dyDescent="0.2">
      <c r="D5664" s="252"/>
      <c r="E5664" s="252"/>
      <c r="F5664" s="252"/>
    </row>
    <row r="5666" spans="4:6" x14ac:dyDescent="0.2">
      <c r="D5666" s="252"/>
      <c r="E5666" s="252"/>
      <c r="F5666" s="252"/>
    </row>
    <row r="5668" spans="4:6" x14ac:dyDescent="0.2">
      <c r="D5668" s="252"/>
      <c r="E5668" s="252"/>
      <c r="F5668" s="252"/>
    </row>
    <row r="5670" spans="4:6" x14ac:dyDescent="0.2">
      <c r="D5670" s="252"/>
      <c r="E5670" s="252"/>
      <c r="F5670" s="252"/>
    </row>
    <row r="5672" spans="4:6" x14ac:dyDescent="0.2">
      <c r="D5672" s="252"/>
      <c r="E5672" s="252"/>
      <c r="F5672" s="252"/>
    </row>
    <row r="5674" spans="4:6" x14ac:dyDescent="0.2">
      <c r="D5674" s="252"/>
      <c r="E5674" s="252"/>
      <c r="F5674" s="252"/>
    </row>
    <row r="5676" spans="4:6" x14ac:dyDescent="0.2">
      <c r="D5676" s="252"/>
      <c r="E5676" s="252"/>
      <c r="F5676" s="252"/>
    </row>
    <row r="5678" spans="4:6" x14ac:dyDescent="0.2">
      <c r="D5678" s="252"/>
      <c r="E5678" s="252"/>
      <c r="F5678" s="252"/>
    </row>
    <row r="5680" spans="4:6" x14ac:dyDescent="0.2">
      <c r="D5680" s="252"/>
      <c r="E5680" s="252"/>
      <c r="F5680" s="252"/>
    </row>
    <row r="5682" spans="4:6" x14ac:dyDescent="0.2">
      <c r="D5682" s="252"/>
      <c r="E5682" s="252"/>
      <c r="F5682" s="252"/>
    </row>
    <row r="5684" spans="4:6" x14ac:dyDescent="0.2">
      <c r="D5684" s="252"/>
      <c r="E5684" s="252"/>
      <c r="F5684" s="252"/>
    </row>
    <row r="5686" spans="4:6" x14ac:dyDescent="0.2">
      <c r="D5686" s="252"/>
      <c r="E5686" s="252"/>
      <c r="F5686" s="252"/>
    </row>
    <row r="5688" spans="4:6" x14ac:dyDescent="0.2">
      <c r="D5688" s="252"/>
      <c r="E5688" s="252"/>
      <c r="F5688" s="252"/>
    </row>
    <row r="5690" spans="4:6" x14ac:dyDescent="0.2">
      <c r="D5690" s="252"/>
      <c r="E5690" s="252"/>
      <c r="F5690" s="252"/>
    </row>
    <row r="5692" spans="4:6" x14ac:dyDescent="0.2">
      <c r="D5692" s="252"/>
      <c r="E5692" s="252"/>
      <c r="F5692" s="252"/>
    </row>
    <row r="5694" spans="4:6" x14ac:dyDescent="0.2">
      <c r="D5694" s="252"/>
      <c r="E5694" s="252"/>
      <c r="F5694" s="252"/>
    </row>
    <row r="5696" spans="4:6" x14ac:dyDescent="0.2">
      <c r="D5696" s="252"/>
      <c r="E5696" s="252"/>
      <c r="F5696" s="252"/>
    </row>
    <row r="5698" spans="4:6" x14ac:dyDescent="0.2">
      <c r="D5698" s="252"/>
      <c r="E5698" s="252"/>
      <c r="F5698" s="252"/>
    </row>
    <row r="5700" spans="4:6" x14ac:dyDescent="0.2">
      <c r="D5700" s="252"/>
      <c r="E5700" s="252"/>
      <c r="F5700" s="252"/>
    </row>
    <row r="5702" spans="4:6" x14ac:dyDescent="0.2">
      <c r="D5702" s="252"/>
      <c r="E5702" s="252"/>
      <c r="F5702" s="252"/>
    </row>
    <row r="5704" spans="4:6" x14ac:dyDescent="0.2">
      <c r="D5704" s="252"/>
      <c r="E5704" s="252"/>
      <c r="F5704" s="252"/>
    </row>
    <row r="5706" spans="4:6" x14ac:dyDescent="0.2">
      <c r="D5706" s="252"/>
      <c r="E5706" s="252"/>
      <c r="F5706" s="252"/>
    </row>
    <row r="5708" spans="4:6" x14ac:dyDescent="0.2">
      <c r="D5708" s="252"/>
      <c r="E5708" s="252"/>
      <c r="F5708" s="252"/>
    </row>
    <row r="5710" spans="4:6" x14ac:dyDescent="0.2">
      <c r="D5710" s="252"/>
      <c r="E5710" s="252"/>
      <c r="F5710" s="252"/>
    </row>
    <row r="5712" spans="4:6" x14ac:dyDescent="0.2">
      <c r="D5712" s="252"/>
      <c r="E5712" s="252"/>
      <c r="F5712" s="252"/>
    </row>
    <row r="5714" spans="4:6" x14ac:dyDescent="0.2">
      <c r="D5714" s="252"/>
      <c r="E5714" s="252"/>
      <c r="F5714" s="252"/>
    </row>
    <row r="5716" spans="4:6" x14ac:dyDescent="0.2">
      <c r="D5716" s="252"/>
      <c r="E5716" s="252"/>
      <c r="F5716" s="252"/>
    </row>
    <row r="5718" spans="4:6" x14ac:dyDescent="0.2">
      <c r="D5718" s="252"/>
      <c r="E5718" s="252"/>
      <c r="F5718" s="252"/>
    </row>
    <row r="5720" spans="4:6" x14ac:dyDescent="0.2">
      <c r="D5720" s="252"/>
      <c r="E5720" s="252"/>
      <c r="F5720" s="252"/>
    </row>
    <row r="5722" spans="4:6" x14ac:dyDescent="0.2">
      <c r="D5722" s="252"/>
      <c r="E5722" s="252"/>
      <c r="F5722" s="252"/>
    </row>
    <row r="5724" spans="4:6" x14ac:dyDescent="0.2">
      <c r="D5724" s="252"/>
      <c r="E5724" s="252"/>
      <c r="F5724" s="252"/>
    </row>
    <row r="5726" spans="4:6" x14ac:dyDescent="0.2">
      <c r="D5726" s="252"/>
      <c r="E5726" s="252"/>
      <c r="F5726" s="252"/>
    </row>
    <row r="5728" spans="4:6" x14ac:dyDescent="0.2">
      <c r="D5728" s="252"/>
      <c r="E5728" s="252"/>
      <c r="F5728" s="252"/>
    </row>
    <row r="5730" spans="4:6" x14ac:dyDescent="0.2">
      <c r="D5730" s="252"/>
      <c r="E5730" s="252"/>
      <c r="F5730" s="252"/>
    </row>
    <row r="5732" spans="4:6" x14ac:dyDescent="0.2">
      <c r="D5732" s="252"/>
      <c r="E5732" s="252"/>
      <c r="F5732" s="252"/>
    </row>
    <row r="5734" spans="4:6" x14ac:dyDescent="0.2">
      <c r="D5734" s="252"/>
      <c r="E5734" s="252"/>
      <c r="F5734" s="252"/>
    </row>
    <row r="5736" spans="4:6" x14ac:dyDescent="0.2">
      <c r="D5736" s="252"/>
      <c r="E5736" s="252"/>
      <c r="F5736" s="252"/>
    </row>
    <row r="5738" spans="4:6" x14ac:dyDescent="0.2">
      <c r="D5738" s="252"/>
      <c r="E5738" s="252"/>
      <c r="F5738" s="252"/>
    </row>
    <row r="5740" spans="4:6" x14ac:dyDescent="0.2">
      <c r="D5740" s="252"/>
      <c r="E5740" s="252"/>
      <c r="F5740" s="252"/>
    </row>
    <row r="5742" spans="4:6" x14ac:dyDescent="0.2">
      <c r="D5742" s="252"/>
      <c r="E5742" s="252"/>
      <c r="F5742" s="252"/>
    </row>
    <row r="5744" spans="4:6" x14ac:dyDescent="0.2">
      <c r="D5744" s="252"/>
      <c r="E5744" s="252"/>
      <c r="F5744" s="252"/>
    </row>
    <row r="5746" spans="4:6" x14ac:dyDescent="0.2">
      <c r="D5746" s="252"/>
      <c r="E5746" s="252"/>
      <c r="F5746" s="252"/>
    </row>
    <row r="5748" spans="4:6" x14ac:dyDescent="0.2">
      <c r="D5748" s="252"/>
      <c r="E5748" s="252"/>
      <c r="F5748" s="252"/>
    </row>
    <row r="5750" spans="4:6" x14ac:dyDescent="0.2">
      <c r="D5750" s="252"/>
      <c r="E5750" s="252"/>
      <c r="F5750" s="252"/>
    </row>
    <row r="5752" spans="4:6" x14ac:dyDescent="0.2">
      <c r="D5752" s="252"/>
      <c r="E5752" s="252"/>
      <c r="F5752" s="252"/>
    </row>
    <row r="5754" spans="4:6" x14ac:dyDescent="0.2">
      <c r="D5754" s="252"/>
      <c r="E5754" s="252"/>
      <c r="F5754" s="252"/>
    </row>
    <row r="5756" spans="4:6" x14ac:dyDescent="0.2">
      <c r="D5756" s="252"/>
      <c r="E5756" s="252"/>
      <c r="F5756" s="252"/>
    </row>
    <row r="5758" spans="4:6" x14ac:dyDescent="0.2">
      <c r="D5758" s="252"/>
      <c r="E5758" s="252"/>
      <c r="F5758" s="252"/>
    </row>
    <row r="5760" spans="4:6" x14ac:dyDescent="0.2">
      <c r="D5760" s="252"/>
      <c r="E5760" s="252"/>
      <c r="F5760" s="252"/>
    </row>
    <row r="5762" spans="4:6" x14ac:dyDescent="0.2">
      <c r="D5762" s="252"/>
      <c r="E5762" s="252"/>
      <c r="F5762" s="252"/>
    </row>
    <row r="5764" spans="4:6" x14ac:dyDescent="0.2">
      <c r="D5764" s="252"/>
      <c r="E5764" s="252"/>
      <c r="F5764" s="252"/>
    </row>
    <row r="5766" spans="4:6" x14ac:dyDescent="0.2">
      <c r="D5766" s="252"/>
      <c r="E5766" s="252"/>
      <c r="F5766" s="252"/>
    </row>
    <row r="5768" spans="4:6" x14ac:dyDescent="0.2">
      <c r="D5768" s="252"/>
      <c r="E5768" s="252"/>
      <c r="F5768" s="252"/>
    </row>
    <row r="5770" spans="4:6" x14ac:dyDescent="0.2">
      <c r="D5770" s="252"/>
      <c r="E5770" s="252"/>
      <c r="F5770" s="252"/>
    </row>
    <row r="5772" spans="4:6" x14ac:dyDescent="0.2">
      <c r="D5772" s="252"/>
      <c r="E5772" s="252"/>
      <c r="F5772" s="252"/>
    </row>
    <row r="5774" spans="4:6" x14ac:dyDescent="0.2">
      <c r="D5774" s="252"/>
      <c r="E5774" s="252"/>
      <c r="F5774" s="252"/>
    </row>
    <row r="5776" spans="4:6" x14ac:dyDescent="0.2">
      <c r="D5776" s="252"/>
      <c r="E5776" s="252"/>
      <c r="F5776" s="252"/>
    </row>
    <row r="5778" spans="4:6" x14ac:dyDescent="0.2">
      <c r="D5778" s="252"/>
      <c r="E5778" s="252"/>
      <c r="F5778" s="252"/>
    </row>
    <row r="5780" spans="4:6" x14ac:dyDescent="0.2">
      <c r="D5780" s="252"/>
      <c r="E5780" s="252"/>
      <c r="F5780" s="252"/>
    </row>
    <row r="5782" spans="4:6" x14ac:dyDescent="0.2">
      <c r="D5782" s="252"/>
      <c r="E5782" s="252"/>
      <c r="F5782" s="252"/>
    </row>
    <row r="5784" spans="4:6" x14ac:dyDescent="0.2">
      <c r="D5784" s="252"/>
      <c r="E5784" s="252"/>
      <c r="F5784" s="252"/>
    </row>
    <row r="5786" spans="4:6" x14ac:dyDescent="0.2">
      <c r="D5786" s="252"/>
      <c r="E5786" s="252"/>
      <c r="F5786" s="252"/>
    </row>
    <row r="5788" spans="4:6" x14ac:dyDescent="0.2">
      <c r="D5788" s="252"/>
      <c r="E5788" s="252"/>
      <c r="F5788" s="252"/>
    </row>
    <row r="5790" spans="4:6" x14ac:dyDescent="0.2">
      <c r="D5790" s="252"/>
      <c r="E5790" s="252"/>
      <c r="F5790" s="252"/>
    </row>
    <row r="5792" spans="4:6" x14ac:dyDescent="0.2">
      <c r="D5792" s="252"/>
      <c r="E5792" s="252"/>
      <c r="F5792" s="252"/>
    </row>
    <row r="5794" spans="4:6" x14ac:dyDescent="0.2">
      <c r="D5794" s="252"/>
      <c r="E5794" s="252"/>
      <c r="F5794" s="252"/>
    </row>
    <row r="5796" spans="4:6" x14ac:dyDescent="0.2">
      <c r="D5796" s="252"/>
      <c r="E5796" s="252"/>
      <c r="F5796" s="252"/>
    </row>
    <row r="5798" spans="4:6" x14ac:dyDescent="0.2">
      <c r="D5798" s="252"/>
      <c r="E5798" s="252"/>
      <c r="F5798" s="252"/>
    </row>
    <row r="5800" spans="4:6" x14ac:dyDescent="0.2">
      <c r="D5800" s="252"/>
      <c r="E5800" s="252"/>
      <c r="F5800" s="252"/>
    </row>
    <row r="5802" spans="4:6" x14ac:dyDescent="0.2">
      <c r="D5802" s="252"/>
      <c r="E5802" s="252"/>
      <c r="F5802" s="252"/>
    </row>
    <row r="5804" spans="4:6" x14ac:dyDescent="0.2">
      <c r="D5804" s="252"/>
      <c r="E5804" s="252"/>
      <c r="F5804" s="252"/>
    </row>
    <row r="5806" spans="4:6" x14ac:dyDescent="0.2">
      <c r="D5806" s="252"/>
      <c r="E5806" s="252"/>
      <c r="F5806" s="252"/>
    </row>
    <row r="5808" spans="4:6" x14ac:dyDescent="0.2">
      <c r="D5808" s="252"/>
      <c r="E5808" s="252"/>
      <c r="F5808" s="252"/>
    </row>
    <row r="5810" spans="4:6" x14ac:dyDescent="0.2">
      <c r="D5810" s="252"/>
      <c r="E5810" s="252"/>
      <c r="F5810" s="252"/>
    </row>
    <row r="5812" spans="4:6" x14ac:dyDescent="0.2">
      <c r="D5812" s="252"/>
      <c r="E5812" s="252"/>
      <c r="F5812" s="252"/>
    </row>
    <row r="5814" spans="4:6" x14ac:dyDescent="0.2">
      <c r="D5814" s="252"/>
      <c r="E5814" s="252"/>
      <c r="F5814" s="252"/>
    </row>
    <row r="5816" spans="4:6" x14ac:dyDescent="0.2">
      <c r="D5816" s="252"/>
      <c r="E5816" s="252"/>
      <c r="F5816" s="252"/>
    </row>
    <row r="5818" spans="4:6" x14ac:dyDescent="0.2">
      <c r="D5818" s="252"/>
      <c r="E5818" s="252"/>
      <c r="F5818" s="252"/>
    </row>
    <row r="5820" spans="4:6" x14ac:dyDescent="0.2">
      <c r="D5820" s="252"/>
      <c r="E5820" s="252"/>
      <c r="F5820" s="252"/>
    </row>
    <row r="5822" spans="4:6" x14ac:dyDescent="0.2">
      <c r="D5822" s="252"/>
      <c r="E5822" s="252"/>
      <c r="F5822" s="252"/>
    </row>
    <row r="5824" spans="4:6" x14ac:dyDescent="0.2">
      <c r="D5824" s="252"/>
      <c r="E5824" s="252"/>
      <c r="F5824" s="252"/>
    </row>
    <row r="5826" spans="4:6" x14ac:dyDescent="0.2">
      <c r="D5826" s="252"/>
      <c r="E5826" s="252"/>
      <c r="F5826" s="252"/>
    </row>
    <row r="5828" spans="4:6" x14ac:dyDescent="0.2">
      <c r="D5828" s="252"/>
      <c r="E5828" s="252"/>
      <c r="F5828" s="252"/>
    </row>
    <row r="5830" spans="4:6" x14ac:dyDescent="0.2">
      <c r="D5830" s="252"/>
      <c r="E5830" s="252"/>
      <c r="F5830" s="252"/>
    </row>
    <row r="5832" spans="4:6" x14ac:dyDescent="0.2">
      <c r="D5832" s="252"/>
      <c r="E5832" s="252"/>
      <c r="F5832" s="252"/>
    </row>
    <row r="5834" spans="4:6" x14ac:dyDescent="0.2">
      <c r="D5834" s="252"/>
      <c r="E5834" s="252"/>
      <c r="F5834" s="252"/>
    </row>
    <row r="5836" spans="4:6" x14ac:dyDescent="0.2">
      <c r="D5836" s="252"/>
      <c r="E5836" s="252"/>
      <c r="F5836" s="252"/>
    </row>
    <row r="5838" spans="4:6" x14ac:dyDescent="0.2">
      <c r="D5838" s="252"/>
      <c r="E5838" s="252"/>
      <c r="F5838" s="252"/>
    </row>
    <row r="5840" spans="4:6" x14ac:dyDescent="0.2">
      <c r="D5840" s="252"/>
      <c r="E5840" s="252"/>
      <c r="F5840" s="252"/>
    </row>
    <row r="5842" spans="4:6" x14ac:dyDescent="0.2">
      <c r="D5842" s="252"/>
      <c r="E5842" s="252"/>
      <c r="F5842" s="252"/>
    </row>
    <row r="5844" spans="4:6" x14ac:dyDescent="0.2">
      <c r="D5844" s="252"/>
      <c r="E5844" s="252"/>
      <c r="F5844" s="252"/>
    </row>
    <row r="5846" spans="4:6" x14ac:dyDescent="0.2">
      <c r="D5846" s="252"/>
      <c r="E5846" s="252"/>
      <c r="F5846" s="252"/>
    </row>
    <row r="5848" spans="4:6" x14ac:dyDescent="0.2">
      <c r="D5848" s="252"/>
      <c r="E5848" s="252"/>
      <c r="F5848" s="252"/>
    </row>
    <row r="5850" spans="4:6" x14ac:dyDescent="0.2">
      <c r="D5850" s="252"/>
      <c r="E5850" s="252"/>
      <c r="F5850" s="252"/>
    </row>
    <row r="5852" spans="4:6" x14ac:dyDescent="0.2">
      <c r="D5852" s="252"/>
      <c r="E5852" s="252"/>
      <c r="F5852" s="252"/>
    </row>
    <row r="5854" spans="4:6" x14ac:dyDescent="0.2">
      <c r="D5854" s="252"/>
      <c r="E5854" s="252"/>
      <c r="F5854" s="252"/>
    </row>
    <row r="5856" spans="4:6" x14ac:dyDescent="0.2">
      <c r="D5856" s="252"/>
      <c r="E5856" s="252"/>
      <c r="F5856" s="252"/>
    </row>
    <row r="5858" spans="4:6" x14ac:dyDescent="0.2">
      <c r="D5858" s="252"/>
      <c r="E5858" s="252"/>
      <c r="F5858" s="252"/>
    </row>
    <row r="5860" spans="4:6" x14ac:dyDescent="0.2">
      <c r="D5860" s="252"/>
      <c r="E5860" s="252"/>
      <c r="F5860" s="252"/>
    </row>
    <row r="5862" spans="4:6" x14ac:dyDescent="0.2">
      <c r="D5862" s="252"/>
      <c r="E5862" s="252"/>
      <c r="F5862" s="252"/>
    </row>
    <row r="5864" spans="4:6" x14ac:dyDescent="0.2">
      <c r="D5864" s="252"/>
      <c r="E5864" s="252"/>
      <c r="F5864" s="252"/>
    </row>
    <row r="5866" spans="4:6" x14ac:dyDescent="0.2">
      <c r="D5866" s="252"/>
      <c r="E5866" s="252"/>
      <c r="F5866" s="252"/>
    </row>
    <row r="5868" spans="4:6" x14ac:dyDescent="0.2">
      <c r="D5868" s="252"/>
      <c r="E5868" s="252"/>
      <c r="F5868" s="252"/>
    </row>
    <row r="5870" spans="4:6" x14ac:dyDescent="0.2">
      <c r="D5870" s="252"/>
      <c r="E5870" s="252"/>
      <c r="F5870" s="252"/>
    </row>
    <row r="5872" spans="4:6" x14ac:dyDescent="0.2">
      <c r="D5872" s="252"/>
      <c r="E5872" s="252"/>
      <c r="F5872" s="252"/>
    </row>
    <row r="5874" spans="4:6" x14ac:dyDescent="0.2">
      <c r="D5874" s="252"/>
      <c r="E5874" s="252"/>
      <c r="F5874" s="252"/>
    </row>
    <row r="5876" spans="4:6" x14ac:dyDescent="0.2">
      <c r="D5876" s="252"/>
      <c r="E5876" s="252"/>
      <c r="F5876" s="252"/>
    </row>
    <row r="5878" spans="4:6" x14ac:dyDescent="0.2">
      <c r="D5878" s="252"/>
      <c r="E5878" s="252"/>
      <c r="F5878" s="252"/>
    </row>
    <row r="5880" spans="4:6" x14ac:dyDescent="0.2">
      <c r="D5880" s="252"/>
      <c r="E5880" s="252"/>
      <c r="F5880" s="252"/>
    </row>
    <row r="5882" spans="4:6" x14ac:dyDescent="0.2">
      <c r="D5882" s="252"/>
      <c r="E5882" s="252"/>
      <c r="F5882" s="252"/>
    </row>
    <row r="5884" spans="4:6" x14ac:dyDescent="0.2">
      <c r="D5884" s="252"/>
      <c r="E5884" s="252"/>
      <c r="F5884" s="252"/>
    </row>
    <row r="5886" spans="4:6" x14ac:dyDescent="0.2">
      <c r="D5886" s="252"/>
      <c r="E5886" s="252"/>
      <c r="F5886" s="252"/>
    </row>
    <row r="5888" spans="4:6" x14ac:dyDescent="0.2">
      <c r="D5888" s="252"/>
      <c r="E5888" s="252"/>
      <c r="F5888" s="252"/>
    </row>
    <row r="5890" spans="4:6" x14ac:dyDescent="0.2">
      <c r="D5890" s="252"/>
      <c r="E5890" s="252"/>
      <c r="F5890" s="252"/>
    </row>
    <row r="5892" spans="4:6" x14ac:dyDescent="0.2">
      <c r="D5892" s="252"/>
      <c r="E5892" s="252"/>
      <c r="F5892" s="252"/>
    </row>
    <row r="5894" spans="4:6" x14ac:dyDescent="0.2">
      <c r="D5894" s="252"/>
      <c r="E5894" s="252"/>
      <c r="F5894" s="252"/>
    </row>
    <row r="5896" spans="4:6" x14ac:dyDescent="0.2">
      <c r="D5896" s="252"/>
      <c r="E5896" s="252"/>
      <c r="F5896" s="252"/>
    </row>
    <row r="5898" spans="4:6" x14ac:dyDescent="0.2">
      <c r="D5898" s="252"/>
      <c r="E5898" s="252"/>
      <c r="F5898" s="252"/>
    </row>
    <row r="5900" spans="4:6" x14ac:dyDescent="0.2">
      <c r="D5900" s="252"/>
      <c r="E5900" s="252"/>
      <c r="F5900" s="252"/>
    </row>
    <row r="5902" spans="4:6" x14ac:dyDescent="0.2">
      <c r="D5902" s="252"/>
      <c r="E5902" s="252"/>
      <c r="F5902" s="252"/>
    </row>
    <row r="5904" spans="4:6" x14ac:dyDescent="0.2">
      <c r="D5904" s="252"/>
      <c r="E5904" s="252"/>
      <c r="F5904" s="252"/>
    </row>
    <row r="5906" spans="4:6" x14ac:dyDescent="0.2">
      <c r="D5906" s="252"/>
      <c r="E5906" s="252"/>
      <c r="F5906" s="252"/>
    </row>
    <row r="5908" spans="4:6" x14ac:dyDescent="0.2">
      <c r="D5908" s="252"/>
      <c r="E5908" s="252"/>
      <c r="F5908" s="252"/>
    </row>
    <row r="5910" spans="4:6" x14ac:dyDescent="0.2">
      <c r="D5910" s="252"/>
      <c r="E5910" s="252"/>
      <c r="F5910" s="252"/>
    </row>
    <row r="5912" spans="4:6" x14ac:dyDescent="0.2">
      <c r="D5912" s="252"/>
      <c r="E5912" s="252"/>
      <c r="F5912" s="252"/>
    </row>
    <row r="5914" spans="4:6" x14ac:dyDescent="0.2">
      <c r="D5914" s="252"/>
      <c r="E5914" s="252"/>
      <c r="F5914" s="252"/>
    </row>
    <row r="5916" spans="4:6" x14ac:dyDescent="0.2">
      <c r="D5916" s="252"/>
      <c r="E5916" s="252"/>
      <c r="F5916" s="252"/>
    </row>
    <row r="5918" spans="4:6" x14ac:dyDescent="0.2">
      <c r="D5918" s="252"/>
      <c r="E5918" s="252"/>
      <c r="F5918" s="252"/>
    </row>
    <row r="5920" spans="4:6" x14ac:dyDescent="0.2">
      <c r="D5920" s="252"/>
      <c r="E5920" s="252"/>
      <c r="F5920" s="252"/>
    </row>
    <row r="5922" spans="4:6" x14ac:dyDescent="0.2">
      <c r="D5922" s="252"/>
      <c r="E5922" s="252"/>
      <c r="F5922" s="252"/>
    </row>
    <row r="5924" spans="4:6" x14ac:dyDescent="0.2">
      <c r="D5924" s="252"/>
      <c r="E5924" s="252"/>
      <c r="F5924" s="252"/>
    </row>
    <row r="5926" spans="4:6" x14ac:dyDescent="0.2">
      <c r="D5926" s="252"/>
      <c r="E5926" s="252"/>
      <c r="F5926" s="252"/>
    </row>
    <row r="5928" spans="4:6" x14ac:dyDescent="0.2">
      <c r="D5928" s="252"/>
      <c r="E5928" s="252"/>
      <c r="F5928" s="252"/>
    </row>
    <row r="5930" spans="4:6" x14ac:dyDescent="0.2">
      <c r="D5930" s="252"/>
      <c r="E5930" s="252"/>
      <c r="F5930" s="252"/>
    </row>
    <row r="5932" spans="4:6" x14ac:dyDescent="0.2">
      <c r="D5932" s="252"/>
      <c r="E5932" s="252"/>
      <c r="F5932" s="252"/>
    </row>
    <row r="5934" spans="4:6" x14ac:dyDescent="0.2">
      <c r="D5934" s="252"/>
      <c r="E5934" s="252"/>
      <c r="F5934" s="252"/>
    </row>
    <row r="5936" spans="4:6" x14ac:dyDescent="0.2">
      <c r="D5936" s="252"/>
      <c r="E5936" s="252"/>
      <c r="F5936" s="252"/>
    </row>
    <row r="5938" spans="4:6" x14ac:dyDescent="0.2">
      <c r="D5938" s="252"/>
      <c r="E5938" s="252"/>
      <c r="F5938" s="252"/>
    </row>
    <row r="5940" spans="4:6" x14ac:dyDescent="0.2">
      <c r="D5940" s="252"/>
      <c r="E5940" s="252"/>
      <c r="F5940" s="252"/>
    </row>
    <row r="5942" spans="4:6" x14ac:dyDescent="0.2">
      <c r="D5942" s="252"/>
      <c r="E5942" s="252"/>
      <c r="F5942" s="252"/>
    </row>
    <row r="5944" spans="4:6" x14ac:dyDescent="0.2">
      <c r="D5944" s="252"/>
      <c r="E5944" s="252"/>
      <c r="F5944" s="252"/>
    </row>
    <row r="5946" spans="4:6" x14ac:dyDescent="0.2">
      <c r="D5946" s="252"/>
      <c r="E5946" s="252"/>
      <c r="F5946" s="252"/>
    </row>
    <row r="5948" spans="4:6" x14ac:dyDescent="0.2">
      <c r="D5948" s="252"/>
      <c r="E5948" s="252"/>
      <c r="F5948" s="252"/>
    </row>
    <row r="5950" spans="4:6" x14ac:dyDescent="0.2">
      <c r="D5950" s="252"/>
      <c r="E5950" s="252"/>
      <c r="F5950" s="252"/>
    </row>
    <row r="5952" spans="4:6" x14ac:dyDescent="0.2">
      <c r="D5952" s="252"/>
      <c r="E5952" s="252"/>
      <c r="F5952" s="252"/>
    </row>
    <row r="5954" spans="4:6" x14ac:dyDescent="0.2">
      <c r="D5954" s="252"/>
      <c r="E5954" s="252"/>
      <c r="F5954" s="252"/>
    </row>
    <row r="5956" spans="4:6" x14ac:dyDescent="0.2">
      <c r="D5956" s="252"/>
      <c r="E5956" s="252"/>
      <c r="F5956" s="252"/>
    </row>
    <row r="5958" spans="4:6" x14ac:dyDescent="0.2">
      <c r="D5958" s="252"/>
      <c r="E5958" s="252"/>
      <c r="F5958" s="252"/>
    </row>
    <row r="5960" spans="4:6" x14ac:dyDescent="0.2">
      <c r="D5960" s="252"/>
      <c r="E5960" s="252"/>
      <c r="F5960" s="252"/>
    </row>
    <row r="5962" spans="4:6" x14ac:dyDescent="0.2">
      <c r="D5962" s="252"/>
      <c r="E5962" s="252"/>
      <c r="F5962" s="252"/>
    </row>
    <row r="5964" spans="4:6" x14ac:dyDescent="0.2">
      <c r="D5964" s="252"/>
      <c r="E5964" s="252"/>
      <c r="F5964" s="252"/>
    </row>
    <row r="5966" spans="4:6" x14ac:dyDescent="0.2">
      <c r="D5966" s="252"/>
      <c r="E5966" s="252"/>
      <c r="F5966" s="252"/>
    </row>
    <row r="5968" spans="4:6" x14ac:dyDescent="0.2">
      <c r="D5968" s="252"/>
      <c r="E5968" s="252"/>
      <c r="F5968" s="252"/>
    </row>
    <row r="5970" spans="4:6" x14ac:dyDescent="0.2">
      <c r="D5970" s="252"/>
      <c r="E5970" s="252"/>
      <c r="F5970" s="252"/>
    </row>
    <row r="5972" spans="4:6" x14ac:dyDescent="0.2">
      <c r="D5972" s="252"/>
      <c r="E5972" s="252"/>
      <c r="F5972" s="252"/>
    </row>
    <row r="5974" spans="4:6" x14ac:dyDescent="0.2">
      <c r="D5974" s="252"/>
      <c r="E5974" s="252"/>
      <c r="F5974" s="252"/>
    </row>
    <row r="5976" spans="4:6" x14ac:dyDescent="0.2">
      <c r="D5976" s="252"/>
      <c r="E5976" s="252"/>
      <c r="F5976" s="252"/>
    </row>
    <row r="5978" spans="4:6" x14ac:dyDescent="0.2">
      <c r="D5978" s="252"/>
      <c r="E5978" s="252"/>
      <c r="F5978" s="252"/>
    </row>
    <row r="5980" spans="4:6" x14ac:dyDescent="0.2">
      <c r="D5980" s="252"/>
      <c r="E5980" s="252"/>
      <c r="F5980" s="252"/>
    </row>
    <row r="5982" spans="4:6" x14ac:dyDescent="0.2">
      <c r="D5982" s="252"/>
      <c r="E5982" s="252"/>
      <c r="F5982" s="252"/>
    </row>
    <row r="5984" spans="4:6" x14ac:dyDescent="0.2">
      <c r="D5984" s="252"/>
      <c r="E5984" s="252"/>
      <c r="F5984" s="252"/>
    </row>
    <row r="5986" spans="4:6" x14ac:dyDescent="0.2">
      <c r="D5986" s="252"/>
      <c r="E5986" s="252"/>
      <c r="F5986" s="252"/>
    </row>
    <row r="5988" spans="4:6" x14ac:dyDescent="0.2">
      <c r="D5988" s="252"/>
      <c r="E5988" s="252"/>
      <c r="F5988" s="252"/>
    </row>
    <row r="5990" spans="4:6" x14ac:dyDescent="0.2">
      <c r="D5990" s="252"/>
      <c r="E5990" s="252"/>
      <c r="F5990" s="252"/>
    </row>
    <row r="5992" spans="4:6" x14ac:dyDescent="0.2">
      <c r="D5992" s="252"/>
      <c r="E5992" s="252"/>
      <c r="F5992" s="252"/>
    </row>
    <row r="5994" spans="4:6" x14ac:dyDescent="0.2">
      <c r="D5994" s="252"/>
      <c r="E5994" s="252"/>
      <c r="F5994" s="252"/>
    </row>
    <row r="5996" spans="4:6" x14ac:dyDescent="0.2">
      <c r="D5996" s="252"/>
      <c r="E5996" s="252"/>
      <c r="F5996" s="252"/>
    </row>
    <row r="5998" spans="4:6" x14ac:dyDescent="0.2">
      <c r="D5998" s="252"/>
      <c r="E5998" s="252"/>
      <c r="F5998" s="252"/>
    </row>
    <row r="6000" spans="4:6" x14ac:dyDescent="0.2">
      <c r="D6000" s="252"/>
      <c r="E6000" s="252"/>
      <c r="F6000" s="252"/>
    </row>
    <row r="6002" spans="4:6" x14ac:dyDescent="0.2">
      <c r="D6002" s="252"/>
      <c r="E6002" s="252"/>
      <c r="F6002" s="252"/>
    </row>
    <row r="6004" spans="4:6" x14ac:dyDescent="0.2">
      <c r="D6004" s="252"/>
      <c r="E6004" s="252"/>
      <c r="F6004" s="252"/>
    </row>
    <row r="6006" spans="4:6" x14ac:dyDescent="0.2">
      <c r="D6006" s="252"/>
      <c r="E6006" s="252"/>
      <c r="F6006" s="252"/>
    </row>
    <row r="6008" spans="4:6" x14ac:dyDescent="0.2">
      <c r="D6008" s="252"/>
      <c r="E6008" s="252"/>
      <c r="F6008" s="252"/>
    </row>
    <row r="6010" spans="4:6" x14ac:dyDescent="0.2">
      <c r="D6010" s="252"/>
      <c r="E6010" s="252"/>
      <c r="F6010" s="252"/>
    </row>
    <row r="6012" spans="4:6" x14ac:dyDescent="0.2">
      <c r="D6012" s="252"/>
      <c r="E6012" s="252"/>
      <c r="F6012" s="252"/>
    </row>
    <row r="6014" spans="4:6" x14ac:dyDescent="0.2">
      <c r="D6014" s="252"/>
      <c r="E6014" s="252"/>
      <c r="F6014" s="252"/>
    </row>
    <row r="6016" spans="4:6" x14ac:dyDescent="0.2">
      <c r="D6016" s="252"/>
      <c r="E6016" s="252"/>
      <c r="F6016" s="252"/>
    </row>
    <row r="6018" spans="4:6" x14ac:dyDescent="0.2">
      <c r="D6018" s="252"/>
      <c r="E6018" s="252"/>
      <c r="F6018" s="252"/>
    </row>
    <row r="6020" spans="4:6" x14ac:dyDescent="0.2">
      <c r="D6020" s="252"/>
      <c r="E6020" s="252"/>
      <c r="F6020" s="252"/>
    </row>
    <row r="6022" spans="4:6" x14ac:dyDescent="0.2">
      <c r="D6022" s="252"/>
      <c r="E6022" s="252"/>
      <c r="F6022" s="252"/>
    </row>
    <row r="6024" spans="4:6" x14ac:dyDescent="0.2">
      <c r="D6024" s="252"/>
      <c r="E6024" s="252"/>
      <c r="F6024" s="252"/>
    </row>
    <row r="6026" spans="4:6" x14ac:dyDescent="0.2">
      <c r="D6026" s="252"/>
      <c r="E6026" s="252"/>
      <c r="F6026" s="252"/>
    </row>
    <row r="6028" spans="4:6" x14ac:dyDescent="0.2">
      <c r="D6028" s="252"/>
      <c r="E6028" s="252"/>
      <c r="F6028" s="252"/>
    </row>
    <row r="6030" spans="4:6" x14ac:dyDescent="0.2">
      <c r="D6030" s="252"/>
      <c r="E6030" s="252"/>
      <c r="F6030" s="252"/>
    </row>
    <row r="6032" spans="4:6" x14ac:dyDescent="0.2">
      <c r="D6032" s="252"/>
      <c r="E6032" s="252"/>
      <c r="F6032" s="252"/>
    </row>
    <row r="6034" spans="4:6" x14ac:dyDescent="0.2">
      <c r="D6034" s="252"/>
      <c r="E6034" s="252"/>
      <c r="F6034" s="252"/>
    </row>
    <row r="6036" spans="4:6" x14ac:dyDescent="0.2">
      <c r="D6036" s="252"/>
      <c r="E6036" s="252"/>
      <c r="F6036" s="252"/>
    </row>
    <row r="6038" spans="4:6" x14ac:dyDescent="0.2">
      <c r="D6038" s="252"/>
      <c r="E6038" s="252"/>
      <c r="F6038" s="252"/>
    </row>
    <row r="6040" spans="4:6" x14ac:dyDescent="0.2">
      <c r="D6040" s="252"/>
      <c r="E6040" s="252"/>
      <c r="F6040" s="252"/>
    </row>
    <row r="6042" spans="4:6" x14ac:dyDescent="0.2">
      <c r="D6042" s="252"/>
      <c r="E6042" s="252"/>
      <c r="F6042" s="252"/>
    </row>
    <row r="6044" spans="4:6" x14ac:dyDescent="0.2">
      <c r="D6044" s="252"/>
      <c r="E6044" s="252"/>
      <c r="F6044" s="252"/>
    </row>
    <row r="6046" spans="4:6" x14ac:dyDescent="0.2">
      <c r="D6046" s="252"/>
      <c r="E6046" s="252"/>
      <c r="F6046" s="252"/>
    </row>
    <row r="6048" spans="4:6" x14ac:dyDescent="0.2">
      <c r="D6048" s="252"/>
      <c r="E6048" s="252"/>
      <c r="F6048" s="252"/>
    </row>
    <row r="6050" spans="4:6" x14ac:dyDescent="0.2">
      <c r="D6050" s="252"/>
      <c r="E6050" s="252"/>
      <c r="F6050" s="252"/>
    </row>
    <row r="6052" spans="4:6" x14ac:dyDescent="0.2">
      <c r="D6052" s="252"/>
      <c r="E6052" s="252"/>
      <c r="F6052" s="252"/>
    </row>
    <row r="6054" spans="4:6" x14ac:dyDescent="0.2">
      <c r="D6054" s="252"/>
      <c r="E6054" s="252"/>
      <c r="F6054" s="252"/>
    </row>
    <row r="6056" spans="4:6" x14ac:dyDescent="0.2">
      <c r="D6056" s="252"/>
      <c r="E6056" s="252"/>
      <c r="F6056" s="252"/>
    </row>
    <row r="6058" spans="4:6" x14ac:dyDescent="0.2">
      <c r="D6058" s="252"/>
      <c r="E6058" s="252"/>
      <c r="F6058" s="252"/>
    </row>
    <row r="6060" spans="4:6" x14ac:dyDescent="0.2">
      <c r="D6060" s="252"/>
      <c r="E6060" s="252"/>
      <c r="F6060" s="252"/>
    </row>
    <row r="6062" spans="4:6" x14ac:dyDescent="0.2">
      <c r="D6062" s="252"/>
      <c r="E6062" s="252"/>
      <c r="F6062" s="252"/>
    </row>
    <row r="6064" spans="4:6" x14ac:dyDescent="0.2">
      <c r="D6064" s="252"/>
      <c r="E6064" s="252"/>
      <c r="F6064" s="252"/>
    </row>
    <row r="6066" spans="4:6" x14ac:dyDescent="0.2">
      <c r="D6066" s="252"/>
      <c r="E6066" s="252"/>
      <c r="F6066" s="252"/>
    </row>
    <row r="6068" spans="4:6" x14ac:dyDescent="0.2">
      <c r="D6068" s="252"/>
      <c r="E6068" s="252"/>
      <c r="F6068" s="252"/>
    </row>
    <row r="6070" spans="4:6" x14ac:dyDescent="0.2">
      <c r="D6070" s="252"/>
      <c r="E6070" s="252"/>
      <c r="F6070" s="252"/>
    </row>
    <row r="6072" spans="4:6" x14ac:dyDescent="0.2">
      <c r="D6072" s="252"/>
      <c r="E6072" s="252"/>
      <c r="F6072" s="252"/>
    </row>
    <row r="6074" spans="4:6" x14ac:dyDescent="0.2">
      <c r="D6074" s="252"/>
      <c r="E6074" s="252"/>
      <c r="F6074" s="252"/>
    </row>
    <row r="6076" spans="4:6" x14ac:dyDescent="0.2">
      <c r="D6076" s="252"/>
      <c r="E6076" s="252"/>
      <c r="F6076" s="252"/>
    </row>
    <row r="6078" spans="4:6" x14ac:dyDescent="0.2">
      <c r="D6078" s="252"/>
      <c r="E6078" s="252"/>
      <c r="F6078" s="252"/>
    </row>
    <row r="6080" spans="4:6" x14ac:dyDescent="0.2">
      <c r="D6080" s="252"/>
      <c r="E6080" s="252"/>
      <c r="F6080" s="252"/>
    </row>
    <row r="6082" spans="4:6" x14ac:dyDescent="0.2">
      <c r="D6082" s="252"/>
      <c r="E6082" s="252"/>
      <c r="F6082" s="252"/>
    </row>
    <row r="6084" spans="4:6" x14ac:dyDescent="0.2">
      <c r="D6084" s="252"/>
      <c r="E6084" s="252"/>
      <c r="F6084" s="252"/>
    </row>
    <row r="6086" spans="4:6" x14ac:dyDescent="0.2">
      <c r="D6086" s="252"/>
      <c r="E6086" s="252"/>
      <c r="F6086" s="252"/>
    </row>
    <row r="6088" spans="4:6" x14ac:dyDescent="0.2">
      <c r="D6088" s="252"/>
      <c r="E6088" s="252"/>
      <c r="F6088" s="252"/>
    </row>
    <row r="6090" spans="4:6" x14ac:dyDescent="0.2">
      <c r="D6090" s="252"/>
      <c r="E6090" s="252"/>
      <c r="F6090" s="252"/>
    </row>
    <row r="6092" spans="4:6" x14ac:dyDescent="0.2">
      <c r="D6092" s="252"/>
      <c r="E6092" s="252"/>
      <c r="F6092" s="252"/>
    </row>
    <row r="6094" spans="4:6" x14ac:dyDescent="0.2">
      <c r="D6094" s="252"/>
      <c r="E6094" s="252"/>
      <c r="F6094" s="252"/>
    </row>
    <row r="6096" spans="4:6" x14ac:dyDescent="0.2">
      <c r="D6096" s="252"/>
      <c r="E6096" s="252"/>
      <c r="F6096" s="252"/>
    </row>
    <row r="6098" spans="4:6" x14ac:dyDescent="0.2">
      <c r="D6098" s="252"/>
      <c r="E6098" s="252"/>
      <c r="F6098" s="252"/>
    </row>
    <row r="6100" spans="4:6" x14ac:dyDescent="0.2">
      <c r="D6100" s="252"/>
      <c r="E6100" s="252"/>
      <c r="F6100" s="252"/>
    </row>
    <row r="6102" spans="4:6" x14ac:dyDescent="0.2">
      <c r="D6102" s="252"/>
      <c r="E6102" s="252"/>
      <c r="F6102" s="252"/>
    </row>
    <row r="6104" spans="4:6" x14ac:dyDescent="0.2">
      <c r="D6104" s="252"/>
      <c r="E6104" s="252"/>
      <c r="F6104" s="252"/>
    </row>
    <row r="6106" spans="4:6" x14ac:dyDescent="0.2">
      <c r="D6106" s="252"/>
      <c r="E6106" s="252"/>
      <c r="F6106" s="252"/>
    </row>
    <row r="6108" spans="4:6" x14ac:dyDescent="0.2">
      <c r="D6108" s="252"/>
      <c r="E6108" s="252"/>
      <c r="F6108" s="252"/>
    </row>
    <row r="6110" spans="4:6" x14ac:dyDescent="0.2">
      <c r="D6110" s="252"/>
      <c r="E6110" s="252"/>
      <c r="F6110" s="252"/>
    </row>
    <row r="6112" spans="4:6" x14ac:dyDescent="0.2">
      <c r="D6112" s="252"/>
      <c r="E6112" s="252"/>
      <c r="F6112" s="252"/>
    </row>
    <row r="6114" spans="4:6" x14ac:dyDescent="0.2">
      <c r="D6114" s="252"/>
      <c r="E6114" s="252"/>
      <c r="F6114" s="252"/>
    </row>
    <row r="6116" spans="4:6" x14ac:dyDescent="0.2">
      <c r="D6116" s="252"/>
      <c r="E6116" s="252"/>
      <c r="F6116" s="252"/>
    </row>
    <row r="6118" spans="4:6" x14ac:dyDescent="0.2">
      <c r="D6118" s="252"/>
      <c r="E6118" s="252"/>
      <c r="F6118" s="252"/>
    </row>
    <row r="6120" spans="4:6" x14ac:dyDescent="0.2">
      <c r="D6120" s="252"/>
      <c r="E6120" s="252"/>
      <c r="F6120" s="252"/>
    </row>
    <row r="6122" spans="4:6" x14ac:dyDescent="0.2">
      <c r="D6122" s="252"/>
      <c r="E6122" s="252"/>
      <c r="F6122" s="252"/>
    </row>
    <row r="6124" spans="4:6" x14ac:dyDescent="0.2">
      <c r="D6124" s="252"/>
      <c r="E6124" s="252"/>
      <c r="F6124" s="252"/>
    </row>
    <row r="6126" spans="4:6" x14ac:dyDescent="0.2">
      <c r="D6126" s="252"/>
      <c r="E6126" s="252"/>
      <c r="F6126" s="252"/>
    </row>
    <row r="6128" spans="4:6" x14ac:dyDescent="0.2">
      <c r="D6128" s="252"/>
      <c r="E6128" s="252"/>
      <c r="F6128" s="252"/>
    </row>
    <row r="6130" spans="4:6" x14ac:dyDescent="0.2">
      <c r="D6130" s="252"/>
      <c r="E6130" s="252"/>
      <c r="F6130" s="252"/>
    </row>
    <row r="6132" spans="4:6" x14ac:dyDescent="0.2">
      <c r="D6132" s="252"/>
      <c r="E6132" s="252"/>
      <c r="F6132" s="252"/>
    </row>
    <row r="6134" spans="4:6" x14ac:dyDescent="0.2">
      <c r="D6134" s="252"/>
      <c r="E6134" s="252"/>
      <c r="F6134" s="252"/>
    </row>
    <row r="6136" spans="4:6" x14ac:dyDescent="0.2">
      <c r="D6136" s="252"/>
      <c r="E6136" s="252"/>
      <c r="F6136" s="252"/>
    </row>
    <row r="6138" spans="4:6" x14ac:dyDescent="0.2">
      <c r="D6138" s="252"/>
      <c r="E6138" s="252"/>
      <c r="F6138" s="252"/>
    </row>
    <row r="6140" spans="4:6" x14ac:dyDescent="0.2">
      <c r="D6140" s="252"/>
      <c r="E6140" s="252"/>
      <c r="F6140" s="252"/>
    </row>
    <row r="6142" spans="4:6" x14ac:dyDescent="0.2">
      <c r="D6142" s="252"/>
      <c r="E6142" s="252"/>
      <c r="F6142" s="252"/>
    </row>
    <row r="6144" spans="4:6" x14ac:dyDescent="0.2">
      <c r="D6144" s="252"/>
      <c r="E6144" s="252"/>
      <c r="F6144" s="252"/>
    </row>
    <row r="6146" spans="4:6" x14ac:dyDescent="0.2">
      <c r="D6146" s="252"/>
      <c r="E6146" s="252"/>
      <c r="F6146" s="252"/>
    </row>
    <row r="6148" spans="4:6" x14ac:dyDescent="0.2">
      <c r="D6148" s="252"/>
      <c r="E6148" s="252"/>
      <c r="F6148" s="252"/>
    </row>
    <row r="6150" spans="4:6" x14ac:dyDescent="0.2">
      <c r="D6150" s="252"/>
      <c r="E6150" s="252"/>
      <c r="F6150" s="252"/>
    </row>
    <row r="6152" spans="4:6" x14ac:dyDescent="0.2">
      <c r="D6152" s="252"/>
      <c r="E6152" s="252"/>
      <c r="F6152" s="252"/>
    </row>
    <row r="6154" spans="4:6" x14ac:dyDescent="0.2">
      <c r="D6154" s="252"/>
      <c r="E6154" s="252"/>
      <c r="F6154" s="252"/>
    </row>
    <row r="6156" spans="4:6" x14ac:dyDescent="0.2">
      <c r="D6156" s="252"/>
      <c r="E6156" s="252"/>
      <c r="F6156" s="252"/>
    </row>
    <row r="6158" spans="4:6" x14ac:dyDescent="0.2">
      <c r="D6158" s="252"/>
      <c r="E6158" s="252"/>
      <c r="F6158" s="252"/>
    </row>
    <row r="6160" spans="4:6" x14ac:dyDescent="0.2">
      <c r="D6160" s="252"/>
      <c r="E6160" s="252"/>
      <c r="F6160" s="252"/>
    </row>
    <row r="6162" spans="4:6" x14ac:dyDescent="0.2">
      <c r="D6162" s="252"/>
      <c r="E6162" s="252"/>
      <c r="F6162" s="252"/>
    </row>
    <row r="6164" spans="4:6" x14ac:dyDescent="0.2">
      <c r="D6164" s="252"/>
      <c r="E6164" s="252"/>
      <c r="F6164" s="252"/>
    </row>
    <row r="6166" spans="4:6" x14ac:dyDescent="0.2">
      <c r="D6166" s="252"/>
      <c r="E6166" s="252"/>
      <c r="F6166" s="252"/>
    </row>
    <row r="6168" spans="4:6" x14ac:dyDescent="0.2">
      <c r="D6168" s="252"/>
      <c r="E6168" s="252"/>
      <c r="F6168" s="252"/>
    </row>
    <row r="6170" spans="4:6" x14ac:dyDescent="0.2">
      <c r="D6170" s="252"/>
      <c r="E6170" s="252"/>
      <c r="F6170" s="252"/>
    </row>
    <row r="6172" spans="4:6" x14ac:dyDescent="0.2">
      <c r="D6172" s="252"/>
      <c r="E6172" s="252"/>
      <c r="F6172" s="252"/>
    </row>
    <row r="6174" spans="4:6" x14ac:dyDescent="0.2">
      <c r="D6174" s="252"/>
      <c r="E6174" s="252"/>
      <c r="F6174" s="252"/>
    </row>
    <row r="6176" spans="4:6" x14ac:dyDescent="0.2">
      <c r="D6176" s="252"/>
      <c r="E6176" s="252"/>
      <c r="F6176" s="252"/>
    </row>
    <row r="6178" spans="4:6" x14ac:dyDescent="0.2">
      <c r="D6178" s="252"/>
      <c r="E6178" s="252"/>
      <c r="F6178" s="252"/>
    </row>
    <row r="6180" spans="4:6" x14ac:dyDescent="0.2">
      <c r="D6180" s="252"/>
      <c r="E6180" s="252"/>
      <c r="F6180" s="252"/>
    </row>
    <row r="6182" spans="4:6" x14ac:dyDescent="0.2">
      <c r="D6182" s="252"/>
      <c r="E6182" s="252"/>
      <c r="F6182" s="252"/>
    </row>
    <row r="6184" spans="4:6" x14ac:dyDescent="0.2">
      <c r="D6184" s="252"/>
      <c r="E6184" s="252"/>
      <c r="F6184" s="252"/>
    </row>
    <row r="6186" spans="4:6" x14ac:dyDescent="0.2">
      <c r="D6186" s="252"/>
      <c r="E6186" s="252"/>
      <c r="F6186" s="252"/>
    </row>
    <row r="6188" spans="4:6" x14ac:dyDescent="0.2">
      <c r="D6188" s="252"/>
      <c r="E6188" s="252"/>
      <c r="F6188" s="252"/>
    </row>
    <row r="6190" spans="4:6" x14ac:dyDescent="0.2">
      <c r="D6190" s="252"/>
      <c r="E6190" s="252"/>
      <c r="F6190" s="252"/>
    </row>
    <row r="6192" spans="4:6" x14ac:dyDescent="0.2">
      <c r="D6192" s="252"/>
      <c r="E6192" s="252"/>
      <c r="F6192" s="252"/>
    </row>
    <row r="6194" spans="4:6" x14ac:dyDescent="0.2">
      <c r="D6194" s="252"/>
      <c r="E6194" s="252"/>
      <c r="F6194" s="252"/>
    </row>
    <row r="6196" spans="4:6" x14ac:dyDescent="0.2">
      <c r="D6196" s="252"/>
      <c r="E6196" s="252"/>
      <c r="F6196" s="252"/>
    </row>
    <row r="6198" spans="4:6" x14ac:dyDescent="0.2">
      <c r="D6198" s="252"/>
      <c r="E6198" s="252"/>
      <c r="F6198" s="252"/>
    </row>
    <row r="6200" spans="4:6" x14ac:dyDescent="0.2">
      <c r="D6200" s="252"/>
      <c r="E6200" s="252"/>
      <c r="F6200" s="252"/>
    </row>
    <row r="6202" spans="4:6" x14ac:dyDescent="0.2">
      <c r="D6202" s="252"/>
      <c r="E6202" s="252"/>
      <c r="F6202" s="252"/>
    </row>
    <row r="6204" spans="4:6" x14ac:dyDescent="0.2">
      <c r="D6204" s="252"/>
      <c r="E6204" s="252"/>
      <c r="F6204" s="252"/>
    </row>
    <row r="6206" spans="4:6" x14ac:dyDescent="0.2">
      <c r="D6206" s="252"/>
      <c r="E6206" s="252"/>
      <c r="F6206" s="252"/>
    </row>
    <row r="6208" spans="4:6" x14ac:dyDescent="0.2">
      <c r="D6208" s="252"/>
      <c r="E6208" s="252"/>
      <c r="F6208" s="252"/>
    </row>
    <row r="6210" spans="4:6" x14ac:dyDescent="0.2">
      <c r="D6210" s="252"/>
      <c r="E6210" s="252"/>
      <c r="F6210" s="252"/>
    </row>
    <row r="6212" spans="4:6" x14ac:dyDescent="0.2">
      <c r="D6212" s="252"/>
      <c r="E6212" s="252"/>
      <c r="F6212" s="252"/>
    </row>
    <row r="6214" spans="4:6" x14ac:dyDescent="0.2">
      <c r="D6214" s="252"/>
      <c r="E6214" s="252"/>
      <c r="F6214" s="252"/>
    </row>
    <row r="6216" spans="4:6" x14ac:dyDescent="0.2">
      <c r="D6216" s="252"/>
      <c r="E6216" s="252"/>
      <c r="F6216" s="252"/>
    </row>
    <row r="6218" spans="4:6" x14ac:dyDescent="0.2">
      <c r="D6218" s="252"/>
      <c r="E6218" s="252"/>
      <c r="F6218" s="252"/>
    </row>
    <row r="6220" spans="4:6" x14ac:dyDescent="0.2">
      <c r="D6220" s="252"/>
      <c r="E6220" s="252"/>
      <c r="F6220" s="252"/>
    </row>
    <row r="6222" spans="4:6" x14ac:dyDescent="0.2">
      <c r="D6222" s="252"/>
      <c r="E6222" s="252"/>
      <c r="F6222" s="252"/>
    </row>
    <row r="6224" spans="4:6" x14ac:dyDescent="0.2">
      <c r="D6224" s="252"/>
      <c r="E6224" s="252"/>
      <c r="F6224" s="252"/>
    </row>
    <row r="6226" spans="4:6" x14ac:dyDescent="0.2">
      <c r="D6226" s="252"/>
      <c r="E6226" s="252"/>
      <c r="F6226" s="252"/>
    </row>
    <row r="6228" spans="4:6" x14ac:dyDescent="0.2">
      <c r="D6228" s="252"/>
      <c r="E6228" s="252"/>
      <c r="F6228" s="252"/>
    </row>
    <row r="6230" spans="4:6" x14ac:dyDescent="0.2">
      <c r="D6230" s="252"/>
      <c r="E6230" s="252"/>
      <c r="F6230" s="252"/>
    </row>
    <row r="6232" spans="4:6" x14ac:dyDescent="0.2">
      <c r="D6232" s="252"/>
      <c r="E6232" s="252"/>
      <c r="F6232" s="252"/>
    </row>
    <row r="6234" spans="4:6" x14ac:dyDescent="0.2">
      <c r="D6234" s="252"/>
      <c r="E6234" s="252"/>
      <c r="F6234" s="252"/>
    </row>
    <row r="6236" spans="4:6" x14ac:dyDescent="0.2">
      <c r="D6236" s="252"/>
      <c r="E6236" s="252"/>
      <c r="F6236" s="252"/>
    </row>
    <row r="6238" spans="4:6" x14ac:dyDescent="0.2">
      <c r="D6238" s="252"/>
      <c r="E6238" s="252"/>
      <c r="F6238" s="252"/>
    </row>
    <row r="6240" spans="4:6" x14ac:dyDescent="0.2">
      <c r="D6240" s="252"/>
      <c r="E6240" s="252"/>
      <c r="F6240" s="252"/>
    </row>
    <row r="6242" spans="4:6" x14ac:dyDescent="0.2">
      <c r="D6242" s="252"/>
      <c r="E6242" s="252"/>
      <c r="F6242" s="252"/>
    </row>
    <row r="6244" spans="4:6" x14ac:dyDescent="0.2">
      <c r="D6244" s="252"/>
      <c r="E6244" s="252"/>
      <c r="F6244" s="252"/>
    </row>
    <row r="6246" spans="4:6" x14ac:dyDescent="0.2">
      <c r="D6246" s="252"/>
      <c r="E6246" s="252"/>
      <c r="F6246" s="252"/>
    </row>
    <row r="6248" spans="4:6" x14ac:dyDescent="0.2">
      <c r="D6248" s="252"/>
      <c r="E6248" s="252"/>
      <c r="F6248" s="252"/>
    </row>
    <row r="6250" spans="4:6" x14ac:dyDescent="0.2">
      <c r="D6250" s="252"/>
      <c r="E6250" s="252"/>
      <c r="F6250" s="252"/>
    </row>
    <row r="6252" spans="4:6" x14ac:dyDescent="0.2">
      <c r="D6252" s="252"/>
      <c r="E6252" s="252"/>
      <c r="F6252" s="252"/>
    </row>
    <row r="6254" spans="4:6" x14ac:dyDescent="0.2">
      <c r="D6254" s="252"/>
      <c r="E6254" s="252"/>
      <c r="F6254" s="252"/>
    </row>
    <row r="6256" spans="4:6" x14ac:dyDescent="0.2">
      <c r="D6256" s="252"/>
      <c r="E6256" s="252"/>
      <c r="F6256" s="252"/>
    </row>
    <row r="6258" spans="4:6" x14ac:dyDescent="0.2">
      <c r="D6258" s="252"/>
      <c r="E6258" s="252"/>
      <c r="F6258" s="252"/>
    </row>
    <row r="6260" spans="4:6" x14ac:dyDescent="0.2">
      <c r="D6260" s="252"/>
      <c r="E6260" s="252"/>
      <c r="F6260" s="252"/>
    </row>
    <row r="6262" spans="4:6" x14ac:dyDescent="0.2">
      <c r="D6262" s="252"/>
      <c r="E6262" s="252"/>
      <c r="F6262" s="252"/>
    </row>
    <row r="6264" spans="4:6" x14ac:dyDescent="0.2">
      <c r="D6264" s="252"/>
      <c r="E6264" s="252"/>
      <c r="F6264" s="252"/>
    </row>
    <row r="6266" spans="4:6" x14ac:dyDescent="0.2">
      <c r="D6266" s="252"/>
      <c r="E6266" s="252"/>
      <c r="F6266" s="252"/>
    </row>
    <row r="6268" spans="4:6" x14ac:dyDescent="0.2">
      <c r="D6268" s="252"/>
      <c r="E6268" s="252"/>
      <c r="F6268" s="252"/>
    </row>
    <row r="6270" spans="4:6" x14ac:dyDescent="0.2">
      <c r="D6270" s="252"/>
      <c r="E6270" s="252"/>
      <c r="F6270" s="252"/>
    </row>
    <row r="6272" spans="4:6" x14ac:dyDescent="0.2">
      <c r="D6272" s="252"/>
      <c r="E6272" s="252"/>
      <c r="F6272" s="252"/>
    </row>
    <row r="6274" spans="4:6" x14ac:dyDescent="0.2">
      <c r="D6274" s="252"/>
      <c r="E6274" s="252"/>
      <c r="F6274" s="252"/>
    </row>
    <row r="6276" spans="4:6" x14ac:dyDescent="0.2">
      <c r="D6276" s="252"/>
      <c r="E6276" s="252"/>
      <c r="F6276" s="252"/>
    </row>
    <row r="6278" spans="4:6" x14ac:dyDescent="0.2">
      <c r="D6278" s="252"/>
      <c r="E6278" s="252"/>
      <c r="F6278" s="252"/>
    </row>
    <row r="6280" spans="4:6" x14ac:dyDescent="0.2">
      <c r="D6280" s="252"/>
      <c r="E6280" s="252"/>
      <c r="F6280" s="252"/>
    </row>
    <row r="6282" spans="4:6" x14ac:dyDescent="0.2">
      <c r="D6282" s="252"/>
      <c r="E6282" s="252"/>
      <c r="F6282" s="252"/>
    </row>
    <row r="6284" spans="4:6" x14ac:dyDescent="0.2">
      <c r="D6284" s="252"/>
      <c r="E6284" s="252"/>
      <c r="F6284" s="252"/>
    </row>
    <row r="6286" spans="4:6" x14ac:dyDescent="0.2">
      <c r="D6286" s="252"/>
      <c r="E6286" s="252"/>
      <c r="F6286" s="252"/>
    </row>
    <row r="6288" spans="4:6" x14ac:dyDescent="0.2">
      <c r="D6288" s="252"/>
      <c r="E6288" s="252"/>
      <c r="F6288" s="252"/>
    </row>
    <row r="6290" spans="4:6" x14ac:dyDescent="0.2">
      <c r="D6290" s="252"/>
      <c r="E6290" s="252"/>
      <c r="F6290" s="252"/>
    </row>
    <row r="6292" spans="4:6" x14ac:dyDescent="0.2">
      <c r="D6292" s="252"/>
      <c r="E6292" s="252"/>
      <c r="F6292" s="252"/>
    </row>
    <row r="6294" spans="4:6" x14ac:dyDescent="0.2">
      <c r="D6294" s="252"/>
      <c r="E6294" s="252"/>
      <c r="F6294" s="252"/>
    </row>
    <row r="6296" spans="4:6" x14ac:dyDescent="0.2">
      <c r="D6296" s="252"/>
      <c r="E6296" s="252"/>
      <c r="F6296" s="252"/>
    </row>
    <row r="6298" spans="4:6" x14ac:dyDescent="0.2">
      <c r="D6298" s="252"/>
      <c r="E6298" s="252"/>
      <c r="F6298" s="252"/>
    </row>
    <row r="6300" spans="4:6" x14ac:dyDescent="0.2">
      <c r="D6300" s="252"/>
      <c r="E6300" s="252"/>
      <c r="F6300" s="252"/>
    </row>
    <row r="6302" spans="4:6" x14ac:dyDescent="0.2">
      <c r="D6302" s="252"/>
      <c r="E6302" s="252"/>
      <c r="F6302" s="252"/>
    </row>
    <row r="6304" spans="4:6" x14ac:dyDescent="0.2">
      <c r="D6304" s="252"/>
      <c r="E6304" s="252"/>
      <c r="F6304" s="252"/>
    </row>
    <row r="6306" spans="4:6" x14ac:dyDescent="0.2">
      <c r="D6306" s="252"/>
      <c r="E6306" s="252"/>
      <c r="F6306" s="252"/>
    </row>
    <row r="6308" spans="4:6" x14ac:dyDescent="0.2">
      <c r="D6308" s="252"/>
      <c r="E6308" s="252"/>
      <c r="F6308" s="252"/>
    </row>
    <row r="6310" spans="4:6" x14ac:dyDescent="0.2">
      <c r="D6310" s="252"/>
      <c r="E6310" s="252"/>
      <c r="F6310" s="252"/>
    </row>
    <row r="6312" spans="4:6" x14ac:dyDescent="0.2">
      <c r="D6312" s="252"/>
      <c r="E6312" s="252"/>
      <c r="F6312" s="252"/>
    </row>
    <row r="6314" spans="4:6" x14ac:dyDescent="0.2">
      <c r="D6314" s="252"/>
      <c r="E6314" s="252"/>
      <c r="F6314" s="252"/>
    </row>
    <row r="6316" spans="4:6" x14ac:dyDescent="0.2">
      <c r="D6316" s="252"/>
      <c r="E6316" s="252"/>
      <c r="F6316" s="252"/>
    </row>
    <row r="6318" spans="4:6" x14ac:dyDescent="0.2">
      <c r="D6318" s="252"/>
      <c r="E6318" s="252"/>
      <c r="F6318" s="252"/>
    </row>
    <row r="6320" spans="4:6" x14ac:dyDescent="0.2">
      <c r="D6320" s="252"/>
      <c r="E6320" s="252"/>
      <c r="F6320" s="252"/>
    </row>
    <row r="6322" spans="4:6" x14ac:dyDescent="0.2">
      <c r="D6322" s="252"/>
      <c r="E6322" s="252"/>
      <c r="F6322" s="252"/>
    </row>
    <row r="6324" spans="4:6" x14ac:dyDescent="0.2">
      <c r="D6324" s="252"/>
      <c r="E6324" s="252"/>
      <c r="F6324" s="252"/>
    </row>
    <row r="6326" spans="4:6" x14ac:dyDescent="0.2">
      <c r="D6326" s="252"/>
      <c r="E6326" s="252"/>
      <c r="F6326" s="252"/>
    </row>
    <row r="6328" spans="4:6" x14ac:dyDescent="0.2">
      <c r="D6328" s="252"/>
      <c r="E6328" s="252"/>
      <c r="F6328" s="252"/>
    </row>
    <row r="6330" spans="4:6" x14ac:dyDescent="0.2">
      <c r="D6330" s="252"/>
      <c r="E6330" s="252"/>
      <c r="F6330" s="252"/>
    </row>
    <row r="6332" spans="4:6" x14ac:dyDescent="0.2">
      <c r="D6332" s="252"/>
      <c r="E6332" s="252"/>
      <c r="F6332" s="252"/>
    </row>
    <row r="6334" spans="4:6" x14ac:dyDescent="0.2">
      <c r="D6334" s="252"/>
      <c r="E6334" s="252"/>
      <c r="F6334" s="252"/>
    </row>
    <row r="6336" spans="4:6" x14ac:dyDescent="0.2">
      <c r="D6336" s="252"/>
      <c r="E6336" s="252"/>
      <c r="F6336" s="252"/>
    </row>
    <row r="6338" spans="4:6" x14ac:dyDescent="0.2">
      <c r="D6338" s="252"/>
      <c r="E6338" s="252"/>
      <c r="F6338" s="252"/>
    </row>
    <row r="6340" spans="4:6" x14ac:dyDescent="0.2">
      <c r="D6340" s="252"/>
      <c r="E6340" s="252"/>
      <c r="F6340" s="252"/>
    </row>
    <row r="6342" spans="4:6" x14ac:dyDescent="0.2">
      <c r="D6342" s="252"/>
      <c r="E6342" s="252"/>
      <c r="F6342" s="252"/>
    </row>
    <row r="6344" spans="4:6" x14ac:dyDescent="0.2">
      <c r="D6344" s="252"/>
      <c r="E6344" s="252"/>
      <c r="F6344" s="252"/>
    </row>
    <row r="6346" spans="4:6" x14ac:dyDescent="0.2">
      <c r="D6346" s="252"/>
      <c r="E6346" s="252"/>
      <c r="F6346" s="252"/>
    </row>
    <row r="6348" spans="4:6" x14ac:dyDescent="0.2">
      <c r="D6348" s="252"/>
      <c r="E6348" s="252"/>
      <c r="F6348" s="252"/>
    </row>
    <row r="6350" spans="4:6" x14ac:dyDescent="0.2">
      <c r="D6350" s="252"/>
      <c r="E6350" s="252"/>
      <c r="F6350" s="252"/>
    </row>
    <row r="6352" spans="4:6" x14ac:dyDescent="0.2">
      <c r="D6352" s="252"/>
      <c r="E6352" s="252"/>
      <c r="F6352" s="252"/>
    </row>
    <row r="6354" spans="4:6" x14ac:dyDescent="0.2">
      <c r="D6354" s="252"/>
      <c r="E6354" s="252"/>
      <c r="F6354" s="252"/>
    </row>
    <row r="6356" spans="4:6" x14ac:dyDescent="0.2">
      <c r="D6356" s="252"/>
      <c r="E6356" s="252"/>
      <c r="F6356" s="252"/>
    </row>
    <row r="6358" spans="4:6" x14ac:dyDescent="0.2">
      <c r="D6358" s="252"/>
      <c r="E6358" s="252"/>
      <c r="F6358" s="252"/>
    </row>
    <row r="6360" spans="4:6" x14ac:dyDescent="0.2">
      <c r="D6360" s="252"/>
      <c r="E6360" s="252"/>
      <c r="F6360" s="252"/>
    </row>
    <row r="6362" spans="4:6" x14ac:dyDescent="0.2">
      <c r="D6362" s="252"/>
      <c r="E6362" s="252"/>
      <c r="F6362" s="252"/>
    </row>
    <row r="6364" spans="4:6" x14ac:dyDescent="0.2">
      <c r="D6364" s="252"/>
      <c r="E6364" s="252"/>
      <c r="F6364" s="252"/>
    </row>
    <row r="6366" spans="4:6" x14ac:dyDescent="0.2">
      <c r="D6366" s="252"/>
      <c r="E6366" s="252"/>
      <c r="F6366" s="252"/>
    </row>
    <row r="6368" spans="4:6" x14ac:dyDescent="0.2">
      <c r="D6368" s="252"/>
      <c r="E6368" s="252"/>
      <c r="F6368" s="252"/>
    </row>
    <row r="6370" spans="4:6" x14ac:dyDescent="0.2">
      <c r="D6370" s="252"/>
      <c r="E6370" s="252"/>
      <c r="F6370" s="252"/>
    </row>
    <row r="6372" spans="4:6" x14ac:dyDescent="0.2">
      <c r="D6372" s="252"/>
      <c r="E6372" s="252"/>
      <c r="F6372" s="252"/>
    </row>
    <row r="6374" spans="4:6" x14ac:dyDescent="0.2">
      <c r="D6374" s="252"/>
      <c r="E6374" s="252"/>
      <c r="F6374" s="252"/>
    </row>
    <row r="6376" spans="4:6" x14ac:dyDescent="0.2">
      <c r="D6376" s="252"/>
      <c r="E6376" s="252"/>
      <c r="F6376" s="252"/>
    </row>
    <row r="6378" spans="4:6" x14ac:dyDescent="0.2">
      <c r="D6378" s="252"/>
      <c r="E6378" s="252"/>
      <c r="F6378" s="252"/>
    </row>
    <row r="6380" spans="4:6" x14ac:dyDescent="0.2">
      <c r="D6380" s="252"/>
      <c r="E6380" s="252"/>
      <c r="F6380" s="252"/>
    </row>
    <row r="6382" spans="4:6" x14ac:dyDescent="0.2">
      <c r="D6382" s="252"/>
      <c r="E6382" s="252"/>
      <c r="F6382" s="252"/>
    </row>
    <row r="6384" spans="4:6" x14ac:dyDescent="0.2">
      <c r="D6384" s="252"/>
      <c r="E6384" s="252"/>
      <c r="F6384" s="252"/>
    </row>
    <row r="6386" spans="4:6" x14ac:dyDescent="0.2">
      <c r="D6386" s="252"/>
      <c r="E6386" s="252"/>
      <c r="F6386" s="252"/>
    </row>
    <row r="6388" spans="4:6" x14ac:dyDescent="0.2">
      <c r="D6388" s="252"/>
      <c r="E6388" s="252"/>
      <c r="F6388" s="252"/>
    </row>
    <row r="6390" spans="4:6" x14ac:dyDescent="0.2">
      <c r="D6390" s="252"/>
      <c r="E6390" s="252"/>
      <c r="F6390" s="252"/>
    </row>
    <row r="6392" spans="4:6" x14ac:dyDescent="0.2">
      <c r="D6392" s="252"/>
      <c r="E6392" s="252"/>
      <c r="F6392" s="252"/>
    </row>
    <row r="6394" spans="4:6" x14ac:dyDescent="0.2">
      <c r="D6394" s="252"/>
      <c r="E6394" s="252"/>
      <c r="F6394" s="252"/>
    </row>
    <row r="6396" spans="4:6" x14ac:dyDescent="0.2">
      <c r="D6396" s="252"/>
      <c r="E6396" s="252"/>
      <c r="F6396" s="252"/>
    </row>
    <row r="6398" spans="4:6" x14ac:dyDescent="0.2">
      <c r="D6398" s="252"/>
      <c r="E6398" s="252"/>
      <c r="F6398" s="252"/>
    </row>
    <row r="6400" spans="4:6" x14ac:dyDescent="0.2">
      <c r="D6400" s="252"/>
      <c r="E6400" s="252"/>
      <c r="F6400" s="252"/>
    </row>
    <row r="6402" spans="4:6" x14ac:dyDescent="0.2">
      <c r="D6402" s="252"/>
      <c r="E6402" s="252"/>
      <c r="F6402" s="252"/>
    </row>
    <row r="6404" spans="4:6" x14ac:dyDescent="0.2">
      <c r="D6404" s="252"/>
      <c r="E6404" s="252"/>
      <c r="F6404" s="252"/>
    </row>
    <row r="6406" spans="4:6" x14ac:dyDescent="0.2">
      <c r="D6406" s="252"/>
      <c r="E6406" s="252"/>
      <c r="F6406" s="252"/>
    </row>
    <row r="6408" spans="4:6" x14ac:dyDescent="0.2">
      <c r="D6408" s="252"/>
      <c r="E6408" s="252"/>
      <c r="F6408" s="252"/>
    </row>
    <row r="6410" spans="4:6" x14ac:dyDescent="0.2">
      <c r="D6410" s="252"/>
      <c r="E6410" s="252"/>
      <c r="F6410" s="252"/>
    </row>
    <row r="6412" spans="4:6" x14ac:dyDescent="0.2">
      <c r="D6412" s="252"/>
      <c r="E6412" s="252"/>
      <c r="F6412" s="252"/>
    </row>
    <row r="6414" spans="4:6" x14ac:dyDescent="0.2">
      <c r="D6414" s="252"/>
      <c r="E6414" s="252"/>
      <c r="F6414" s="252"/>
    </row>
    <row r="6416" spans="4:6" x14ac:dyDescent="0.2">
      <c r="D6416" s="252"/>
      <c r="E6416" s="252"/>
      <c r="F6416" s="252"/>
    </row>
    <row r="6418" spans="4:6" x14ac:dyDescent="0.2">
      <c r="D6418" s="252"/>
      <c r="E6418" s="252"/>
      <c r="F6418" s="252"/>
    </row>
    <row r="6420" spans="4:6" x14ac:dyDescent="0.2">
      <c r="D6420" s="252"/>
      <c r="E6420" s="252"/>
      <c r="F6420" s="252"/>
    </row>
    <row r="6422" spans="4:6" x14ac:dyDescent="0.2">
      <c r="D6422" s="252"/>
      <c r="E6422" s="252"/>
      <c r="F6422" s="252"/>
    </row>
    <row r="6424" spans="4:6" x14ac:dyDescent="0.2">
      <c r="D6424" s="252"/>
      <c r="E6424" s="252"/>
      <c r="F6424" s="252"/>
    </row>
    <row r="6426" spans="4:6" x14ac:dyDescent="0.2">
      <c r="D6426" s="252"/>
      <c r="E6426" s="252"/>
      <c r="F6426" s="252"/>
    </row>
    <row r="6428" spans="4:6" x14ac:dyDescent="0.2">
      <c r="D6428" s="252"/>
      <c r="E6428" s="252"/>
      <c r="F6428" s="252"/>
    </row>
    <row r="6430" spans="4:6" x14ac:dyDescent="0.2">
      <c r="D6430" s="252"/>
      <c r="E6430" s="252"/>
      <c r="F6430" s="252"/>
    </row>
    <row r="6432" spans="4:6" x14ac:dyDescent="0.2">
      <c r="D6432" s="252"/>
      <c r="E6432" s="252"/>
      <c r="F6432" s="252"/>
    </row>
    <row r="6434" spans="4:6" x14ac:dyDescent="0.2">
      <c r="D6434" s="252"/>
      <c r="E6434" s="252"/>
      <c r="F6434" s="252"/>
    </row>
    <row r="6436" spans="4:6" x14ac:dyDescent="0.2">
      <c r="D6436" s="252"/>
      <c r="E6436" s="252"/>
      <c r="F6436" s="252"/>
    </row>
    <row r="6438" spans="4:6" x14ac:dyDescent="0.2">
      <c r="D6438" s="252"/>
      <c r="E6438" s="252"/>
      <c r="F6438" s="252"/>
    </row>
    <row r="6440" spans="4:6" x14ac:dyDescent="0.2">
      <c r="D6440" s="252"/>
      <c r="E6440" s="252"/>
      <c r="F6440" s="252"/>
    </row>
    <row r="6442" spans="4:6" x14ac:dyDescent="0.2">
      <c r="D6442" s="252"/>
      <c r="E6442" s="252"/>
      <c r="F6442" s="252"/>
    </row>
    <row r="6444" spans="4:6" x14ac:dyDescent="0.2">
      <c r="D6444" s="252"/>
      <c r="E6444" s="252"/>
      <c r="F6444" s="252"/>
    </row>
    <row r="6446" spans="4:6" x14ac:dyDescent="0.2">
      <c r="D6446" s="252"/>
      <c r="E6446" s="252"/>
      <c r="F6446" s="252"/>
    </row>
    <row r="6448" spans="4:6" x14ac:dyDescent="0.2">
      <c r="D6448" s="252"/>
      <c r="E6448" s="252"/>
      <c r="F6448" s="252"/>
    </row>
    <row r="6450" spans="4:6" x14ac:dyDescent="0.2">
      <c r="D6450" s="252"/>
      <c r="E6450" s="252"/>
      <c r="F6450" s="252"/>
    </row>
    <row r="6452" spans="4:6" x14ac:dyDescent="0.2">
      <c r="D6452" s="252"/>
      <c r="E6452" s="252"/>
      <c r="F6452" s="252"/>
    </row>
    <row r="6454" spans="4:6" x14ac:dyDescent="0.2">
      <c r="D6454" s="252"/>
      <c r="E6454" s="252"/>
      <c r="F6454" s="252"/>
    </row>
    <row r="6456" spans="4:6" x14ac:dyDescent="0.2">
      <c r="D6456" s="252"/>
      <c r="E6456" s="252"/>
      <c r="F6456" s="252"/>
    </row>
    <row r="6458" spans="4:6" x14ac:dyDescent="0.2">
      <c r="D6458" s="252"/>
      <c r="E6458" s="252"/>
      <c r="F6458" s="252"/>
    </row>
    <row r="6460" spans="4:6" x14ac:dyDescent="0.2">
      <c r="D6460" s="252"/>
      <c r="E6460" s="252"/>
      <c r="F6460" s="252"/>
    </row>
    <row r="6462" spans="4:6" x14ac:dyDescent="0.2">
      <c r="D6462" s="252"/>
      <c r="E6462" s="252"/>
      <c r="F6462" s="252"/>
    </row>
    <row r="6464" spans="4:6" x14ac:dyDescent="0.2">
      <c r="D6464" s="252"/>
      <c r="E6464" s="252"/>
      <c r="F6464" s="252"/>
    </row>
    <row r="6466" spans="4:6" x14ac:dyDescent="0.2">
      <c r="D6466" s="252"/>
      <c r="E6466" s="252"/>
      <c r="F6466" s="252"/>
    </row>
    <row r="6468" spans="4:6" x14ac:dyDescent="0.2">
      <c r="D6468" s="252"/>
      <c r="E6468" s="252"/>
      <c r="F6468" s="252"/>
    </row>
    <row r="6470" spans="4:6" x14ac:dyDescent="0.2">
      <c r="D6470" s="252"/>
      <c r="E6470" s="252"/>
      <c r="F6470" s="252"/>
    </row>
    <row r="6472" spans="4:6" x14ac:dyDescent="0.2">
      <c r="D6472" s="252"/>
      <c r="E6472" s="252"/>
      <c r="F6472" s="252"/>
    </row>
    <row r="6474" spans="4:6" x14ac:dyDescent="0.2">
      <c r="D6474" s="252"/>
      <c r="E6474" s="252"/>
      <c r="F6474" s="252"/>
    </row>
    <row r="6476" spans="4:6" x14ac:dyDescent="0.2">
      <c r="D6476" s="252"/>
      <c r="E6476" s="252"/>
      <c r="F6476" s="252"/>
    </row>
    <row r="6478" spans="4:6" x14ac:dyDescent="0.2">
      <c r="D6478" s="252"/>
      <c r="E6478" s="252"/>
      <c r="F6478" s="252"/>
    </row>
    <row r="6480" spans="4:6" x14ac:dyDescent="0.2">
      <c r="D6480" s="252"/>
      <c r="E6480" s="252"/>
      <c r="F6480" s="252"/>
    </row>
    <row r="6482" spans="4:6" x14ac:dyDescent="0.2">
      <c r="D6482" s="252"/>
      <c r="E6482" s="252"/>
      <c r="F6482" s="252"/>
    </row>
    <row r="6484" spans="4:6" x14ac:dyDescent="0.2">
      <c r="D6484" s="252"/>
      <c r="E6484" s="252"/>
      <c r="F6484" s="252"/>
    </row>
    <row r="6486" spans="4:6" x14ac:dyDescent="0.2">
      <c r="D6486" s="252"/>
      <c r="E6486" s="252"/>
      <c r="F6486" s="252"/>
    </row>
    <row r="6488" spans="4:6" x14ac:dyDescent="0.2">
      <c r="D6488" s="252"/>
      <c r="E6488" s="252"/>
      <c r="F6488" s="252"/>
    </row>
    <row r="6490" spans="4:6" x14ac:dyDescent="0.2">
      <c r="D6490" s="252"/>
      <c r="E6490" s="252"/>
      <c r="F6490" s="252"/>
    </row>
    <row r="6492" spans="4:6" x14ac:dyDescent="0.2">
      <c r="D6492" s="252"/>
      <c r="E6492" s="252"/>
      <c r="F6492" s="252"/>
    </row>
    <row r="6494" spans="4:6" x14ac:dyDescent="0.2">
      <c r="D6494" s="252"/>
      <c r="E6494" s="252"/>
      <c r="F6494" s="252"/>
    </row>
    <row r="6496" spans="4:6" x14ac:dyDescent="0.2">
      <c r="D6496" s="252"/>
      <c r="E6496" s="252"/>
      <c r="F6496" s="252"/>
    </row>
    <row r="6498" spans="4:6" x14ac:dyDescent="0.2">
      <c r="D6498" s="252"/>
      <c r="E6498" s="252"/>
      <c r="F6498" s="252"/>
    </row>
    <row r="6500" spans="4:6" x14ac:dyDescent="0.2">
      <c r="D6500" s="252"/>
      <c r="E6500" s="252"/>
      <c r="F6500" s="252"/>
    </row>
    <row r="6502" spans="4:6" x14ac:dyDescent="0.2">
      <c r="D6502" s="252"/>
      <c r="E6502" s="252"/>
      <c r="F6502" s="252"/>
    </row>
    <row r="6504" spans="4:6" x14ac:dyDescent="0.2">
      <c r="D6504" s="252"/>
      <c r="E6504" s="252"/>
      <c r="F6504" s="252"/>
    </row>
    <row r="6506" spans="4:6" x14ac:dyDescent="0.2">
      <c r="D6506" s="252"/>
      <c r="E6506" s="252"/>
      <c r="F6506" s="252"/>
    </row>
    <row r="6508" spans="4:6" x14ac:dyDescent="0.2">
      <c r="D6508" s="252"/>
      <c r="E6508" s="252"/>
      <c r="F6508" s="252"/>
    </row>
    <row r="6510" spans="4:6" x14ac:dyDescent="0.2">
      <c r="D6510" s="252"/>
      <c r="E6510" s="252"/>
      <c r="F6510" s="252"/>
    </row>
    <row r="6512" spans="4:6" x14ac:dyDescent="0.2">
      <c r="D6512" s="252"/>
      <c r="E6512" s="252"/>
      <c r="F6512" s="252"/>
    </row>
    <row r="6514" spans="4:6" x14ac:dyDescent="0.2">
      <c r="D6514" s="252"/>
      <c r="E6514" s="252"/>
      <c r="F6514" s="252"/>
    </row>
    <row r="6516" spans="4:6" x14ac:dyDescent="0.2">
      <c r="D6516" s="252"/>
      <c r="E6516" s="252"/>
      <c r="F6516" s="252"/>
    </row>
    <row r="6518" spans="4:6" x14ac:dyDescent="0.2">
      <c r="D6518" s="252"/>
      <c r="E6518" s="252"/>
      <c r="F6518" s="252"/>
    </row>
    <row r="6520" spans="4:6" x14ac:dyDescent="0.2">
      <c r="D6520" s="252"/>
      <c r="E6520" s="252"/>
      <c r="F6520" s="252"/>
    </row>
    <row r="6522" spans="4:6" x14ac:dyDescent="0.2">
      <c r="D6522" s="252"/>
      <c r="E6522" s="252"/>
      <c r="F6522" s="252"/>
    </row>
    <row r="6524" spans="4:6" x14ac:dyDescent="0.2">
      <c r="D6524" s="252"/>
      <c r="E6524" s="252"/>
      <c r="F6524" s="252"/>
    </row>
    <row r="6526" spans="4:6" x14ac:dyDescent="0.2">
      <c r="D6526" s="252"/>
      <c r="E6526" s="252"/>
      <c r="F6526" s="252"/>
    </row>
    <row r="6528" spans="4:6" x14ac:dyDescent="0.2">
      <c r="D6528" s="252"/>
      <c r="E6528" s="252"/>
      <c r="F6528" s="252"/>
    </row>
    <row r="6530" spans="4:6" x14ac:dyDescent="0.2">
      <c r="D6530" s="252"/>
      <c r="E6530" s="252"/>
      <c r="F6530" s="252"/>
    </row>
    <row r="6532" spans="4:6" x14ac:dyDescent="0.2">
      <c r="D6532" s="252"/>
      <c r="E6532" s="252"/>
      <c r="F6532" s="252"/>
    </row>
    <row r="6534" spans="4:6" x14ac:dyDescent="0.2">
      <c r="D6534" s="252"/>
      <c r="E6534" s="252"/>
      <c r="F6534" s="252"/>
    </row>
    <row r="6536" spans="4:6" x14ac:dyDescent="0.2">
      <c r="D6536" s="252"/>
      <c r="E6536" s="252"/>
      <c r="F6536" s="252"/>
    </row>
    <row r="6538" spans="4:6" x14ac:dyDescent="0.2">
      <c r="D6538" s="252"/>
      <c r="E6538" s="252"/>
      <c r="F6538" s="252"/>
    </row>
    <row r="6540" spans="4:6" x14ac:dyDescent="0.2">
      <c r="D6540" s="252"/>
      <c r="E6540" s="252"/>
      <c r="F6540" s="252"/>
    </row>
    <row r="6542" spans="4:6" x14ac:dyDescent="0.2">
      <c r="D6542" s="252"/>
      <c r="E6542" s="252"/>
      <c r="F6542" s="252"/>
    </row>
    <row r="6544" spans="4:6" x14ac:dyDescent="0.2">
      <c r="D6544" s="252"/>
      <c r="E6544" s="252"/>
      <c r="F6544" s="252"/>
    </row>
    <row r="6546" spans="4:6" x14ac:dyDescent="0.2">
      <c r="D6546" s="252"/>
      <c r="E6546" s="252"/>
      <c r="F6546" s="252"/>
    </row>
    <row r="6548" spans="4:6" x14ac:dyDescent="0.2">
      <c r="D6548" s="252"/>
      <c r="E6548" s="252"/>
      <c r="F6548" s="252"/>
    </row>
    <row r="6550" spans="4:6" x14ac:dyDescent="0.2">
      <c r="D6550" s="252"/>
      <c r="E6550" s="252"/>
      <c r="F6550" s="252"/>
    </row>
    <row r="6552" spans="4:6" x14ac:dyDescent="0.2">
      <c r="D6552" s="252"/>
      <c r="E6552" s="252"/>
      <c r="F6552" s="252"/>
    </row>
    <row r="6554" spans="4:6" x14ac:dyDescent="0.2">
      <c r="D6554" s="252"/>
      <c r="E6554" s="252"/>
      <c r="F6554" s="252"/>
    </row>
    <row r="6556" spans="4:6" x14ac:dyDescent="0.2">
      <c r="D6556" s="252"/>
      <c r="E6556" s="252"/>
      <c r="F6556" s="252"/>
    </row>
    <row r="6558" spans="4:6" x14ac:dyDescent="0.2">
      <c r="D6558" s="252"/>
      <c r="E6558" s="252"/>
      <c r="F6558" s="252"/>
    </row>
    <row r="6560" spans="4:6" x14ac:dyDescent="0.2">
      <c r="D6560" s="252"/>
      <c r="E6560" s="252"/>
      <c r="F6560" s="252"/>
    </row>
    <row r="6562" spans="4:6" x14ac:dyDescent="0.2">
      <c r="D6562" s="252"/>
      <c r="E6562" s="252"/>
      <c r="F6562" s="252"/>
    </row>
    <row r="6564" spans="4:6" x14ac:dyDescent="0.2">
      <c r="D6564" s="252"/>
      <c r="E6564" s="252"/>
      <c r="F6564" s="252"/>
    </row>
    <row r="6566" spans="4:6" x14ac:dyDescent="0.2">
      <c r="D6566" s="252"/>
      <c r="E6566" s="252"/>
      <c r="F6566" s="252"/>
    </row>
    <row r="6568" spans="4:6" x14ac:dyDescent="0.2">
      <c r="D6568" s="252"/>
      <c r="E6568" s="252"/>
      <c r="F6568" s="252"/>
    </row>
    <row r="6570" spans="4:6" x14ac:dyDescent="0.2">
      <c r="D6570" s="252"/>
      <c r="E6570" s="252"/>
      <c r="F6570" s="252"/>
    </row>
    <row r="6572" spans="4:6" x14ac:dyDescent="0.2">
      <c r="D6572" s="252"/>
      <c r="E6572" s="252"/>
      <c r="F6572" s="252"/>
    </row>
    <row r="6574" spans="4:6" x14ac:dyDescent="0.2">
      <c r="D6574" s="252"/>
      <c r="E6574" s="252"/>
      <c r="F6574" s="252"/>
    </row>
    <row r="6576" spans="4:6" x14ac:dyDescent="0.2">
      <c r="D6576" s="252"/>
      <c r="E6576" s="252"/>
      <c r="F6576" s="252"/>
    </row>
    <row r="6578" spans="4:6" x14ac:dyDescent="0.2">
      <c r="D6578" s="252"/>
      <c r="E6578" s="252"/>
      <c r="F6578" s="252"/>
    </row>
    <row r="6580" spans="4:6" x14ac:dyDescent="0.2">
      <c r="D6580" s="252"/>
      <c r="E6580" s="252"/>
      <c r="F6580" s="252"/>
    </row>
    <row r="6582" spans="4:6" x14ac:dyDescent="0.2">
      <c r="D6582" s="252"/>
      <c r="E6582" s="252"/>
      <c r="F6582" s="252"/>
    </row>
    <row r="6584" spans="4:6" x14ac:dyDescent="0.2">
      <c r="D6584" s="252"/>
      <c r="E6584" s="252"/>
      <c r="F6584" s="252"/>
    </row>
    <row r="6586" spans="4:6" x14ac:dyDescent="0.2">
      <c r="D6586" s="252"/>
      <c r="E6586" s="252"/>
      <c r="F6586" s="252"/>
    </row>
    <row r="6588" spans="4:6" x14ac:dyDescent="0.2">
      <c r="D6588" s="252"/>
      <c r="E6588" s="252"/>
      <c r="F6588" s="252"/>
    </row>
    <row r="6590" spans="4:6" x14ac:dyDescent="0.2">
      <c r="D6590" s="252"/>
      <c r="E6590" s="252"/>
      <c r="F6590" s="252"/>
    </row>
    <row r="6592" spans="4:6" x14ac:dyDescent="0.2">
      <c r="D6592" s="252"/>
      <c r="E6592" s="252"/>
      <c r="F6592" s="252"/>
    </row>
    <row r="6594" spans="4:6" x14ac:dyDescent="0.2">
      <c r="D6594" s="252"/>
      <c r="E6594" s="252"/>
      <c r="F6594" s="252"/>
    </row>
    <row r="6596" spans="4:6" x14ac:dyDescent="0.2">
      <c r="D6596" s="252"/>
      <c r="E6596" s="252"/>
      <c r="F6596" s="252"/>
    </row>
    <row r="6598" spans="4:6" x14ac:dyDescent="0.2">
      <c r="D6598" s="252"/>
      <c r="E6598" s="252"/>
      <c r="F6598" s="252"/>
    </row>
    <row r="6600" spans="4:6" x14ac:dyDescent="0.2">
      <c r="D6600" s="252"/>
      <c r="E6600" s="252"/>
      <c r="F6600" s="252"/>
    </row>
    <row r="6602" spans="4:6" x14ac:dyDescent="0.2">
      <c r="D6602" s="252"/>
      <c r="E6602" s="252"/>
      <c r="F6602" s="252"/>
    </row>
    <row r="6604" spans="4:6" x14ac:dyDescent="0.2">
      <c r="D6604" s="252"/>
      <c r="E6604" s="252"/>
      <c r="F6604" s="252"/>
    </row>
    <row r="6606" spans="4:6" x14ac:dyDescent="0.2">
      <c r="D6606" s="252"/>
      <c r="E6606" s="252"/>
      <c r="F6606" s="252"/>
    </row>
    <row r="6608" spans="4:6" x14ac:dyDescent="0.2">
      <c r="D6608" s="252"/>
      <c r="E6608" s="252"/>
      <c r="F6608" s="252"/>
    </row>
    <row r="6610" spans="4:6" x14ac:dyDescent="0.2">
      <c r="D6610" s="252"/>
      <c r="E6610" s="252"/>
      <c r="F6610" s="252"/>
    </row>
    <row r="6612" spans="4:6" x14ac:dyDescent="0.2">
      <c r="D6612" s="252"/>
      <c r="E6612" s="252"/>
      <c r="F6612" s="252"/>
    </row>
    <row r="6614" spans="4:6" x14ac:dyDescent="0.2">
      <c r="D6614" s="252"/>
      <c r="E6614" s="252"/>
      <c r="F6614" s="252"/>
    </row>
    <row r="6616" spans="4:6" x14ac:dyDescent="0.2">
      <c r="D6616" s="252"/>
      <c r="E6616" s="252"/>
      <c r="F6616" s="252"/>
    </row>
    <row r="6618" spans="4:6" x14ac:dyDescent="0.2">
      <c r="D6618" s="252"/>
      <c r="E6618" s="252"/>
      <c r="F6618" s="252"/>
    </row>
    <row r="6620" spans="4:6" x14ac:dyDescent="0.2">
      <c r="D6620" s="252"/>
      <c r="E6620" s="252"/>
      <c r="F6620" s="252"/>
    </row>
    <row r="6622" spans="4:6" x14ac:dyDescent="0.2">
      <c r="D6622" s="252"/>
      <c r="E6622" s="252"/>
      <c r="F6622" s="252"/>
    </row>
    <row r="6624" spans="4:6" x14ac:dyDescent="0.2">
      <c r="D6624" s="252"/>
      <c r="E6624" s="252"/>
      <c r="F6624" s="252"/>
    </row>
    <row r="6626" spans="4:6" x14ac:dyDescent="0.2">
      <c r="D6626" s="252"/>
      <c r="E6626" s="252"/>
      <c r="F6626" s="252"/>
    </row>
    <row r="6628" spans="4:6" x14ac:dyDescent="0.2">
      <c r="D6628" s="252"/>
      <c r="E6628" s="252"/>
      <c r="F6628" s="252"/>
    </row>
    <row r="6630" spans="4:6" x14ac:dyDescent="0.2">
      <c r="D6630" s="252"/>
      <c r="E6630" s="252"/>
      <c r="F6630" s="252"/>
    </row>
    <row r="6632" spans="4:6" x14ac:dyDescent="0.2">
      <c r="D6632" s="252"/>
      <c r="E6632" s="252"/>
      <c r="F6632" s="252"/>
    </row>
    <row r="6634" spans="4:6" x14ac:dyDescent="0.2">
      <c r="D6634" s="252"/>
      <c r="E6634" s="252"/>
      <c r="F6634" s="252"/>
    </row>
    <row r="6636" spans="4:6" x14ac:dyDescent="0.2">
      <c r="D6636" s="252"/>
      <c r="E6636" s="252"/>
      <c r="F6636" s="252"/>
    </row>
    <row r="6638" spans="4:6" x14ac:dyDescent="0.2">
      <c r="D6638" s="252"/>
      <c r="E6638" s="252"/>
      <c r="F6638" s="252"/>
    </row>
    <row r="6640" spans="4:6" x14ac:dyDescent="0.2">
      <c r="D6640" s="252"/>
      <c r="E6640" s="252"/>
      <c r="F6640" s="252"/>
    </row>
    <row r="6642" spans="4:6" x14ac:dyDescent="0.2">
      <c r="D6642" s="252"/>
      <c r="E6642" s="252"/>
      <c r="F6642" s="252"/>
    </row>
    <row r="6644" spans="4:6" x14ac:dyDescent="0.2">
      <c r="D6644" s="252"/>
      <c r="E6644" s="252"/>
      <c r="F6644" s="252"/>
    </row>
    <row r="6646" spans="4:6" x14ac:dyDescent="0.2">
      <c r="D6646" s="252"/>
      <c r="E6646" s="252"/>
      <c r="F6646" s="252"/>
    </row>
    <row r="6648" spans="4:6" x14ac:dyDescent="0.2">
      <c r="D6648" s="252"/>
      <c r="E6648" s="252"/>
      <c r="F6648" s="252"/>
    </row>
    <row r="6650" spans="4:6" x14ac:dyDescent="0.2">
      <c r="D6650" s="252"/>
      <c r="E6650" s="252"/>
      <c r="F6650" s="252"/>
    </row>
    <row r="6652" spans="4:6" x14ac:dyDescent="0.2">
      <c r="D6652" s="252"/>
      <c r="E6652" s="252"/>
      <c r="F6652" s="252"/>
    </row>
    <row r="6654" spans="4:6" x14ac:dyDescent="0.2">
      <c r="D6654" s="252"/>
      <c r="E6654" s="252"/>
      <c r="F6654" s="252"/>
    </row>
    <row r="6656" spans="4:6" x14ac:dyDescent="0.2">
      <c r="D6656" s="252"/>
      <c r="E6656" s="252"/>
      <c r="F6656" s="252"/>
    </row>
    <row r="6658" spans="4:6" x14ac:dyDescent="0.2">
      <c r="D6658" s="252"/>
      <c r="E6658" s="252"/>
      <c r="F6658" s="252"/>
    </row>
    <row r="6660" spans="4:6" x14ac:dyDescent="0.2">
      <c r="D6660" s="252"/>
      <c r="E6660" s="252"/>
      <c r="F6660" s="252"/>
    </row>
    <row r="6662" spans="4:6" x14ac:dyDescent="0.2">
      <c r="D6662" s="252"/>
      <c r="E6662" s="252"/>
      <c r="F6662" s="252"/>
    </row>
    <row r="6664" spans="4:6" x14ac:dyDescent="0.2">
      <c r="D6664" s="252"/>
      <c r="E6664" s="252"/>
      <c r="F6664" s="252"/>
    </row>
    <row r="6666" spans="4:6" x14ac:dyDescent="0.2">
      <c r="D6666" s="252"/>
      <c r="E6666" s="252"/>
      <c r="F6666" s="252"/>
    </row>
    <row r="6668" spans="4:6" x14ac:dyDescent="0.2">
      <c r="D6668" s="252"/>
      <c r="E6668" s="252"/>
      <c r="F6668" s="252"/>
    </row>
    <row r="6670" spans="4:6" x14ac:dyDescent="0.2">
      <c r="D6670" s="252"/>
      <c r="E6670" s="252"/>
      <c r="F6670" s="252"/>
    </row>
    <row r="6672" spans="4:6" x14ac:dyDescent="0.2">
      <c r="D6672" s="252"/>
      <c r="E6672" s="252"/>
      <c r="F6672" s="252"/>
    </row>
    <row r="6674" spans="4:6" x14ac:dyDescent="0.2">
      <c r="D6674" s="252"/>
      <c r="E6674" s="252"/>
      <c r="F6674" s="252"/>
    </row>
    <row r="6676" spans="4:6" x14ac:dyDescent="0.2">
      <c r="D6676" s="252"/>
      <c r="E6676" s="252"/>
      <c r="F6676" s="252"/>
    </row>
    <row r="6678" spans="4:6" x14ac:dyDescent="0.2">
      <c r="D6678" s="252"/>
      <c r="E6678" s="252"/>
      <c r="F6678" s="252"/>
    </row>
    <row r="6680" spans="4:6" x14ac:dyDescent="0.2">
      <c r="D6680" s="252"/>
      <c r="E6680" s="252"/>
      <c r="F6680" s="252"/>
    </row>
    <row r="6682" spans="4:6" x14ac:dyDescent="0.2">
      <c r="D6682" s="252"/>
      <c r="E6682" s="252"/>
      <c r="F6682" s="252"/>
    </row>
    <row r="6684" spans="4:6" x14ac:dyDescent="0.2">
      <c r="D6684" s="252"/>
      <c r="E6684" s="252"/>
      <c r="F6684" s="252"/>
    </row>
    <row r="6686" spans="4:6" x14ac:dyDescent="0.2">
      <c r="D6686" s="252"/>
      <c r="E6686" s="252"/>
      <c r="F6686" s="252"/>
    </row>
    <row r="6688" spans="4:6" x14ac:dyDescent="0.2">
      <c r="D6688" s="252"/>
      <c r="E6688" s="252"/>
      <c r="F6688" s="252"/>
    </row>
    <row r="6690" spans="4:6" x14ac:dyDescent="0.2">
      <c r="D6690" s="252"/>
      <c r="E6690" s="252"/>
      <c r="F6690" s="252"/>
    </row>
    <row r="6692" spans="4:6" x14ac:dyDescent="0.2">
      <c r="D6692" s="252"/>
      <c r="E6692" s="252"/>
      <c r="F6692" s="252"/>
    </row>
    <row r="6694" spans="4:6" x14ac:dyDescent="0.2">
      <c r="D6694" s="252"/>
      <c r="E6694" s="252"/>
      <c r="F6694" s="252"/>
    </row>
    <row r="6696" spans="4:6" x14ac:dyDescent="0.2">
      <c r="D6696" s="252"/>
      <c r="E6696" s="252"/>
      <c r="F6696" s="252"/>
    </row>
    <row r="6698" spans="4:6" x14ac:dyDescent="0.2">
      <c r="D6698" s="252"/>
      <c r="E6698" s="252"/>
      <c r="F6698" s="252"/>
    </row>
    <row r="6700" spans="4:6" x14ac:dyDescent="0.2">
      <c r="D6700" s="252"/>
      <c r="E6700" s="252"/>
      <c r="F6700" s="252"/>
    </row>
    <row r="6702" spans="4:6" x14ac:dyDescent="0.2">
      <c r="D6702" s="252"/>
      <c r="E6702" s="252"/>
      <c r="F6702" s="252"/>
    </row>
    <row r="6704" spans="4:6" x14ac:dyDescent="0.2">
      <c r="D6704" s="252"/>
      <c r="E6704" s="252"/>
      <c r="F6704" s="252"/>
    </row>
    <row r="6706" spans="4:6" x14ac:dyDescent="0.2">
      <c r="D6706" s="252"/>
      <c r="E6706" s="252"/>
      <c r="F6706" s="252"/>
    </row>
    <row r="6708" spans="4:6" x14ac:dyDescent="0.2">
      <c r="D6708" s="252"/>
      <c r="E6708" s="252"/>
      <c r="F6708" s="252"/>
    </row>
    <row r="6710" spans="4:6" x14ac:dyDescent="0.2">
      <c r="D6710" s="252"/>
      <c r="E6710" s="252"/>
      <c r="F6710" s="252"/>
    </row>
    <row r="6712" spans="4:6" x14ac:dyDescent="0.2">
      <c r="D6712" s="252"/>
      <c r="E6712" s="252"/>
      <c r="F6712" s="252"/>
    </row>
    <row r="6714" spans="4:6" x14ac:dyDescent="0.2">
      <c r="D6714" s="252"/>
      <c r="E6714" s="252"/>
      <c r="F6714" s="252"/>
    </row>
    <row r="6716" spans="4:6" x14ac:dyDescent="0.2">
      <c r="D6716" s="252"/>
      <c r="E6716" s="252"/>
      <c r="F6716" s="252"/>
    </row>
    <row r="6718" spans="4:6" x14ac:dyDescent="0.2">
      <c r="D6718" s="252"/>
      <c r="E6718" s="252"/>
      <c r="F6718" s="252"/>
    </row>
    <row r="6720" spans="4:6" x14ac:dyDescent="0.2">
      <c r="D6720" s="252"/>
      <c r="E6720" s="252"/>
      <c r="F6720" s="252"/>
    </row>
    <row r="6722" spans="4:6" x14ac:dyDescent="0.2">
      <c r="D6722" s="252"/>
      <c r="E6722" s="252"/>
      <c r="F6722" s="252"/>
    </row>
    <row r="6724" spans="4:6" x14ac:dyDescent="0.2">
      <c r="D6724" s="252"/>
      <c r="E6724" s="252"/>
      <c r="F6724" s="252"/>
    </row>
    <row r="6726" spans="4:6" x14ac:dyDescent="0.2">
      <c r="D6726" s="252"/>
      <c r="E6726" s="252"/>
      <c r="F6726" s="252"/>
    </row>
    <row r="6728" spans="4:6" x14ac:dyDescent="0.2">
      <c r="D6728" s="252"/>
      <c r="E6728" s="252"/>
      <c r="F6728" s="252"/>
    </row>
    <row r="6730" spans="4:6" x14ac:dyDescent="0.2">
      <c r="D6730" s="252"/>
      <c r="E6730" s="252"/>
      <c r="F6730" s="252"/>
    </row>
    <row r="6732" spans="4:6" x14ac:dyDescent="0.2">
      <c r="D6732" s="252"/>
      <c r="E6732" s="252"/>
      <c r="F6732" s="252"/>
    </row>
    <row r="6734" spans="4:6" x14ac:dyDescent="0.2">
      <c r="D6734" s="252"/>
      <c r="E6734" s="252"/>
      <c r="F6734" s="252"/>
    </row>
    <row r="6736" spans="4:6" x14ac:dyDescent="0.2">
      <c r="D6736" s="252"/>
      <c r="E6736" s="252"/>
      <c r="F6736" s="252"/>
    </row>
    <row r="6738" spans="4:6" x14ac:dyDescent="0.2">
      <c r="D6738" s="252"/>
      <c r="E6738" s="252"/>
      <c r="F6738" s="252"/>
    </row>
    <row r="6740" spans="4:6" x14ac:dyDescent="0.2">
      <c r="D6740" s="252"/>
      <c r="E6740" s="252"/>
      <c r="F6740" s="252"/>
    </row>
    <row r="6742" spans="4:6" x14ac:dyDescent="0.2">
      <c r="D6742" s="252"/>
      <c r="E6742" s="252"/>
      <c r="F6742" s="252"/>
    </row>
    <row r="6744" spans="4:6" x14ac:dyDescent="0.2">
      <c r="D6744" s="252"/>
      <c r="E6744" s="252"/>
      <c r="F6744" s="252"/>
    </row>
    <row r="6746" spans="4:6" x14ac:dyDescent="0.2">
      <c r="D6746" s="252"/>
      <c r="E6746" s="252"/>
      <c r="F6746" s="252"/>
    </row>
    <row r="6748" spans="4:6" x14ac:dyDescent="0.2">
      <c r="D6748" s="252"/>
      <c r="E6748" s="252"/>
      <c r="F6748" s="252"/>
    </row>
    <row r="6750" spans="4:6" x14ac:dyDescent="0.2">
      <c r="D6750" s="252"/>
      <c r="E6750" s="252"/>
      <c r="F6750" s="252"/>
    </row>
    <row r="6752" spans="4:6" x14ac:dyDescent="0.2">
      <c r="D6752" s="252"/>
      <c r="E6752" s="252"/>
      <c r="F6752" s="252"/>
    </row>
    <row r="6754" spans="4:6" x14ac:dyDescent="0.2">
      <c r="D6754" s="252"/>
      <c r="E6754" s="252"/>
      <c r="F6754" s="252"/>
    </row>
    <row r="6756" spans="4:6" x14ac:dyDescent="0.2">
      <c r="D6756" s="252"/>
      <c r="E6756" s="252"/>
      <c r="F6756" s="252"/>
    </row>
    <row r="6758" spans="4:6" x14ac:dyDescent="0.2">
      <c r="D6758" s="252"/>
      <c r="E6758" s="252"/>
      <c r="F6758" s="252"/>
    </row>
    <row r="6760" spans="4:6" x14ac:dyDescent="0.2">
      <c r="D6760" s="252"/>
      <c r="E6760" s="252"/>
      <c r="F6760" s="252"/>
    </row>
    <row r="6762" spans="4:6" x14ac:dyDescent="0.2">
      <c r="D6762" s="252"/>
      <c r="E6762" s="252"/>
      <c r="F6762" s="252"/>
    </row>
    <row r="6764" spans="4:6" x14ac:dyDescent="0.2">
      <c r="D6764" s="252"/>
      <c r="E6764" s="252"/>
      <c r="F6764" s="252"/>
    </row>
    <row r="6766" spans="4:6" x14ac:dyDescent="0.2">
      <c r="D6766" s="252"/>
      <c r="E6766" s="252"/>
      <c r="F6766" s="252"/>
    </row>
    <row r="6768" spans="4:6" x14ac:dyDescent="0.2">
      <c r="D6768" s="252"/>
      <c r="E6768" s="252"/>
      <c r="F6768" s="252"/>
    </row>
    <row r="6770" spans="4:6" x14ac:dyDescent="0.2">
      <c r="D6770" s="252"/>
      <c r="E6770" s="252"/>
      <c r="F6770" s="252"/>
    </row>
    <row r="6772" spans="4:6" x14ac:dyDescent="0.2">
      <c r="D6772" s="252"/>
      <c r="E6772" s="252"/>
      <c r="F6772" s="252"/>
    </row>
    <row r="6774" spans="4:6" x14ac:dyDescent="0.2">
      <c r="D6774" s="252"/>
      <c r="E6774" s="252"/>
      <c r="F6774" s="252"/>
    </row>
    <row r="6776" spans="4:6" x14ac:dyDescent="0.2">
      <c r="D6776" s="252"/>
      <c r="E6776" s="252"/>
      <c r="F6776" s="252"/>
    </row>
    <row r="6778" spans="4:6" x14ac:dyDescent="0.2">
      <c r="D6778" s="252"/>
      <c r="E6778" s="252"/>
      <c r="F6778" s="252"/>
    </row>
    <row r="6780" spans="4:6" x14ac:dyDescent="0.2">
      <c r="D6780" s="252"/>
      <c r="E6780" s="252"/>
      <c r="F6780" s="252"/>
    </row>
    <row r="6782" spans="4:6" x14ac:dyDescent="0.2">
      <c r="D6782" s="252"/>
      <c r="E6782" s="252"/>
      <c r="F6782" s="252"/>
    </row>
    <row r="6784" spans="4:6" x14ac:dyDescent="0.2">
      <c r="D6784" s="252"/>
      <c r="E6784" s="252"/>
      <c r="F6784" s="252"/>
    </row>
    <row r="6786" spans="4:6" x14ac:dyDescent="0.2">
      <c r="D6786" s="252"/>
      <c r="E6786" s="252"/>
      <c r="F6786" s="252"/>
    </row>
    <row r="6788" spans="4:6" x14ac:dyDescent="0.2">
      <c r="D6788" s="252"/>
      <c r="E6788" s="252"/>
      <c r="F6788" s="252"/>
    </row>
    <row r="6790" spans="4:6" x14ac:dyDescent="0.2">
      <c r="D6790" s="252"/>
      <c r="E6790" s="252"/>
      <c r="F6790" s="252"/>
    </row>
    <row r="6792" spans="4:6" x14ac:dyDescent="0.2">
      <c r="D6792" s="252"/>
      <c r="E6792" s="252"/>
      <c r="F6792" s="252"/>
    </row>
    <row r="6794" spans="4:6" x14ac:dyDescent="0.2">
      <c r="D6794" s="252"/>
      <c r="E6794" s="252"/>
      <c r="F6794" s="252"/>
    </row>
    <row r="6796" spans="4:6" x14ac:dyDescent="0.2">
      <c r="D6796" s="252"/>
      <c r="E6796" s="252"/>
      <c r="F6796" s="252"/>
    </row>
    <row r="6798" spans="4:6" x14ac:dyDescent="0.2">
      <c r="D6798" s="252"/>
      <c r="E6798" s="252"/>
      <c r="F6798" s="252"/>
    </row>
    <row r="6800" spans="4:6" x14ac:dyDescent="0.2">
      <c r="D6800" s="252"/>
      <c r="E6800" s="252"/>
      <c r="F6800" s="252"/>
    </row>
    <row r="6802" spans="4:6" x14ac:dyDescent="0.2">
      <c r="D6802" s="252"/>
      <c r="E6802" s="252"/>
      <c r="F6802" s="252"/>
    </row>
    <row r="6804" spans="4:6" x14ac:dyDescent="0.2">
      <c r="D6804" s="252"/>
      <c r="E6804" s="252"/>
      <c r="F6804" s="252"/>
    </row>
    <row r="6806" spans="4:6" x14ac:dyDescent="0.2">
      <c r="D6806" s="252"/>
      <c r="E6806" s="252"/>
      <c r="F6806" s="252"/>
    </row>
    <row r="6808" spans="4:6" x14ac:dyDescent="0.2">
      <c r="D6808" s="252"/>
      <c r="E6808" s="252"/>
      <c r="F6808" s="252"/>
    </row>
    <row r="6810" spans="4:6" x14ac:dyDescent="0.2">
      <c r="D6810" s="252"/>
      <c r="E6810" s="252"/>
      <c r="F6810" s="252"/>
    </row>
    <row r="6812" spans="4:6" x14ac:dyDescent="0.2">
      <c r="D6812" s="252"/>
      <c r="E6812" s="252"/>
      <c r="F6812" s="252"/>
    </row>
    <row r="6814" spans="4:6" x14ac:dyDescent="0.2">
      <c r="D6814" s="252"/>
      <c r="E6814" s="252"/>
      <c r="F6814" s="252"/>
    </row>
    <row r="6816" spans="4:6" x14ac:dyDescent="0.2">
      <c r="D6816" s="252"/>
      <c r="E6816" s="252"/>
      <c r="F6816" s="252"/>
    </row>
    <row r="6818" spans="4:6" x14ac:dyDescent="0.2">
      <c r="D6818" s="252"/>
      <c r="E6818" s="252"/>
      <c r="F6818" s="252"/>
    </row>
    <row r="6820" spans="4:6" x14ac:dyDescent="0.2">
      <c r="D6820" s="252"/>
      <c r="E6820" s="252"/>
      <c r="F6820" s="252"/>
    </row>
    <row r="6822" spans="4:6" x14ac:dyDescent="0.2">
      <c r="D6822" s="252"/>
      <c r="E6822" s="252"/>
      <c r="F6822" s="252"/>
    </row>
    <row r="6824" spans="4:6" x14ac:dyDescent="0.2">
      <c r="D6824" s="252"/>
      <c r="E6824" s="252"/>
      <c r="F6824" s="252"/>
    </row>
    <row r="6826" spans="4:6" x14ac:dyDescent="0.2">
      <c r="D6826" s="252"/>
      <c r="E6826" s="252"/>
      <c r="F6826" s="252"/>
    </row>
    <row r="6828" spans="4:6" x14ac:dyDescent="0.2">
      <c r="D6828" s="252"/>
      <c r="E6828" s="252"/>
      <c r="F6828" s="252"/>
    </row>
    <row r="6830" spans="4:6" x14ac:dyDescent="0.2">
      <c r="D6830" s="252"/>
      <c r="E6830" s="252"/>
      <c r="F6830" s="252"/>
    </row>
    <row r="6832" spans="4:6" x14ac:dyDescent="0.2">
      <c r="D6832" s="252"/>
      <c r="E6832" s="252"/>
      <c r="F6832" s="252"/>
    </row>
    <row r="6834" spans="4:6" x14ac:dyDescent="0.2">
      <c r="D6834" s="252"/>
      <c r="E6834" s="252"/>
      <c r="F6834" s="252"/>
    </row>
    <row r="6836" spans="4:6" x14ac:dyDescent="0.2">
      <c r="D6836" s="252"/>
      <c r="E6836" s="252"/>
      <c r="F6836" s="252"/>
    </row>
    <row r="6838" spans="4:6" x14ac:dyDescent="0.2">
      <c r="D6838" s="252"/>
      <c r="E6838" s="252"/>
      <c r="F6838" s="252"/>
    </row>
    <row r="6840" spans="4:6" x14ac:dyDescent="0.2">
      <c r="D6840" s="252"/>
      <c r="E6840" s="252"/>
      <c r="F6840" s="252"/>
    </row>
    <row r="6842" spans="4:6" x14ac:dyDescent="0.2">
      <c r="D6842" s="252"/>
      <c r="E6842" s="252"/>
      <c r="F6842" s="252"/>
    </row>
    <row r="6844" spans="4:6" x14ac:dyDescent="0.2">
      <c r="D6844" s="252"/>
      <c r="E6844" s="252"/>
      <c r="F6844" s="252"/>
    </row>
    <row r="6846" spans="4:6" x14ac:dyDescent="0.2">
      <c r="D6846" s="252"/>
      <c r="E6846" s="252"/>
      <c r="F6846" s="252"/>
    </row>
    <row r="6848" spans="4:6" x14ac:dyDescent="0.2">
      <c r="D6848" s="252"/>
      <c r="E6848" s="252"/>
      <c r="F6848" s="252"/>
    </row>
    <row r="6850" spans="4:6" x14ac:dyDescent="0.2">
      <c r="D6850" s="252"/>
      <c r="E6850" s="252"/>
      <c r="F6850" s="252"/>
    </row>
    <row r="6852" spans="4:6" x14ac:dyDescent="0.2">
      <c r="D6852" s="252"/>
      <c r="E6852" s="252"/>
      <c r="F6852" s="252"/>
    </row>
    <row r="6854" spans="4:6" x14ac:dyDescent="0.2">
      <c r="D6854" s="252"/>
      <c r="E6854" s="252"/>
      <c r="F6854" s="252"/>
    </row>
    <row r="6856" spans="4:6" x14ac:dyDescent="0.2">
      <c r="D6856" s="252"/>
      <c r="E6856" s="252"/>
      <c r="F6856" s="252"/>
    </row>
    <row r="6858" spans="4:6" x14ac:dyDescent="0.2">
      <c r="D6858" s="252"/>
      <c r="E6858" s="252"/>
      <c r="F6858" s="252"/>
    </row>
    <row r="6860" spans="4:6" x14ac:dyDescent="0.2">
      <c r="D6860" s="252"/>
      <c r="E6860" s="252"/>
      <c r="F6860" s="252"/>
    </row>
    <row r="6862" spans="4:6" x14ac:dyDescent="0.2">
      <c r="D6862" s="252"/>
      <c r="E6862" s="252"/>
      <c r="F6862" s="252"/>
    </row>
    <row r="6864" spans="4:6" x14ac:dyDescent="0.2">
      <c r="D6864" s="252"/>
      <c r="E6864" s="252"/>
      <c r="F6864" s="252"/>
    </row>
    <row r="6866" spans="4:6" x14ac:dyDescent="0.2">
      <c r="D6866" s="252"/>
      <c r="E6866" s="252"/>
      <c r="F6866" s="252"/>
    </row>
    <row r="6868" spans="4:6" x14ac:dyDescent="0.2">
      <c r="D6868" s="252"/>
      <c r="E6868" s="252"/>
      <c r="F6868" s="252"/>
    </row>
    <row r="6870" spans="4:6" x14ac:dyDescent="0.2">
      <c r="D6870" s="252"/>
      <c r="E6870" s="252"/>
      <c r="F6870" s="252"/>
    </row>
    <row r="6872" spans="4:6" x14ac:dyDescent="0.2">
      <c r="D6872" s="252"/>
      <c r="E6872" s="252"/>
      <c r="F6872" s="252"/>
    </row>
    <row r="6874" spans="4:6" x14ac:dyDescent="0.2">
      <c r="D6874" s="252"/>
      <c r="E6874" s="252"/>
      <c r="F6874" s="252"/>
    </row>
    <row r="6876" spans="4:6" x14ac:dyDescent="0.2">
      <c r="D6876" s="252"/>
      <c r="E6876" s="252"/>
      <c r="F6876" s="252"/>
    </row>
    <row r="6878" spans="4:6" x14ac:dyDescent="0.2">
      <c r="D6878" s="252"/>
      <c r="E6878" s="252"/>
      <c r="F6878" s="252"/>
    </row>
    <row r="6880" spans="4:6" x14ac:dyDescent="0.2">
      <c r="D6880" s="252"/>
      <c r="E6880" s="252"/>
      <c r="F6880" s="252"/>
    </row>
    <row r="6882" spans="4:6" x14ac:dyDescent="0.2">
      <c r="D6882" s="252"/>
      <c r="E6882" s="252"/>
      <c r="F6882" s="252"/>
    </row>
    <row r="6884" spans="4:6" x14ac:dyDescent="0.2">
      <c r="D6884" s="252"/>
      <c r="E6884" s="252"/>
      <c r="F6884" s="252"/>
    </row>
    <row r="6886" spans="4:6" x14ac:dyDescent="0.2">
      <c r="D6886" s="252"/>
      <c r="E6886" s="252"/>
      <c r="F6886" s="252"/>
    </row>
    <row r="6888" spans="4:6" x14ac:dyDescent="0.2">
      <c r="D6888" s="252"/>
      <c r="E6888" s="252"/>
      <c r="F6888" s="252"/>
    </row>
    <row r="6890" spans="4:6" x14ac:dyDescent="0.2">
      <c r="D6890" s="252"/>
      <c r="E6890" s="252"/>
      <c r="F6890" s="252"/>
    </row>
    <row r="6892" spans="4:6" x14ac:dyDescent="0.2">
      <c r="D6892" s="252"/>
      <c r="E6892" s="252"/>
      <c r="F6892" s="252"/>
    </row>
    <row r="6894" spans="4:6" x14ac:dyDescent="0.2">
      <c r="D6894" s="252"/>
      <c r="E6894" s="252"/>
      <c r="F6894" s="252"/>
    </row>
    <row r="6896" spans="4:6" x14ac:dyDescent="0.2">
      <c r="D6896" s="252"/>
      <c r="E6896" s="252"/>
      <c r="F6896" s="252"/>
    </row>
    <row r="6898" spans="4:6" x14ac:dyDescent="0.2">
      <c r="D6898" s="252"/>
      <c r="E6898" s="252"/>
      <c r="F6898" s="252"/>
    </row>
    <row r="6900" spans="4:6" x14ac:dyDescent="0.2">
      <c r="D6900" s="252"/>
      <c r="E6900" s="252"/>
      <c r="F6900" s="252"/>
    </row>
    <row r="6902" spans="4:6" x14ac:dyDescent="0.2">
      <c r="D6902" s="252"/>
      <c r="E6902" s="252"/>
      <c r="F6902" s="252"/>
    </row>
    <row r="6904" spans="4:6" x14ac:dyDescent="0.2">
      <c r="D6904" s="252"/>
      <c r="E6904" s="252"/>
      <c r="F6904" s="252"/>
    </row>
    <row r="6906" spans="4:6" x14ac:dyDescent="0.2">
      <c r="D6906" s="252"/>
      <c r="E6906" s="252"/>
      <c r="F6906" s="252"/>
    </row>
    <row r="6908" spans="4:6" x14ac:dyDescent="0.2">
      <c r="D6908" s="252"/>
      <c r="E6908" s="252"/>
      <c r="F6908" s="252"/>
    </row>
    <row r="6910" spans="4:6" x14ac:dyDescent="0.2">
      <c r="D6910" s="252"/>
      <c r="E6910" s="252"/>
      <c r="F6910" s="252"/>
    </row>
    <row r="6912" spans="4:6" x14ac:dyDescent="0.2">
      <c r="D6912" s="252"/>
      <c r="E6912" s="252"/>
      <c r="F6912" s="252"/>
    </row>
    <row r="6914" spans="4:6" x14ac:dyDescent="0.2">
      <c r="D6914" s="252"/>
      <c r="E6914" s="252"/>
      <c r="F6914" s="252"/>
    </row>
    <row r="6916" spans="4:6" x14ac:dyDescent="0.2">
      <c r="D6916" s="252"/>
      <c r="E6916" s="252"/>
      <c r="F6916" s="252"/>
    </row>
    <row r="6918" spans="4:6" x14ac:dyDescent="0.2">
      <c r="D6918" s="252"/>
      <c r="E6918" s="252"/>
      <c r="F6918" s="252"/>
    </row>
    <row r="6920" spans="4:6" x14ac:dyDescent="0.2">
      <c r="D6920" s="252"/>
      <c r="E6920" s="252"/>
      <c r="F6920" s="252"/>
    </row>
    <row r="6922" spans="4:6" x14ac:dyDescent="0.2">
      <c r="D6922" s="252"/>
      <c r="E6922" s="252"/>
      <c r="F6922" s="252"/>
    </row>
    <row r="6924" spans="4:6" x14ac:dyDescent="0.2">
      <c r="D6924" s="252"/>
      <c r="E6924" s="252"/>
      <c r="F6924" s="252"/>
    </row>
    <row r="6926" spans="4:6" x14ac:dyDescent="0.2">
      <c r="D6926" s="252"/>
      <c r="E6926" s="252"/>
      <c r="F6926" s="252"/>
    </row>
    <row r="6928" spans="4:6" x14ac:dyDescent="0.2">
      <c r="D6928" s="252"/>
      <c r="E6928" s="252"/>
      <c r="F6928" s="252"/>
    </row>
    <row r="6930" spans="4:6" x14ac:dyDescent="0.2">
      <c r="D6930" s="252"/>
      <c r="E6930" s="252"/>
      <c r="F6930" s="252"/>
    </row>
    <row r="6932" spans="4:6" x14ac:dyDescent="0.2">
      <c r="D6932" s="252"/>
      <c r="E6932" s="252"/>
      <c r="F6932" s="252"/>
    </row>
    <row r="6934" spans="4:6" x14ac:dyDescent="0.2">
      <c r="D6934" s="252"/>
      <c r="E6934" s="252"/>
      <c r="F6934" s="252"/>
    </row>
    <row r="6936" spans="4:6" x14ac:dyDescent="0.2">
      <c r="D6936" s="252"/>
      <c r="E6936" s="252"/>
      <c r="F6936" s="252"/>
    </row>
    <row r="6938" spans="4:6" x14ac:dyDescent="0.2">
      <c r="D6938" s="252"/>
      <c r="E6938" s="252"/>
      <c r="F6938" s="252"/>
    </row>
    <row r="6940" spans="4:6" x14ac:dyDescent="0.2">
      <c r="D6940" s="252"/>
      <c r="E6940" s="252"/>
      <c r="F6940" s="252"/>
    </row>
    <row r="6942" spans="4:6" x14ac:dyDescent="0.2">
      <c r="D6942" s="252"/>
      <c r="E6942" s="252"/>
      <c r="F6942" s="252"/>
    </row>
    <row r="6944" spans="4:6" x14ac:dyDescent="0.2">
      <c r="D6944" s="252"/>
      <c r="E6944" s="252"/>
      <c r="F6944" s="252"/>
    </row>
    <row r="6946" spans="4:6" x14ac:dyDescent="0.2">
      <c r="D6946" s="252"/>
      <c r="E6946" s="252"/>
      <c r="F6946" s="252"/>
    </row>
    <row r="6948" spans="4:6" x14ac:dyDescent="0.2">
      <c r="D6948" s="252"/>
      <c r="E6948" s="252"/>
      <c r="F6948" s="252"/>
    </row>
    <row r="6950" spans="4:6" x14ac:dyDescent="0.2">
      <c r="D6950" s="252"/>
      <c r="E6950" s="252"/>
      <c r="F6950" s="252"/>
    </row>
    <row r="6952" spans="4:6" x14ac:dyDescent="0.2">
      <c r="D6952" s="252"/>
      <c r="E6952" s="252"/>
      <c r="F6952" s="252"/>
    </row>
    <row r="6954" spans="4:6" x14ac:dyDescent="0.2">
      <c r="D6954" s="252"/>
      <c r="E6954" s="252"/>
      <c r="F6954" s="252"/>
    </row>
    <row r="6956" spans="4:6" x14ac:dyDescent="0.2">
      <c r="D6956" s="252"/>
      <c r="E6956" s="252"/>
      <c r="F6956" s="252"/>
    </row>
    <row r="6958" spans="4:6" x14ac:dyDescent="0.2">
      <c r="D6958" s="252"/>
      <c r="E6958" s="252"/>
      <c r="F6958" s="252"/>
    </row>
    <row r="6960" spans="4:6" x14ac:dyDescent="0.2">
      <c r="D6960" s="252"/>
      <c r="E6960" s="252"/>
      <c r="F6960" s="252"/>
    </row>
    <row r="6962" spans="4:6" x14ac:dyDescent="0.2">
      <c r="D6962" s="252"/>
      <c r="E6962" s="252"/>
      <c r="F6962" s="252"/>
    </row>
    <row r="6964" spans="4:6" x14ac:dyDescent="0.2">
      <c r="D6964" s="252"/>
      <c r="E6964" s="252"/>
      <c r="F6964" s="252"/>
    </row>
    <row r="6966" spans="4:6" x14ac:dyDescent="0.2">
      <c r="D6966" s="252"/>
      <c r="E6966" s="252"/>
      <c r="F6966" s="252"/>
    </row>
    <row r="6968" spans="4:6" x14ac:dyDescent="0.2">
      <c r="D6968" s="252"/>
      <c r="E6968" s="252"/>
      <c r="F6968" s="252"/>
    </row>
    <row r="6970" spans="4:6" x14ac:dyDescent="0.2">
      <c r="D6970" s="252"/>
      <c r="E6970" s="252"/>
      <c r="F6970" s="252"/>
    </row>
    <row r="6972" spans="4:6" x14ac:dyDescent="0.2">
      <c r="D6972" s="252"/>
      <c r="E6972" s="252"/>
      <c r="F6972" s="252"/>
    </row>
    <row r="6974" spans="4:6" x14ac:dyDescent="0.2">
      <c r="D6974" s="252"/>
      <c r="E6974" s="252"/>
      <c r="F6974" s="252"/>
    </row>
    <row r="6976" spans="4:6" x14ac:dyDescent="0.2">
      <c r="D6976" s="252"/>
      <c r="E6976" s="252"/>
      <c r="F6976" s="252"/>
    </row>
    <row r="6978" spans="4:6" x14ac:dyDescent="0.2">
      <c r="D6978" s="252"/>
      <c r="E6978" s="252"/>
      <c r="F6978" s="252"/>
    </row>
    <row r="6980" spans="4:6" x14ac:dyDescent="0.2">
      <c r="D6980" s="252"/>
      <c r="E6980" s="252"/>
      <c r="F6980" s="252"/>
    </row>
    <row r="6982" spans="4:6" x14ac:dyDescent="0.2">
      <c r="D6982" s="252"/>
      <c r="E6982" s="252"/>
      <c r="F6982" s="252"/>
    </row>
    <row r="6984" spans="4:6" x14ac:dyDescent="0.2">
      <c r="D6984" s="252"/>
      <c r="E6984" s="252"/>
      <c r="F6984" s="252"/>
    </row>
    <row r="6986" spans="4:6" x14ac:dyDescent="0.2">
      <c r="D6986" s="252"/>
      <c r="E6986" s="252"/>
      <c r="F6986" s="252"/>
    </row>
    <row r="6988" spans="4:6" x14ac:dyDescent="0.2">
      <c r="D6988" s="252"/>
      <c r="E6988" s="252"/>
      <c r="F6988" s="252"/>
    </row>
    <row r="6990" spans="4:6" x14ac:dyDescent="0.2">
      <c r="D6990" s="252"/>
      <c r="E6990" s="252"/>
      <c r="F6990" s="252"/>
    </row>
    <row r="6992" spans="4:6" x14ac:dyDescent="0.2">
      <c r="D6992" s="252"/>
      <c r="E6992" s="252"/>
      <c r="F6992" s="252"/>
    </row>
    <row r="6994" spans="4:6" x14ac:dyDescent="0.2">
      <c r="D6994" s="252"/>
      <c r="E6994" s="252"/>
      <c r="F6994" s="252"/>
    </row>
    <row r="6996" spans="4:6" x14ac:dyDescent="0.2">
      <c r="D6996" s="252"/>
      <c r="E6996" s="252"/>
      <c r="F6996" s="252"/>
    </row>
    <row r="6998" spans="4:6" x14ac:dyDescent="0.2">
      <c r="D6998" s="252"/>
      <c r="E6998" s="252"/>
      <c r="F6998" s="252"/>
    </row>
    <row r="7000" spans="4:6" x14ac:dyDescent="0.2">
      <c r="D7000" s="252"/>
      <c r="E7000" s="252"/>
      <c r="F7000" s="252"/>
    </row>
    <row r="7002" spans="4:6" x14ac:dyDescent="0.2">
      <c r="D7002" s="252"/>
      <c r="E7002" s="252"/>
      <c r="F7002" s="252"/>
    </row>
    <row r="7004" spans="4:6" x14ac:dyDescent="0.2">
      <c r="D7004" s="252"/>
      <c r="E7004" s="252"/>
      <c r="F7004" s="252"/>
    </row>
    <row r="7006" spans="4:6" x14ac:dyDescent="0.2">
      <c r="D7006" s="252"/>
      <c r="E7006" s="252"/>
      <c r="F7006" s="252"/>
    </row>
    <row r="7008" spans="4:6" x14ac:dyDescent="0.2">
      <c r="D7008" s="252"/>
      <c r="E7008" s="252"/>
      <c r="F7008" s="252"/>
    </row>
    <row r="7010" spans="4:6" x14ac:dyDescent="0.2">
      <c r="D7010" s="252"/>
      <c r="E7010" s="252"/>
      <c r="F7010" s="252"/>
    </row>
    <row r="7012" spans="4:6" x14ac:dyDescent="0.2">
      <c r="D7012" s="252"/>
      <c r="E7012" s="252"/>
      <c r="F7012" s="252"/>
    </row>
    <row r="7014" spans="4:6" x14ac:dyDescent="0.2">
      <c r="D7014" s="252"/>
      <c r="E7014" s="252"/>
      <c r="F7014" s="252"/>
    </row>
    <row r="7016" spans="4:6" x14ac:dyDescent="0.2">
      <c r="D7016" s="252"/>
      <c r="E7016" s="252"/>
      <c r="F7016" s="252"/>
    </row>
    <row r="7018" spans="4:6" x14ac:dyDescent="0.2">
      <c r="D7018" s="252"/>
      <c r="E7018" s="252"/>
      <c r="F7018" s="252"/>
    </row>
    <row r="7020" spans="4:6" x14ac:dyDescent="0.2">
      <c r="D7020" s="252"/>
      <c r="E7020" s="252"/>
      <c r="F7020" s="252"/>
    </row>
    <row r="7022" spans="4:6" x14ac:dyDescent="0.2">
      <c r="D7022" s="252"/>
      <c r="E7022" s="252"/>
      <c r="F7022" s="252"/>
    </row>
    <row r="7024" spans="4:6" x14ac:dyDescent="0.2">
      <c r="D7024" s="252"/>
      <c r="E7024" s="252"/>
      <c r="F7024" s="252"/>
    </row>
    <row r="7026" spans="4:6" x14ac:dyDescent="0.2">
      <c r="D7026" s="252"/>
      <c r="E7026" s="252"/>
      <c r="F7026" s="252"/>
    </row>
    <row r="7028" spans="4:6" x14ac:dyDescent="0.2">
      <c r="D7028" s="252"/>
      <c r="E7028" s="252"/>
      <c r="F7028" s="252"/>
    </row>
    <row r="7030" spans="4:6" x14ac:dyDescent="0.2">
      <c r="D7030" s="252"/>
      <c r="E7030" s="252"/>
      <c r="F7030" s="252"/>
    </row>
    <row r="7032" spans="4:6" x14ac:dyDescent="0.2">
      <c r="D7032" s="252"/>
      <c r="E7032" s="252"/>
      <c r="F7032" s="252"/>
    </row>
    <row r="7034" spans="4:6" x14ac:dyDescent="0.2">
      <c r="D7034" s="252"/>
      <c r="E7034" s="252"/>
      <c r="F7034" s="252"/>
    </row>
    <row r="7036" spans="4:6" x14ac:dyDescent="0.2">
      <c r="D7036" s="252"/>
      <c r="E7036" s="252"/>
      <c r="F7036" s="252"/>
    </row>
    <row r="7038" spans="4:6" x14ac:dyDescent="0.2">
      <c r="D7038" s="252"/>
      <c r="E7038" s="252"/>
      <c r="F7038" s="252"/>
    </row>
    <row r="7040" spans="4:6" x14ac:dyDescent="0.2">
      <c r="D7040" s="252"/>
      <c r="E7040" s="252"/>
      <c r="F7040" s="252"/>
    </row>
    <row r="7042" spans="4:6" x14ac:dyDescent="0.2">
      <c r="D7042" s="252"/>
      <c r="E7042" s="252"/>
      <c r="F7042" s="252"/>
    </row>
    <row r="7044" spans="4:6" x14ac:dyDescent="0.2">
      <c r="D7044" s="252"/>
      <c r="E7044" s="252"/>
      <c r="F7044" s="252"/>
    </row>
    <row r="7046" spans="4:6" x14ac:dyDescent="0.2">
      <c r="D7046" s="252"/>
      <c r="E7046" s="252"/>
      <c r="F7046" s="252"/>
    </row>
    <row r="7048" spans="4:6" x14ac:dyDescent="0.2">
      <c r="D7048" s="252"/>
      <c r="E7048" s="252"/>
      <c r="F7048" s="252"/>
    </row>
    <row r="7050" spans="4:6" x14ac:dyDescent="0.2">
      <c r="D7050" s="252"/>
      <c r="E7050" s="252"/>
      <c r="F7050" s="252"/>
    </row>
    <row r="7052" spans="4:6" x14ac:dyDescent="0.2">
      <c r="D7052" s="252"/>
      <c r="E7052" s="252"/>
      <c r="F7052" s="252"/>
    </row>
    <row r="7054" spans="4:6" x14ac:dyDescent="0.2">
      <c r="D7054" s="252"/>
      <c r="E7054" s="252"/>
      <c r="F7054" s="252"/>
    </row>
    <row r="7056" spans="4:6" x14ac:dyDescent="0.2">
      <c r="D7056" s="252"/>
      <c r="E7056" s="252"/>
      <c r="F7056" s="252"/>
    </row>
    <row r="7058" spans="4:6" x14ac:dyDescent="0.2">
      <c r="D7058" s="252"/>
      <c r="E7058" s="252"/>
      <c r="F7058" s="252"/>
    </row>
    <row r="7060" spans="4:6" x14ac:dyDescent="0.2">
      <c r="D7060" s="252"/>
      <c r="E7060" s="252"/>
      <c r="F7060" s="252"/>
    </row>
    <row r="7062" spans="4:6" x14ac:dyDescent="0.2">
      <c r="D7062" s="252"/>
      <c r="E7062" s="252"/>
      <c r="F7062" s="252"/>
    </row>
    <row r="7064" spans="4:6" x14ac:dyDescent="0.2">
      <c r="D7064" s="252"/>
      <c r="E7064" s="252"/>
      <c r="F7064" s="252"/>
    </row>
    <row r="7066" spans="4:6" x14ac:dyDescent="0.2">
      <c r="D7066" s="252"/>
      <c r="E7066" s="252"/>
      <c r="F7066" s="252"/>
    </row>
    <row r="7068" spans="4:6" x14ac:dyDescent="0.2">
      <c r="D7068" s="252"/>
      <c r="E7068" s="252"/>
      <c r="F7068" s="252"/>
    </row>
    <row r="7070" spans="4:6" x14ac:dyDescent="0.2">
      <c r="D7070" s="252"/>
      <c r="E7070" s="252"/>
      <c r="F7070" s="252"/>
    </row>
    <row r="7072" spans="4:6" x14ac:dyDescent="0.2">
      <c r="D7072" s="252"/>
      <c r="E7072" s="252"/>
      <c r="F7072" s="252"/>
    </row>
    <row r="7074" spans="4:6" x14ac:dyDescent="0.2">
      <c r="D7074" s="252"/>
      <c r="E7074" s="252"/>
      <c r="F7074" s="252"/>
    </row>
    <row r="7076" spans="4:6" x14ac:dyDescent="0.2">
      <c r="D7076" s="252"/>
      <c r="E7076" s="252"/>
      <c r="F7076" s="252"/>
    </row>
    <row r="7078" spans="4:6" x14ac:dyDescent="0.2">
      <c r="D7078" s="252"/>
      <c r="E7078" s="252"/>
      <c r="F7078" s="252"/>
    </row>
    <row r="7080" spans="4:6" x14ac:dyDescent="0.2">
      <c r="D7080" s="252"/>
      <c r="E7080" s="252"/>
      <c r="F7080" s="252"/>
    </row>
    <row r="7082" spans="4:6" x14ac:dyDescent="0.2">
      <c r="D7082" s="252"/>
      <c r="E7082" s="252"/>
      <c r="F7082" s="252"/>
    </row>
    <row r="7084" spans="4:6" x14ac:dyDescent="0.2">
      <c r="D7084" s="252"/>
      <c r="E7084" s="252"/>
      <c r="F7084" s="252"/>
    </row>
    <row r="7086" spans="4:6" x14ac:dyDescent="0.2">
      <c r="D7086" s="252"/>
      <c r="E7086" s="252"/>
      <c r="F7086" s="252"/>
    </row>
    <row r="7088" spans="4:6" x14ac:dyDescent="0.2">
      <c r="D7088" s="252"/>
      <c r="E7088" s="252"/>
      <c r="F7088" s="252"/>
    </row>
    <row r="7090" spans="4:6" x14ac:dyDescent="0.2">
      <c r="D7090" s="252"/>
      <c r="E7090" s="252"/>
      <c r="F7090" s="252"/>
    </row>
    <row r="7092" spans="4:6" x14ac:dyDescent="0.2">
      <c r="D7092" s="252"/>
      <c r="E7092" s="252"/>
      <c r="F7092" s="252"/>
    </row>
    <row r="7094" spans="4:6" x14ac:dyDescent="0.2">
      <c r="D7094" s="252"/>
      <c r="E7094" s="252"/>
      <c r="F7094" s="252"/>
    </row>
    <row r="7096" spans="4:6" x14ac:dyDescent="0.2">
      <c r="D7096" s="252"/>
      <c r="E7096" s="252"/>
      <c r="F7096" s="252"/>
    </row>
    <row r="7098" spans="4:6" x14ac:dyDescent="0.2">
      <c r="D7098" s="252"/>
      <c r="E7098" s="252"/>
      <c r="F7098" s="252"/>
    </row>
    <row r="7100" spans="4:6" x14ac:dyDescent="0.2">
      <c r="D7100" s="252"/>
      <c r="E7100" s="252"/>
      <c r="F7100" s="252"/>
    </row>
    <row r="7102" spans="4:6" x14ac:dyDescent="0.2">
      <c r="D7102" s="252"/>
      <c r="E7102" s="252"/>
      <c r="F7102" s="252"/>
    </row>
    <row r="7104" spans="4:6" x14ac:dyDescent="0.2">
      <c r="D7104" s="252"/>
      <c r="E7104" s="252"/>
      <c r="F7104" s="252"/>
    </row>
    <row r="7106" spans="4:6" x14ac:dyDescent="0.2">
      <c r="D7106" s="252"/>
      <c r="E7106" s="252"/>
      <c r="F7106" s="252"/>
    </row>
    <row r="7108" spans="4:6" x14ac:dyDescent="0.2">
      <c r="D7108" s="252"/>
      <c r="E7108" s="252"/>
      <c r="F7108" s="252"/>
    </row>
    <row r="7110" spans="4:6" x14ac:dyDescent="0.2">
      <c r="D7110" s="252"/>
      <c r="E7110" s="252"/>
      <c r="F7110" s="252"/>
    </row>
    <row r="7112" spans="4:6" x14ac:dyDescent="0.2">
      <c r="D7112" s="252"/>
      <c r="E7112" s="252"/>
      <c r="F7112" s="252"/>
    </row>
    <row r="7114" spans="4:6" x14ac:dyDescent="0.2">
      <c r="D7114" s="252"/>
      <c r="E7114" s="252"/>
      <c r="F7114" s="252"/>
    </row>
    <row r="7116" spans="4:6" x14ac:dyDescent="0.2">
      <c r="D7116" s="252"/>
      <c r="E7116" s="252"/>
      <c r="F7116" s="252"/>
    </row>
    <row r="7118" spans="4:6" x14ac:dyDescent="0.2">
      <c r="D7118" s="252"/>
      <c r="E7118" s="252"/>
      <c r="F7118" s="252"/>
    </row>
    <row r="7120" spans="4:6" x14ac:dyDescent="0.2">
      <c r="D7120" s="252"/>
      <c r="E7120" s="252"/>
      <c r="F7120" s="252"/>
    </row>
    <row r="7122" spans="4:6" x14ac:dyDescent="0.2">
      <c r="D7122" s="252"/>
      <c r="E7122" s="252"/>
      <c r="F7122" s="252"/>
    </row>
    <row r="7124" spans="4:6" x14ac:dyDescent="0.2">
      <c r="D7124" s="252"/>
      <c r="E7124" s="252"/>
      <c r="F7124" s="252"/>
    </row>
    <row r="7126" spans="4:6" x14ac:dyDescent="0.2">
      <c r="D7126" s="252"/>
      <c r="E7126" s="252"/>
      <c r="F7126" s="252"/>
    </row>
    <row r="7128" spans="4:6" x14ac:dyDescent="0.2">
      <c r="D7128" s="252"/>
      <c r="E7128" s="252"/>
      <c r="F7128" s="252"/>
    </row>
    <row r="7130" spans="4:6" x14ac:dyDescent="0.2">
      <c r="D7130" s="252"/>
      <c r="E7130" s="252"/>
      <c r="F7130" s="252"/>
    </row>
    <row r="7132" spans="4:6" x14ac:dyDescent="0.2">
      <c r="D7132" s="252"/>
      <c r="E7132" s="252"/>
      <c r="F7132" s="252"/>
    </row>
    <row r="7134" spans="4:6" x14ac:dyDescent="0.2">
      <c r="D7134" s="252"/>
      <c r="E7134" s="252"/>
      <c r="F7134" s="252"/>
    </row>
    <row r="7136" spans="4:6" x14ac:dyDescent="0.2">
      <c r="D7136" s="252"/>
      <c r="E7136" s="252"/>
      <c r="F7136" s="252"/>
    </row>
    <row r="7138" spans="4:6" x14ac:dyDescent="0.2">
      <c r="D7138" s="252"/>
      <c r="E7138" s="252"/>
      <c r="F7138" s="252"/>
    </row>
    <row r="7140" spans="4:6" x14ac:dyDescent="0.2">
      <c r="D7140" s="252"/>
      <c r="E7140" s="252"/>
      <c r="F7140" s="252"/>
    </row>
    <row r="7142" spans="4:6" x14ac:dyDescent="0.2">
      <c r="D7142" s="252"/>
      <c r="E7142" s="252"/>
      <c r="F7142" s="252"/>
    </row>
    <row r="7144" spans="4:6" x14ac:dyDescent="0.2">
      <c r="D7144" s="252"/>
      <c r="E7144" s="252"/>
      <c r="F7144" s="252"/>
    </row>
    <row r="7146" spans="4:6" x14ac:dyDescent="0.2">
      <c r="D7146" s="252"/>
      <c r="E7146" s="252"/>
      <c r="F7146" s="252"/>
    </row>
    <row r="7148" spans="4:6" x14ac:dyDescent="0.2">
      <c r="D7148" s="252"/>
      <c r="E7148" s="252"/>
      <c r="F7148" s="252"/>
    </row>
    <row r="7150" spans="4:6" x14ac:dyDescent="0.2">
      <c r="D7150" s="252"/>
      <c r="E7150" s="252"/>
      <c r="F7150" s="252"/>
    </row>
    <row r="7152" spans="4:6" x14ac:dyDescent="0.2">
      <c r="D7152" s="252"/>
      <c r="E7152" s="252"/>
      <c r="F7152" s="252"/>
    </row>
    <row r="7154" spans="4:6" x14ac:dyDescent="0.2">
      <c r="D7154" s="252"/>
      <c r="E7154" s="252"/>
      <c r="F7154" s="252"/>
    </row>
    <row r="7156" spans="4:6" x14ac:dyDescent="0.2">
      <c r="D7156" s="252"/>
      <c r="E7156" s="252"/>
      <c r="F7156" s="252"/>
    </row>
    <row r="7158" spans="4:6" x14ac:dyDescent="0.2">
      <c r="D7158" s="252"/>
      <c r="E7158" s="252"/>
      <c r="F7158" s="252"/>
    </row>
    <row r="7160" spans="4:6" x14ac:dyDescent="0.2">
      <c r="D7160" s="252"/>
      <c r="E7160" s="252"/>
      <c r="F7160" s="252"/>
    </row>
    <row r="7162" spans="4:6" x14ac:dyDescent="0.2">
      <c r="D7162" s="252"/>
      <c r="E7162" s="252"/>
      <c r="F7162" s="252"/>
    </row>
    <row r="7164" spans="4:6" x14ac:dyDescent="0.2">
      <c r="D7164" s="252"/>
      <c r="E7164" s="252"/>
      <c r="F7164" s="252"/>
    </row>
    <row r="7166" spans="4:6" x14ac:dyDescent="0.2">
      <c r="D7166" s="252"/>
      <c r="E7166" s="252"/>
      <c r="F7166" s="252"/>
    </row>
    <row r="7168" spans="4:6" x14ac:dyDescent="0.2">
      <c r="D7168" s="252"/>
      <c r="E7168" s="252"/>
      <c r="F7168" s="252"/>
    </row>
    <row r="7170" spans="4:6" x14ac:dyDescent="0.2">
      <c r="D7170" s="252"/>
      <c r="E7170" s="252"/>
      <c r="F7170" s="252"/>
    </row>
    <row r="7172" spans="4:6" x14ac:dyDescent="0.2">
      <c r="D7172" s="252"/>
      <c r="E7172" s="252"/>
      <c r="F7172" s="252"/>
    </row>
    <row r="7174" spans="4:6" x14ac:dyDescent="0.2">
      <c r="D7174" s="252"/>
      <c r="E7174" s="252"/>
      <c r="F7174" s="252"/>
    </row>
    <row r="7176" spans="4:6" x14ac:dyDescent="0.2">
      <c r="D7176" s="252"/>
      <c r="E7176" s="252"/>
      <c r="F7176" s="252"/>
    </row>
    <row r="7178" spans="4:6" x14ac:dyDescent="0.2">
      <c r="D7178" s="252"/>
      <c r="E7178" s="252"/>
      <c r="F7178" s="252"/>
    </row>
    <row r="7180" spans="4:6" x14ac:dyDescent="0.2">
      <c r="D7180" s="252"/>
      <c r="E7180" s="252"/>
      <c r="F7180" s="252"/>
    </row>
    <row r="7182" spans="4:6" x14ac:dyDescent="0.2">
      <c r="D7182" s="252"/>
      <c r="E7182" s="252"/>
      <c r="F7182" s="252"/>
    </row>
    <row r="7184" spans="4:6" x14ac:dyDescent="0.2">
      <c r="D7184" s="252"/>
      <c r="E7184" s="252"/>
      <c r="F7184" s="252"/>
    </row>
    <row r="7186" spans="4:6" x14ac:dyDescent="0.2">
      <c r="D7186" s="252"/>
      <c r="E7186" s="252"/>
      <c r="F7186" s="252"/>
    </row>
    <row r="7188" spans="4:6" x14ac:dyDescent="0.2">
      <c r="D7188" s="252"/>
      <c r="E7188" s="252"/>
      <c r="F7188" s="252"/>
    </row>
    <row r="7190" spans="4:6" x14ac:dyDescent="0.2">
      <c r="D7190" s="252"/>
      <c r="E7190" s="252"/>
      <c r="F7190" s="252"/>
    </row>
    <row r="7192" spans="4:6" x14ac:dyDescent="0.2">
      <c r="D7192" s="252"/>
      <c r="E7192" s="252"/>
      <c r="F7192" s="252"/>
    </row>
    <row r="7194" spans="4:6" x14ac:dyDescent="0.2">
      <c r="D7194" s="252"/>
      <c r="E7194" s="252"/>
      <c r="F7194" s="252"/>
    </row>
    <row r="7196" spans="4:6" x14ac:dyDescent="0.2">
      <c r="D7196" s="252"/>
      <c r="E7196" s="252"/>
      <c r="F7196" s="252"/>
    </row>
    <row r="7198" spans="4:6" x14ac:dyDescent="0.2">
      <c r="D7198" s="252"/>
      <c r="E7198" s="252"/>
      <c r="F7198" s="252"/>
    </row>
    <row r="7200" spans="4:6" x14ac:dyDescent="0.2">
      <c r="D7200" s="252"/>
      <c r="E7200" s="252"/>
      <c r="F7200" s="252"/>
    </row>
    <row r="7202" spans="4:6" x14ac:dyDescent="0.2">
      <c r="D7202" s="252"/>
      <c r="E7202" s="252"/>
      <c r="F7202" s="252"/>
    </row>
    <row r="7204" spans="4:6" x14ac:dyDescent="0.2">
      <c r="D7204" s="252"/>
      <c r="E7204" s="252"/>
      <c r="F7204" s="252"/>
    </row>
    <row r="7206" spans="4:6" x14ac:dyDescent="0.2">
      <c r="D7206" s="252"/>
      <c r="E7206" s="252"/>
      <c r="F7206" s="252"/>
    </row>
    <row r="7208" spans="4:6" x14ac:dyDescent="0.2">
      <c r="D7208" s="252"/>
      <c r="E7208" s="252"/>
      <c r="F7208" s="252"/>
    </row>
    <row r="7210" spans="4:6" x14ac:dyDescent="0.2">
      <c r="D7210" s="252"/>
      <c r="E7210" s="252"/>
      <c r="F7210" s="252"/>
    </row>
    <row r="7212" spans="4:6" x14ac:dyDescent="0.2">
      <c r="D7212" s="252"/>
      <c r="E7212" s="252"/>
      <c r="F7212" s="252"/>
    </row>
    <row r="7214" spans="4:6" x14ac:dyDescent="0.2">
      <c r="D7214" s="252"/>
      <c r="E7214" s="252"/>
      <c r="F7214" s="252"/>
    </row>
    <row r="7216" spans="4:6" x14ac:dyDescent="0.2">
      <c r="D7216" s="252"/>
      <c r="E7216" s="252"/>
      <c r="F7216" s="252"/>
    </row>
    <row r="7218" spans="4:6" x14ac:dyDescent="0.2">
      <c r="D7218" s="252"/>
      <c r="E7218" s="252"/>
      <c r="F7218" s="252"/>
    </row>
    <row r="7220" spans="4:6" x14ac:dyDescent="0.2">
      <c r="D7220" s="252"/>
      <c r="E7220" s="252"/>
      <c r="F7220" s="252"/>
    </row>
    <row r="7222" spans="4:6" x14ac:dyDescent="0.2">
      <c r="D7222" s="252"/>
      <c r="E7222" s="252"/>
      <c r="F7222" s="252"/>
    </row>
    <row r="7224" spans="4:6" x14ac:dyDescent="0.2">
      <c r="D7224" s="252"/>
      <c r="E7224" s="252"/>
      <c r="F7224" s="252"/>
    </row>
    <row r="7226" spans="4:6" x14ac:dyDescent="0.2">
      <c r="D7226" s="252"/>
      <c r="E7226" s="252"/>
      <c r="F7226" s="252"/>
    </row>
    <row r="7228" spans="4:6" x14ac:dyDescent="0.2">
      <c r="D7228" s="252"/>
      <c r="E7228" s="252"/>
      <c r="F7228" s="252"/>
    </row>
    <row r="7230" spans="4:6" x14ac:dyDescent="0.2">
      <c r="D7230" s="252"/>
      <c r="E7230" s="252"/>
      <c r="F7230" s="252"/>
    </row>
    <row r="7232" spans="4:6" x14ac:dyDescent="0.2">
      <c r="D7232" s="252"/>
      <c r="E7232" s="252"/>
      <c r="F7232" s="252"/>
    </row>
    <row r="7234" spans="4:6" x14ac:dyDescent="0.2">
      <c r="D7234" s="252"/>
      <c r="E7234" s="252"/>
      <c r="F7234" s="252"/>
    </row>
    <row r="7236" spans="4:6" x14ac:dyDescent="0.2">
      <c r="D7236" s="252"/>
      <c r="E7236" s="252"/>
      <c r="F7236" s="252"/>
    </row>
    <row r="7238" spans="4:6" x14ac:dyDescent="0.2">
      <c r="D7238" s="252"/>
      <c r="E7238" s="252"/>
      <c r="F7238" s="252"/>
    </row>
    <row r="7240" spans="4:6" x14ac:dyDescent="0.2">
      <c r="D7240" s="252"/>
      <c r="E7240" s="252"/>
      <c r="F7240" s="252"/>
    </row>
    <row r="7242" spans="4:6" x14ac:dyDescent="0.2">
      <c r="D7242" s="252"/>
      <c r="E7242" s="252"/>
      <c r="F7242" s="252"/>
    </row>
    <row r="7244" spans="4:6" x14ac:dyDescent="0.2">
      <c r="D7244" s="252"/>
      <c r="E7244" s="252"/>
      <c r="F7244" s="252"/>
    </row>
    <row r="7246" spans="4:6" x14ac:dyDescent="0.2">
      <c r="D7246" s="252"/>
      <c r="E7246" s="252"/>
      <c r="F7246" s="252"/>
    </row>
    <row r="7248" spans="4:6" x14ac:dyDescent="0.2">
      <c r="D7248" s="252"/>
      <c r="E7248" s="252"/>
      <c r="F7248" s="252"/>
    </row>
    <row r="7250" spans="4:6" x14ac:dyDescent="0.2">
      <c r="D7250" s="252"/>
      <c r="E7250" s="252"/>
      <c r="F7250" s="252"/>
    </row>
    <row r="7252" spans="4:6" x14ac:dyDescent="0.2">
      <c r="D7252" s="252"/>
      <c r="E7252" s="252"/>
      <c r="F7252" s="252"/>
    </row>
    <row r="7254" spans="4:6" x14ac:dyDescent="0.2">
      <c r="D7254" s="252"/>
      <c r="E7254" s="252"/>
      <c r="F7254" s="252"/>
    </row>
    <row r="7256" spans="4:6" x14ac:dyDescent="0.2">
      <c r="D7256" s="252"/>
      <c r="E7256" s="252"/>
      <c r="F7256" s="252"/>
    </row>
    <row r="7258" spans="4:6" x14ac:dyDescent="0.2">
      <c r="D7258" s="252"/>
      <c r="E7258" s="252"/>
      <c r="F7258" s="252"/>
    </row>
    <row r="7260" spans="4:6" x14ac:dyDescent="0.2">
      <c r="D7260" s="252"/>
      <c r="E7260" s="252"/>
      <c r="F7260" s="252"/>
    </row>
    <row r="7262" spans="4:6" x14ac:dyDescent="0.2">
      <c r="D7262" s="252"/>
      <c r="E7262" s="252"/>
      <c r="F7262" s="252"/>
    </row>
    <row r="7264" spans="4:6" x14ac:dyDescent="0.2">
      <c r="D7264" s="252"/>
      <c r="E7264" s="252"/>
      <c r="F7264" s="252"/>
    </row>
    <row r="7266" spans="4:6" x14ac:dyDescent="0.2">
      <c r="D7266" s="252"/>
      <c r="E7266" s="252"/>
      <c r="F7266" s="252"/>
    </row>
    <row r="7268" spans="4:6" x14ac:dyDescent="0.2">
      <c r="D7268" s="252"/>
      <c r="E7268" s="252"/>
      <c r="F7268" s="252"/>
    </row>
    <row r="7270" spans="4:6" x14ac:dyDescent="0.2">
      <c r="D7270" s="252"/>
      <c r="E7270" s="252"/>
      <c r="F7270" s="252"/>
    </row>
    <row r="7272" spans="4:6" x14ac:dyDescent="0.2">
      <c r="D7272" s="252"/>
      <c r="E7272" s="252"/>
      <c r="F7272" s="252"/>
    </row>
    <row r="7274" spans="4:6" x14ac:dyDescent="0.2">
      <c r="D7274" s="252"/>
      <c r="E7274" s="252"/>
      <c r="F7274" s="252"/>
    </row>
    <row r="7276" spans="4:6" x14ac:dyDescent="0.2">
      <c r="D7276" s="252"/>
      <c r="E7276" s="252"/>
      <c r="F7276" s="252"/>
    </row>
    <row r="7278" spans="4:6" x14ac:dyDescent="0.2">
      <c r="D7278" s="252"/>
      <c r="E7278" s="252"/>
      <c r="F7278" s="252"/>
    </row>
    <row r="7280" spans="4:6" x14ac:dyDescent="0.2">
      <c r="D7280" s="252"/>
      <c r="E7280" s="252"/>
      <c r="F7280" s="252"/>
    </row>
    <row r="7282" spans="4:6" x14ac:dyDescent="0.2">
      <c r="D7282" s="252"/>
      <c r="E7282" s="252"/>
      <c r="F7282" s="252"/>
    </row>
    <row r="7284" spans="4:6" x14ac:dyDescent="0.2">
      <c r="D7284" s="252"/>
      <c r="E7284" s="252"/>
      <c r="F7284" s="252"/>
    </row>
    <row r="7286" spans="4:6" x14ac:dyDescent="0.2">
      <c r="D7286" s="252"/>
      <c r="E7286" s="252"/>
      <c r="F7286" s="252"/>
    </row>
    <row r="7288" spans="4:6" x14ac:dyDescent="0.2">
      <c r="D7288" s="252"/>
      <c r="E7288" s="252"/>
      <c r="F7288" s="252"/>
    </row>
    <row r="7290" spans="4:6" x14ac:dyDescent="0.2">
      <c r="D7290" s="252"/>
      <c r="E7290" s="252"/>
      <c r="F7290" s="252"/>
    </row>
    <row r="7292" spans="4:6" x14ac:dyDescent="0.2">
      <c r="D7292" s="252"/>
      <c r="E7292" s="252"/>
      <c r="F7292" s="252"/>
    </row>
    <row r="7294" spans="4:6" x14ac:dyDescent="0.2">
      <c r="D7294" s="252"/>
      <c r="E7294" s="252"/>
      <c r="F7294" s="252"/>
    </row>
    <row r="7296" spans="4:6" x14ac:dyDescent="0.2">
      <c r="D7296" s="252"/>
      <c r="E7296" s="252"/>
      <c r="F7296" s="252"/>
    </row>
    <row r="7298" spans="4:6" x14ac:dyDescent="0.2">
      <c r="D7298" s="252"/>
      <c r="E7298" s="252"/>
      <c r="F7298" s="252"/>
    </row>
    <row r="7300" spans="4:6" x14ac:dyDescent="0.2">
      <c r="D7300" s="252"/>
      <c r="E7300" s="252"/>
      <c r="F7300" s="252"/>
    </row>
    <row r="7302" spans="4:6" x14ac:dyDescent="0.2">
      <c r="D7302" s="252"/>
      <c r="E7302" s="252"/>
      <c r="F7302" s="252"/>
    </row>
    <row r="7304" spans="4:6" x14ac:dyDescent="0.2">
      <c r="D7304" s="252"/>
      <c r="E7304" s="252"/>
      <c r="F7304" s="252"/>
    </row>
    <row r="7306" spans="4:6" x14ac:dyDescent="0.2">
      <c r="D7306" s="252"/>
      <c r="E7306" s="252"/>
      <c r="F7306" s="252"/>
    </row>
    <row r="7308" spans="4:6" x14ac:dyDescent="0.2">
      <c r="D7308" s="252"/>
      <c r="E7308" s="252"/>
      <c r="F7308" s="252"/>
    </row>
    <row r="7310" spans="4:6" x14ac:dyDescent="0.2">
      <c r="D7310" s="252"/>
      <c r="E7310" s="252"/>
      <c r="F7310" s="252"/>
    </row>
    <row r="7312" spans="4:6" x14ac:dyDescent="0.2">
      <c r="D7312" s="252"/>
      <c r="E7312" s="252"/>
      <c r="F7312" s="252"/>
    </row>
    <row r="7314" spans="4:6" x14ac:dyDescent="0.2">
      <c r="D7314" s="252"/>
      <c r="E7314" s="252"/>
      <c r="F7314" s="252"/>
    </row>
    <row r="7316" spans="4:6" x14ac:dyDescent="0.2">
      <c r="D7316" s="252"/>
      <c r="E7316" s="252"/>
      <c r="F7316" s="252"/>
    </row>
    <row r="7318" spans="4:6" x14ac:dyDescent="0.2">
      <c r="D7318" s="252"/>
      <c r="E7318" s="252"/>
      <c r="F7318" s="252"/>
    </row>
    <row r="7320" spans="4:6" x14ac:dyDescent="0.2">
      <c r="D7320" s="252"/>
      <c r="E7320" s="252"/>
      <c r="F7320" s="252"/>
    </row>
    <row r="7322" spans="4:6" x14ac:dyDescent="0.2">
      <c r="D7322" s="252"/>
      <c r="E7322" s="252"/>
      <c r="F7322" s="252"/>
    </row>
    <row r="7324" spans="4:6" x14ac:dyDescent="0.2">
      <c r="D7324" s="252"/>
      <c r="E7324" s="252"/>
      <c r="F7324" s="252"/>
    </row>
    <row r="7326" spans="4:6" x14ac:dyDescent="0.2">
      <c r="D7326" s="252"/>
      <c r="E7326" s="252"/>
      <c r="F7326" s="252"/>
    </row>
    <row r="7328" spans="4:6" x14ac:dyDescent="0.2">
      <c r="D7328" s="252"/>
      <c r="E7328" s="252"/>
      <c r="F7328" s="252"/>
    </row>
    <row r="7330" spans="4:6" x14ac:dyDescent="0.2">
      <c r="D7330" s="252"/>
      <c r="E7330" s="252"/>
      <c r="F7330" s="252"/>
    </row>
    <row r="7332" spans="4:6" x14ac:dyDescent="0.2">
      <c r="D7332" s="252"/>
      <c r="E7332" s="252"/>
      <c r="F7332" s="252"/>
    </row>
    <row r="7334" spans="4:6" x14ac:dyDescent="0.2">
      <c r="D7334" s="252"/>
      <c r="E7334" s="252"/>
      <c r="F7334" s="252"/>
    </row>
    <row r="7336" spans="4:6" x14ac:dyDescent="0.2">
      <c r="D7336" s="252"/>
      <c r="E7336" s="252"/>
      <c r="F7336" s="252"/>
    </row>
    <row r="7338" spans="4:6" x14ac:dyDescent="0.2">
      <c r="D7338" s="252"/>
      <c r="E7338" s="252"/>
      <c r="F7338" s="252"/>
    </row>
    <row r="7340" spans="4:6" x14ac:dyDescent="0.2">
      <c r="D7340" s="252"/>
      <c r="E7340" s="252"/>
      <c r="F7340" s="252"/>
    </row>
    <row r="7342" spans="4:6" x14ac:dyDescent="0.2">
      <c r="D7342" s="252"/>
      <c r="E7342" s="252"/>
      <c r="F7342" s="252"/>
    </row>
    <row r="7344" spans="4:6" x14ac:dyDescent="0.2">
      <c r="D7344" s="252"/>
      <c r="E7344" s="252"/>
      <c r="F7344" s="252"/>
    </row>
    <row r="7346" spans="4:6" x14ac:dyDescent="0.2">
      <c r="D7346" s="252"/>
      <c r="E7346" s="252"/>
      <c r="F7346" s="252"/>
    </row>
    <row r="7348" spans="4:6" x14ac:dyDescent="0.2">
      <c r="D7348" s="252"/>
      <c r="E7348" s="252"/>
      <c r="F7348" s="252"/>
    </row>
    <row r="7350" spans="4:6" x14ac:dyDescent="0.2">
      <c r="D7350" s="252"/>
      <c r="E7350" s="252"/>
      <c r="F7350" s="252"/>
    </row>
    <row r="7352" spans="4:6" x14ac:dyDescent="0.2">
      <c r="D7352" s="252"/>
      <c r="E7352" s="252"/>
      <c r="F7352" s="252"/>
    </row>
    <row r="7354" spans="4:6" x14ac:dyDescent="0.2">
      <c r="D7354" s="252"/>
      <c r="E7354" s="252"/>
      <c r="F7354" s="252"/>
    </row>
    <row r="7356" spans="4:6" x14ac:dyDescent="0.2">
      <c r="D7356" s="252"/>
      <c r="E7356" s="252"/>
      <c r="F7356" s="252"/>
    </row>
    <row r="7358" spans="4:6" x14ac:dyDescent="0.2">
      <c r="D7358" s="252"/>
      <c r="E7358" s="252"/>
      <c r="F7358" s="252"/>
    </row>
    <row r="7360" spans="4:6" x14ac:dyDescent="0.2">
      <c r="D7360" s="252"/>
      <c r="E7360" s="252"/>
      <c r="F7360" s="252"/>
    </row>
    <row r="7362" spans="4:6" x14ac:dyDescent="0.2">
      <c r="D7362" s="252"/>
      <c r="E7362" s="252"/>
      <c r="F7362" s="252"/>
    </row>
    <row r="7364" spans="4:6" x14ac:dyDescent="0.2">
      <c r="D7364" s="252"/>
      <c r="E7364" s="252"/>
      <c r="F7364" s="252"/>
    </row>
    <row r="7366" spans="4:6" x14ac:dyDescent="0.2">
      <c r="D7366" s="252"/>
      <c r="E7366" s="252"/>
      <c r="F7366" s="252"/>
    </row>
    <row r="7368" spans="4:6" x14ac:dyDescent="0.2">
      <c r="D7368" s="252"/>
      <c r="E7368" s="252"/>
      <c r="F7368" s="252"/>
    </row>
    <row r="7370" spans="4:6" x14ac:dyDescent="0.2">
      <c r="D7370" s="252"/>
      <c r="E7370" s="252"/>
      <c r="F7370" s="252"/>
    </row>
    <row r="7372" spans="4:6" x14ac:dyDescent="0.2">
      <c r="D7372" s="252"/>
      <c r="E7372" s="252"/>
      <c r="F7372" s="252"/>
    </row>
    <row r="7374" spans="4:6" x14ac:dyDescent="0.2">
      <c r="D7374" s="252"/>
      <c r="E7374" s="252"/>
      <c r="F7374" s="252"/>
    </row>
    <row r="7376" spans="4:6" x14ac:dyDescent="0.2">
      <c r="D7376" s="252"/>
      <c r="E7376" s="252"/>
      <c r="F7376" s="252"/>
    </row>
    <row r="7378" spans="4:6" x14ac:dyDescent="0.2">
      <c r="D7378" s="252"/>
      <c r="E7378" s="252"/>
      <c r="F7378" s="252"/>
    </row>
    <row r="7380" spans="4:6" x14ac:dyDescent="0.2">
      <c r="D7380" s="252"/>
      <c r="E7380" s="252"/>
      <c r="F7380" s="252"/>
    </row>
    <row r="7382" spans="4:6" x14ac:dyDescent="0.2">
      <c r="D7382" s="252"/>
      <c r="E7382" s="252"/>
      <c r="F7382" s="252"/>
    </row>
    <row r="7384" spans="4:6" x14ac:dyDescent="0.2">
      <c r="D7384" s="252"/>
      <c r="E7384" s="252"/>
      <c r="F7384" s="252"/>
    </row>
    <row r="7386" spans="4:6" x14ac:dyDescent="0.2">
      <c r="D7386" s="252"/>
      <c r="E7386" s="252"/>
      <c r="F7386" s="252"/>
    </row>
    <row r="7388" spans="4:6" x14ac:dyDescent="0.2">
      <c r="D7388" s="252"/>
      <c r="E7388" s="252"/>
      <c r="F7388" s="252"/>
    </row>
    <row r="7390" spans="4:6" x14ac:dyDescent="0.2">
      <c r="D7390" s="252"/>
      <c r="E7390" s="252"/>
      <c r="F7390" s="252"/>
    </row>
    <row r="7392" spans="4:6" x14ac:dyDescent="0.2">
      <c r="D7392" s="252"/>
      <c r="E7392" s="252"/>
      <c r="F7392" s="252"/>
    </row>
    <row r="7394" spans="4:6" x14ac:dyDescent="0.2">
      <c r="D7394" s="252"/>
      <c r="E7394" s="252"/>
      <c r="F7394" s="252"/>
    </row>
    <row r="7396" spans="4:6" x14ac:dyDescent="0.2">
      <c r="D7396" s="252"/>
      <c r="E7396" s="252"/>
      <c r="F7396" s="252"/>
    </row>
    <row r="7398" spans="4:6" x14ac:dyDescent="0.2">
      <c r="D7398" s="252"/>
      <c r="E7398" s="252"/>
      <c r="F7398" s="252"/>
    </row>
    <row r="7400" spans="4:6" x14ac:dyDescent="0.2">
      <c r="D7400" s="252"/>
      <c r="E7400" s="252"/>
      <c r="F7400" s="252"/>
    </row>
    <row r="7402" spans="4:6" x14ac:dyDescent="0.2">
      <c r="D7402" s="252"/>
      <c r="E7402" s="252"/>
      <c r="F7402" s="252"/>
    </row>
    <row r="7404" spans="4:6" x14ac:dyDescent="0.2">
      <c r="D7404" s="252"/>
      <c r="E7404" s="252"/>
      <c r="F7404" s="252"/>
    </row>
    <row r="7406" spans="4:6" x14ac:dyDescent="0.2">
      <c r="D7406" s="252"/>
      <c r="E7406" s="252"/>
      <c r="F7406" s="252"/>
    </row>
    <row r="7408" spans="4:6" x14ac:dyDescent="0.2">
      <c r="D7408" s="252"/>
      <c r="E7408" s="252"/>
      <c r="F7408" s="252"/>
    </row>
    <row r="7410" spans="4:6" x14ac:dyDescent="0.2">
      <c r="D7410" s="252"/>
      <c r="E7410" s="252"/>
      <c r="F7410" s="252"/>
    </row>
    <row r="7412" spans="4:6" x14ac:dyDescent="0.2">
      <c r="D7412" s="252"/>
      <c r="E7412" s="252"/>
      <c r="F7412" s="252"/>
    </row>
    <row r="7414" spans="4:6" x14ac:dyDescent="0.2">
      <c r="D7414" s="252"/>
      <c r="E7414" s="252"/>
      <c r="F7414" s="252"/>
    </row>
    <row r="7416" spans="4:6" x14ac:dyDescent="0.2">
      <c r="D7416" s="252"/>
      <c r="E7416" s="252"/>
      <c r="F7416" s="252"/>
    </row>
    <row r="7418" spans="4:6" x14ac:dyDescent="0.2">
      <c r="D7418" s="252"/>
      <c r="E7418" s="252"/>
      <c r="F7418" s="252"/>
    </row>
    <row r="7420" spans="4:6" x14ac:dyDescent="0.2">
      <c r="D7420" s="252"/>
      <c r="E7420" s="252"/>
      <c r="F7420" s="252"/>
    </row>
    <row r="7422" spans="4:6" x14ac:dyDescent="0.2">
      <c r="D7422" s="252"/>
      <c r="E7422" s="252"/>
      <c r="F7422" s="252"/>
    </row>
    <row r="7424" spans="4:6" x14ac:dyDescent="0.2">
      <c r="D7424" s="252"/>
      <c r="E7424" s="252"/>
      <c r="F7424" s="252"/>
    </row>
    <row r="7426" spans="4:6" x14ac:dyDescent="0.2">
      <c r="D7426" s="252"/>
      <c r="E7426" s="252"/>
      <c r="F7426" s="252"/>
    </row>
    <row r="7428" spans="4:6" x14ac:dyDescent="0.2">
      <c r="D7428" s="252"/>
      <c r="E7428" s="252"/>
      <c r="F7428" s="252"/>
    </row>
    <row r="7430" spans="4:6" x14ac:dyDescent="0.2">
      <c r="D7430" s="252"/>
      <c r="E7430" s="252"/>
      <c r="F7430" s="252"/>
    </row>
    <row r="7432" spans="4:6" x14ac:dyDescent="0.2">
      <c r="D7432" s="252"/>
      <c r="E7432" s="252"/>
      <c r="F7432" s="252"/>
    </row>
    <row r="7434" spans="4:6" x14ac:dyDescent="0.2">
      <c r="D7434" s="252"/>
      <c r="E7434" s="252"/>
      <c r="F7434" s="252"/>
    </row>
    <row r="7436" spans="4:6" x14ac:dyDescent="0.2">
      <c r="D7436" s="252"/>
      <c r="E7436" s="252"/>
      <c r="F7436" s="252"/>
    </row>
    <row r="7438" spans="4:6" x14ac:dyDescent="0.2">
      <c r="D7438" s="252"/>
      <c r="E7438" s="252"/>
      <c r="F7438" s="252"/>
    </row>
    <row r="7440" spans="4:6" x14ac:dyDescent="0.2">
      <c r="D7440" s="252"/>
      <c r="E7440" s="252"/>
      <c r="F7440" s="252"/>
    </row>
    <row r="7442" spans="4:6" x14ac:dyDescent="0.2">
      <c r="D7442" s="252"/>
      <c r="E7442" s="252"/>
      <c r="F7442" s="252"/>
    </row>
    <row r="7444" spans="4:6" x14ac:dyDescent="0.2">
      <c r="D7444" s="252"/>
      <c r="E7444" s="252"/>
      <c r="F7444" s="252"/>
    </row>
    <row r="7446" spans="4:6" x14ac:dyDescent="0.2">
      <c r="D7446" s="252"/>
      <c r="E7446" s="252"/>
      <c r="F7446" s="252"/>
    </row>
    <row r="7448" spans="4:6" x14ac:dyDescent="0.2">
      <c r="D7448" s="252"/>
      <c r="E7448" s="252"/>
      <c r="F7448" s="252"/>
    </row>
    <row r="7450" spans="4:6" x14ac:dyDescent="0.2">
      <c r="D7450" s="252"/>
      <c r="E7450" s="252"/>
      <c r="F7450" s="252"/>
    </row>
    <row r="7452" spans="4:6" x14ac:dyDescent="0.2">
      <c r="D7452" s="252"/>
      <c r="E7452" s="252"/>
      <c r="F7452" s="252"/>
    </row>
    <row r="7454" spans="4:6" x14ac:dyDescent="0.2">
      <c r="D7454" s="252"/>
      <c r="E7454" s="252"/>
      <c r="F7454" s="252"/>
    </row>
    <row r="7456" spans="4:6" x14ac:dyDescent="0.2">
      <c r="D7456" s="252"/>
      <c r="E7456" s="252"/>
      <c r="F7456" s="252"/>
    </row>
    <row r="7458" spans="4:6" x14ac:dyDescent="0.2">
      <c r="D7458" s="252"/>
      <c r="E7458" s="252"/>
      <c r="F7458" s="252"/>
    </row>
    <row r="7460" spans="4:6" x14ac:dyDescent="0.2">
      <c r="D7460" s="252"/>
      <c r="E7460" s="252"/>
      <c r="F7460" s="252"/>
    </row>
    <row r="7462" spans="4:6" x14ac:dyDescent="0.2">
      <c r="D7462" s="252"/>
      <c r="E7462" s="252"/>
      <c r="F7462" s="252"/>
    </row>
    <row r="7464" spans="4:6" x14ac:dyDescent="0.2">
      <c r="D7464" s="252"/>
      <c r="E7464" s="252"/>
      <c r="F7464" s="252"/>
    </row>
    <row r="7466" spans="4:6" x14ac:dyDescent="0.2">
      <c r="D7466" s="252"/>
      <c r="E7466" s="252"/>
      <c r="F7466" s="252"/>
    </row>
    <row r="7468" spans="4:6" x14ac:dyDescent="0.2">
      <c r="D7468" s="252"/>
      <c r="E7468" s="252"/>
      <c r="F7468" s="252"/>
    </row>
    <row r="7470" spans="4:6" x14ac:dyDescent="0.2">
      <c r="D7470" s="252"/>
      <c r="E7470" s="252"/>
      <c r="F7470" s="252"/>
    </row>
    <row r="7472" spans="4:6" x14ac:dyDescent="0.2">
      <c r="D7472" s="252"/>
      <c r="E7472" s="252"/>
      <c r="F7472" s="252"/>
    </row>
    <row r="7474" spans="4:6" x14ac:dyDescent="0.2">
      <c r="D7474" s="252"/>
      <c r="E7474" s="252"/>
      <c r="F7474" s="252"/>
    </row>
    <row r="7476" spans="4:6" x14ac:dyDescent="0.2">
      <c r="D7476" s="252"/>
      <c r="E7476" s="252"/>
      <c r="F7476" s="252"/>
    </row>
    <row r="7478" spans="4:6" x14ac:dyDescent="0.2">
      <c r="D7478" s="252"/>
      <c r="E7478" s="252"/>
      <c r="F7478" s="252"/>
    </row>
    <row r="7480" spans="4:6" x14ac:dyDescent="0.2">
      <c r="D7480" s="252"/>
      <c r="E7480" s="252"/>
      <c r="F7480" s="252"/>
    </row>
    <row r="7482" spans="4:6" x14ac:dyDescent="0.2">
      <c r="D7482" s="252"/>
      <c r="E7482" s="252"/>
      <c r="F7482" s="252"/>
    </row>
    <row r="7484" spans="4:6" x14ac:dyDescent="0.2">
      <c r="D7484" s="252"/>
      <c r="E7484" s="252"/>
      <c r="F7484" s="252"/>
    </row>
    <row r="7486" spans="4:6" x14ac:dyDescent="0.2">
      <c r="D7486" s="252"/>
      <c r="E7486" s="252"/>
      <c r="F7486" s="252"/>
    </row>
    <row r="7488" spans="4:6" x14ac:dyDescent="0.2">
      <c r="D7488" s="252"/>
      <c r="E7488" s="252"/>
      <c r="F7488" s="252"/>
    </row>
    <row r="7490" spans="4:6" x14ac:dyDescent="0.2">
      <c r="D7490" s="252"/>
      <c r="E7490" s="252"/>
      <c r="F7490" s="252"/>
    </row>
    <row r="7492" spans="4:6" x14ac:dyDescent="0.2">
      <c r="D7492" s="252"/>
      <c r="E7492" s="252"/>
      <c r="F7492" s="252"/>
    </row>
    <row r="7494" spans="4:6" x14ac:dyDescent="0.2">
      <c r="D7494" s="252"/>
      <c r="E7494" s="252"/>
      <c r="F7494" s="252"/>
    </row>
    <row r="7496" spans="4:6" x14ac:dyDescent="0.2">
      <c r="D7496" s="252"/>
      <c r="E7496" s="252"/>
      <c r="F7496" s="252"/>
    </row>
    <row r="7498" spans="4:6" x14ac:dyDescent="0.2">
      <c r="D7498" s="252"/>
      <c r="E7498" s="252"/>
      <c r="F7498" s="252"/>
    </row>
    <row r="7500" spans="4:6" x14ac:dyDescent="0.2">
      <c r="D7500" s="252"/>
      <c r="E7500" s="252"/>
      <c r="F7500" s="252"/>
    </row>
    <row r="7502" spans="4:6" x14ac:dyDescent="0.2">
      <c r="D7502" s="252"/>
      <c r="E7502" s="252"/>
      <c r="F7502" s="252"/>
    </row>
    <row r="7504" spans="4:6" x14ac:dyDescent="0.2">
      <c r="D7504" s="252"/>
      <c r="E7504" s="252"/>
      <c r="F7504" s="252"/>
    </row>
    <row r="7506" spans="4:6" x14ac:dyDescent="0.2">
      <c r="D7506" s="252"/>
      <c r="E7506" s="252"/>
      <c r="F7506" s="252"/>
    </row>
    <row r="7508" spans="4:6" x14ac:dyDescent="0.2">
      <c r="D7508" s="252"/>
      <c r="E7508" s="252"/>
      <c r="F7508" s="252"/>
    </row>
    <row r="7510" spans="4:6" x14ac:dyDescent="0.2">
      <c r="D7510" s="252"/>
      <c r="E7510" s="252"/>
      <c r="F7510" s="252"/>
    </row>
    <row r="7512" spans="4:6" x14ac:dyDescent="0.2">
      <c r="D7512" s="252"/>
      <c r="E7512" s="252"/>
      <c r="F7512" s="252"/>
    </row>
    <row r="7514" spans="4:6" x14ac:dyDescent="0.2">
      <c r="D7514" s="252"/>
      <c r="E7514" s="252"/>
      <c r="F7514" s="252"/>
    </row>
    <row r="7516" spans="4:6" x14ac:dyDescent="0.2">
      <c r="D7516" s="252"/>
      <c r="E7516" s="252"/>
      <c r="F7516" s="252"/>
    </row>
    <row r="7518" spans="4:6" x14ac:dyDescent="0.2">
      <c r="D7518" s="252"/>
      <c r="E7518" s="252"/>
      <c r="F7518" s="252"/>
    </row>
    <row r="7520" spans="4:6" x14ac:dyDescent="0.2">
      <c r="D7520" s="252"/>
      <c r="E7520" s="252"/>
      <c r="F7520" s="252"/>
    </row>
    <row r="7522" spans="4:6" x14ac:dyDescent="0.2">
      <c r="D7522" s="252"/>
      <c r="E7522" s="252"/>
      <c r="F7522" s="252"/>
    </row>
    <row r="7524" spans="4:6" x14ac:dyDescent="0.2">
      <c r="D7524" s="252"/>
      <c r="E7524" s="252"/>
      <c r="F7524" s="252"/>
    </row>
    <row r="7526" spans="4:6" x14ac:dyDescent="0.2">
      <c r="D7526" s="252"/>
      <c r="E7526" s="252"/>
      <c r="F7526" s="252"/>
    </row>
    <row r="7528" spans="4:6" x14ac:dyDescent="0.2">
      <c r="D7528" s="252"/>
      <c r="E7528" s="252"/>
      <c r="F7528" s="252"/>
    </row>
    <row r="7530" spans="4:6" x14ac:dyDescent="0.2">
      <c r="D7530" s="252"/>
      <c r="E7530" s="252"/>
      <c r="F7530" s="252"/>
    </row>
    <row r="7532" spans="4:6" x14ac:dyDescent="0.2">
      <c r="D7532" s="252"/>
      <c r="E7532" s="252"/>
      <c r="F7532" s="252"/>
    </row>
    <row r="7534" spans="4:6" x14ac:dyDescent="0.2">
      <c r="D7534" s="252"/>
      <c r="E7534" s="252"/>
      <c r="F7534" s="252"/>
    </row>
    <row r="7536" spans="4:6" x14ac:dyDescent="0.2">
      <c r="D7536" s="252"/>
      <c r="E7536" s="252"/>
      <c r="F7536" s="252"/>
    </row>
    <row r="7538" spans="4:6" x14ac:dyDescent="0.2">
      <c r="D7538" s="252"/>
      <c r="E7538" s="252"/>
      <c r="F7538" s="252"/>
    </row>
    <row r="7540" spans="4:6" x14ac:dyDescent="0.2">
      <c r="D7540" s="252"/>
      <c r="E7540" s="252"/>
      <c r="F7540" s="252"/>
    </row>
    <row r="7542" spans="4:6" x14ac:dyDescent="0.2">
      <c r="D7542" s="252"/>
      <c r="E7542" s="252"/>
      <c r="F7542" s="252"/>
    </row>
    <row r="7544" spans="4:6" x14ac:dyDescent="0.2">
      <c r="D7544" s="252"/>
      <c r="E7544" s="252"/>
      <c r="F7544" s="252"/>
    </row>
    <row r="7546" spans="4:6" x14ac:dyDescent="0.2">
      <c r="D7546" s="252"/>
      <c r="E7546" s="252"/>
      <c r="F7546" s="252"/>
    </row>
    <row r="7548" spans="4:6" x14ac:dyDescent="0.2">
      <c r="D7548" s="252"/>
      <c r="E7548" s="252"/>
      <c r="F7548" s="252"/>
    </row>
    <row r="7550" spans="4:6" x14ac:dyDescent="0.2">
      <c r="D7550" s="252"/>
      <c r="E7550" s="252"/>
      <c r="F7550" s="252"/>
    </row>
    <row r="7552" spans="4:6" x14ac:dyDescent="0.2">
      <c r="D7552" s="252"/>
      <c r="E7552" s="252"/>
      <c r="F7552" s="252"/>
    </row>
    <row r="7554" spans="4:6" x14ac:dyDescent="0.2">
      <c r="D7554" s="252"/>
      <c r="E7554" s="252"/>
      <c r="F7554" s="252"/>
    </row>
    <row r="7556" spans="4:6" x14ac:dyDescent="0.2">
      <c r="D7556" s="252"/>
      <c r="E7556" s="252"/>
      <c r="F7556" s="252"/>
    </row>
    <row r="7558" spans="4:6" x14ac:dyDescent="0.2">
      <c r="D7558" s="252"/>
      <c r="E7558" s="252"/>
      <c r="F7558" s="252"/>
    </row>
    <row r="7560" spans="4:6" x14ac:dyDescent="0.2">
      <c r="D7560" s="252"/>
      <c r="E7560" s="252"/>
      <c r="F7560" s="252"/>
    </row>
    <row r="7562" spans="4:6" x14ac:dyDescent="0.2">
      <c r="D7562" s="252"/>
      <c r="E7562" s="252"/>
      <c r="F7562" s="252"/>
    </row>
    <row r="7564" spans="4:6" x14ac:dyDescent="0.2">
      <c r="D7564" s="252"/>
      <c r="E7564" s="252"/>
      <c r="F7564" s="252"/>
    </row>
    <row r="7566" spans="4:6" x14ac:dyDescent="0.2">
      <c r="D7566" s="252"/>
      <c r="E7566" s="252"/>
      <c r="F7566" s="252"/>
    </row>
    <row r="7568" spans="4:6" x14ac:dyDescent="0.2">
      <c r="D7568" s="252"/>
      <c r="E7568" s="252"/>
      <c r="F7568" s="252"/>
    </row>
    <row r="7570" spans="4:6" x14ac:dyDescent="0.2">
      <c r="D7570" s="252"/>
      <c r="E7570" s="252"/>
      <c r="F7570" s="252"/>
    </row>
    <row r="7572" spans="4:6" x14ac:dyDescent="0.2">
      <c r="D7572" s="252"/>
      <c r="E7572" s="252"/>
      <c r="F7572" s="252"/>
    </row>
    <row r="7574" spans="4:6" x14ac:dyDescent="0.2">
      <c r="D7574" s="252"/>
      <c r="E7574" s="252"/>
      <c r="F7574" s="252"/>
    </row>
    <row r="7576" spans="4:6" x14ac:dyDescent="0.2">
      <c r="D7576" s="252"/>
      <c r="E7576" s="252"/>
      <c r="F7576" s="252"/>
    </row>
    <row r="7578" spans="4:6" x14ac:dyDescent="0.2">
      <c r="D7578" s="252"/>
      <c r="E7578" s="252"/>
      <c r="F7578" s="252"/>
    </row>
    <row r="7580" spans="4:6" x14ac:dyDescent="0.2">
      <c r="D7580" s="252"/>
      <c r="E7580" s="252"/>
      <c r="F7580" s="252"/>
    </row>
    <row r="7582" spans="4:6" x14ac:dyDescent="0.2">
      <c r="D7582" s="252"/>
      <c r="E7582" s="252"/>
      <c r="F7582" s="252"/>
    </row>
    <row r="7584" spans="4:6" x14ac:dyDescent="0.2">
      <c r="D7584" s="252"/>
      <c r="E7584" s="252"/>
      <c r="F7584" s="252"/>
    </row>
    <row r="7586" spans="4:6" x14ac:dyDescent="0.2">
      <c r="D7586" s="252"/>
      <c r="E7586" s="252"/>
      <c r="F7586" s="252"/>
    </row>
    <row r="7588" spans="4:6" x14ac:dyDescent="0.2">
      <c r="D7588" s="252"/>
      <c r="E7588" s="252"/>
      <c r="F7588" s="252"/>
    </row>
    <row r="7590" spans="4:6" x14ac:dyDescent="0.2">
      <c r="D7590" s="252"/>
      <c r="E7590" s="252"/>
      <c r="F7590" s="252"/>
    </row>
    <row r="7592" spans="4:6" x14ac:dyDescent="0.2">
      <c r="D7592" s="252"/>
      <c r="E7592" s="252"/>
      <c r="F7592" s="252"/>
    </row>
    <row r="7594" spans="4:6" x14ac:dyDescent="0.2">
      <c r="D7594" s="252"/>
      <c r="E7594" s="252"/>
      <c r="F7594" s="252"/>
    </row>
    <row r="7596" spans="4:6" x14ac:dyDescent="0.2">
      <c r="D7596" s="252"/>
      <c r="E7596" s="252"/>
      <c r="F7596" s="252"/>
    </row>
    <row r="7598" spans="4:6" x14ac:dyDescent="0.2">
      <c r="D7598" s="252"/>
      <c r="E7598" s="252"/>
      <c r="F7598" s="252"/>
    </row>
    <row r="7600" spans="4:6" x14ac:dyDescent="0.2">
      <c r="D7600" s="252"/>
      <c r="E7600" s="252"/>
      <c r="F7600" s="252"/>
    </row>
    <row r="7602" spans="4:6" x14ac:dyDescent="0.2">
      <c r="D7602" s="252"/>
      <c r="E7602" s="252"/>
      <c r="F7602" s="252"/>
    </row>
    <row r="7604" spans="4:6" x14ac:dyDescent="0.2">
      <c r="D7604" s="252"/>
      <c r="E7604" s="252"/>
      <c r="F7604" s="252"/>
    </row>
    <row r="7606" spans="4:6" x14ac:dyDescent="0.2">
      <c r="D7606" s="252"/>
      <c r="E7606" s="252"/>
      <c r="F7606" s="252"/>
    </row>
    <row r="7608" spans="4:6" x14ac:dyDescent="0.2">
      <c r="D7608" s="252"/>
      <c r="E7608" s="252"/>
      <c r="F7608" s="252"/>
    </row>
    <row r="7610" spans="4:6" x14ac:dyDescent="0.2">
      <c r="D7610" s="252"/>
      <c r="E7610" s="252"/>
      <c r="F7610" s="252"/>
    </row>
    <row r="7612" spans="4:6" x14ac:dyDescent="0.2">
      <c r="D7612" s="252"/>
      <c r="E7612" s="252"/>
      <c r="F7612" s="252"/>
    </row>
    <row r="7614" spans="4:6" x14ac:dyDescent="0.2">
      <c r="D7614" s="252"/>
      <c r="E7614" s="252"/>
      <c r="F7614" s="252"/>
    </row>
    <row r="7616" spans="4:6" x14ac:dyDescent="0.2">
      <c r="D7616" s="252"/>
      <c r="E7616" s="252"/>
      <c r="F7616" s="252"/>
    </row>
    <row r="7618" spans="4:6" x14ac:dyDescent="0.2">
      <c r="D7618" s="252"/>
      <c r="E7618" s="252"/>
      <c r="F7618" s="252"/>
    </row>
    <row r="7620" spans="4:6" x14ac:dyDescent="0.2">
      <c r="D7620" s="252"/>
      <c r="E7620" s="252"/>
      <c r="F7620" s="252"/>
    </row>
    <row r="7622" spans="4:6" x14ac:dyDescent="0.2">
      <c r="D7622" s="252"/>
      <c r="E7622" s="252"/>
      <c r="F7622" s="252"/>
    </row>
    <row r="7624" spans="4:6" x14ac:dyDescent="0.2">
      <c r="D7624" s="252"/>
      <c r="E7624" s="252"/>
      <c r="F7624" s="252"/>
    </row>
    <row r="7626" spans="4:6" x14ac:dyDescent="0.2">
      <c r="D7626" s="252"/>
      <c r="E7626" s="252"/>
      <c r="F7626" s="252"/>
    </row>
    <row r="7628" spans="4:6" x14ac:dyDescent="0.2">
      <c r="D7628" s="252"/>
      <c r="E7628" s="252"/>
      <c r="F7628" s="252"/>
    </row>
    <row r="7630" spans="4:6" x14ac:dyDescent="0.2">
      <c r="D7630" s="252"/>
      <c r="E7630" s="252"/>
      <c r="F7630" s="252"/>
    </row>
    <row r="7632" spans="4:6" x14ac:dyDescent="0.2">
      <c r="D7632" s="252"/>
      <c r="E7632" s="252"/>
      <c r="F7632" s="252"/>
    </row>
    <row r="7634" spans="4:6" x14ac:dyDescent="0.2">
      <c r="D7634" s="252"/>
      <c r="E7634" s="252"/>
      <c r="F7634" s="252"/>
    </row>
    <row r="7636" spans="4:6" x14ac:dyDescent="0.2">
      <c r="D7636" s="252"/>
      <c r="E7636" s="252"/>
      <c r="F7636" s="252"/>
    </row>
    <row r="7638" spans="4:6" x14ac:dyDescent="0.2">
      <c r="D7638" s="252"/>
      <c r="E7638" s="252"/>
      <c r="F7638" s="252"/>
    </row>
    <row r="7640" spans="4:6" x14ac:dyDescent="0.2">
      <c r="D7640" s="252"/>
      <c r="E7640" s="252"/>
      <c r="F7640" s="252"/>
    </row>
    <row r="7642" spans="4:6" x14ac:dyDescent="0.2">
      <c r="D7642" s="252"/>
      <c r="E7642" s="252"/>
      <c r="F7642" s="252"/>
    </row>
    <row r="7644" spans="4:6" x14ac:dyDescent="0.2">
      <c r="D7644" s="252"/>
      <c r="E7644" s="252"/>
      <c r="F7644" s="252"/>
    </row>
    <row r="7646" spans="4:6" x14ac:dyDescent="0.2">
      <c r="D7646" s="252"/>
      <c r="E7646" s="252"/>
      <c r="F7646" s="252"/>
    </row>
    <row r="7648" spans="4:6" x14ac:dyDescent="0.2">
      <c r="D7648" s="252"/>
      <c r="E7648" s="252"/>
      <c r="F7648" s="252"/>
    </row>
    <row r="7650" spans="4:6" x14ac:dyDescent="0.2">
      <c r="D7650" s="252"/>
      <c r="E7650" s="252"/>
      <c r="F7650" s="252"/>
    </row>
    <row r="7652" spans="4:6" x14ac:dyDescent="0.2">
      <c r="D7652" s="252"/>
      <c r="E7652" s="252"/>
      <c r="F7652" s="252"/>
    </row>
    <row r="7654" spans="4:6" x14ac:dyDescent="0.2">
      <c r="D7654" s="252"/>
      <c r="E7654" s="252"/>
      <c r="F7654" s="252"/>
    </row>
    <row r="7656" spans="4:6" x14ac:dyDescent="0.2">
      <c r="D7656" s="252"/>
      <c r="E7656" s="252"/>
      <c r="F7656" s="252"/>
    </row>
    <row r="7658" spans="4:6" x14ac:dyDescent="0.2">
      <c r="D7658" s="252"/>
      <c r="E7658" s="252"/>
      <c r="F7658" s="252"/>
    </row>
    <row r="7660" spans="4:6" x14ac:dyDescent="0.2">
      <c r="D7660" s="252"/>
      <c r="E7660" s="252"/>
      <c r="F7660" s="252"/>
    </row>
    <row r="7662" spans="4:6" x14ac:dyDescent="0.2">
      <c r="D7662" s="252"/>
      <c r="E7662" s="252"/>
      <c r="F7662" s="252"/>
    </row>
    <row r="7664" spans="4:6" x14ac:dyDescent="0.2">
      <c r="D7664" s="252"/>
      <c r="E7664" s="252"/>
      <c r="F7664" s="252"/>
    </row>
    <row r="7666" spans="4:6" x14ac:dyDescent="0.2">
      <c r="D7666" s="252"/>
      <c r="E7666" s="252"/>
      <c r="F7666" s="252"/>
    </row>
    <row r="7668" spans="4:6" x14ac:dyDescent="0.2">
      <c r="D7668" s="252"/>
      <c r="E7668" s="252"/>
      <c r="F7668" s="252"/>
    </row>
    <row r="7670" spans="4:6" x14ac:dyDescent="0.2">
      <c r="D7670" s="252"/>
      <c r="E7670" s="252"/>
      <c r="F7670" s="252"/>
    </row>
    <row r="7672" spans="4:6" x14ac:dyDescent="0.2">
      <c r="D7672" s="252"/>
      <c r="E7672" s="252"/>
      <c r="F7672" s="252"/>
    </row>
    <row r="7674" spans="4:6" x14ac:dyDescent="0.2">
      <c r="D7674" s="252"/>
      <c r="E7674" s="252"/>
      <c r="F7674" s="252"/>
    </row>
    <row r="7676" spans="4:6" x14ac:dyDescent="0.2">
      <c r="D7676" s="252"/>
      <c r="E7676" s="252"/>
      <c r="F7676" s="252"/>
    </row>
    <row r="7678" spans="4:6" x14ac:dyDescent="0.2">
      <c r="D7678" s="252"/>
      <c r="E7678" s="252"/>
      <c r="F7678" s="252"/>
    </row>
    <row r="7680" spans="4:6" x14ac:dyDescent="0.2">
      <c r="D7680" s="252"/>
      <c r="E7680" s="252"/>
      <c r="F7680" s="252"/>
    </row>
    <row r="7682" spans="4:6" x14ac:dyDescent="0.2">
      <c r="D7682" s="252"/>
      <c r="E7682" s="252"/>
      <c r="F7682" s="252"/>
    </row>
    <row r="7684" spans="4:6" x14ac:dyDescent="0.2">
      <c r="D7684" s="252"/>
      <c r="E7684" s="252"/>
      <c r="F7684" s="252"/>
    </row>
    <row r="7686" spans="4:6" x14ac:dyDescent="0.2">
      <c r="D7686" s="252"/>
      <c r="E7686" s="252"/>
      <c r="F7686" s="252"/>
    </row>
    <row r="7688" spans="4:6" x14ac:dyDescent="0.2">
      <c r="D7688" s="252"/>
      <c r="E7688" s="252"/>
      <c r="F7688" s="252"/>
    </row>
    <row r="7690" spans="4:6" x14ac:dyDescent="0.2">
      <c r="D7690" s="252"/>
      <c r="E7690" s="252"/>
      <c r="F7690" s="252"/>
    </row>
    <row r="7692" spans="4:6" x14ac:dyDescent="0.2">
      <c r="D7692" s="252"/>
      <c r="E7692" s="252"/>
      <c r="F7692" s="252"/>
    </row>
    <row r="7694" spans="4:6" x14ac:dyDescent="0.2">
      <c r="D7694" s="252"/>
      <c r="E7694" s="252"/>
      <c r="F7694" s="252"/>
    </row>
    <row r="7696" spans="4:6" x14ac:dyDescent="0.2">
      <c r="D7696" s="252"/>
      <c r="E7696" s="252"/>
      <c r="F7696" s="252"/>
    </row>
    <row r="7698" spans="4:6" x14ac:dyDescent="0.2">
      <c r="D7698" s="252"/>
      <c r="E7698" s="252"/>
      <c r="F7698" s="252"/>
    </row>
    <row r="7700" spans="4:6" x14ac:dyDescent="0.2">
      <c r="D7700" s="252"/>
      <c r="E7700" s="252"/>
      <c r="F7700" s="252"/>
    </row>
    <row r="7702" spans="4:6" x14ac:dyDescent="0.2">
      <c r="D7702" s="252"/>
      <c r="E7702" s="252"/>
      <c r="F7702" s="252"/>
    </row>
    <row r="7704" spans="4:6" x14ac:dyDescent="0.2">
      <c r="D7704" s="252"/>
      <c r="E7704" s="252"/>
      <c r="F7704" s="252"/>
    </row>
    <row r="7706" spans="4:6" x14ac:dyDescent="0.2">
      <c r="D7706" s="252"/>
      <c r="E7706" s="252"/>
      <c r="F7706" s="252"/>
    </row>
    <row r="7708" spans="4:6" x14ac:dyDescent="0.2">
      <c r="D7708" s="252"/>
      <c r="E7708" s="252"/>
      <c r="F7708" s="252"/>
    </row>
    <row r="7710" spans="4:6" x14ac:dyDescent="0.2">
      <c r="D7710" s="252"/>
      <c r="E7710" s="252"/>
      <c r="F7710" s="252"/>
    </row>
    <row r="7712" spans="4:6" x14ac:dyDescent="0.2">
      <c r="D7712" s="252"/>
      <c r="E7712" s="252"/>
      <c r="F7712" s="252"/>
    </row>
    <row r="7714" spans="4:6" x14ac:dyDescent="0.2">
      <c r="D7714" s="252"/>
      <c r="E7714" s="252"/>
      <c r="F7714" s="252"/>
    </row>
    <row r="7716" spans="4:6" x14ac:dyDescent="0.2">
      <c r="D7716" s="252"/>
      <c r="E7716" s="252"/>
      <c r="F7716" s="252"/>
    </row>
    <row r="7718" spans="4:6" x14ac:dyDescent="0.2">
      <c r="D7718" s="252"/>
      <c r="E7718" s="252"/>
      <c r="F7718" s="252"/>
    </row>
    <row r="7720" spans="4:6" x14ac:dyDescent="0.2">
      <c r="D7720" s="252"/>
      <c r="E7720" s="252"/>
      <c r="F7720" s="252"/>
    </row>
    <row r="7722" spans="4:6" x14ac:dyDescent="0.2">
      <c r="D7722" s="252"/>
      <c r="E7722" s="252"/>
      <c r="F7722" s="252"/>
    </row>
    <row r="7724" spans="4:6" x14ac:dyDescent="0.2">
      <c r="D7724" s="252"/>
      <c r="E7724" s="252"/>
      <c r="F7724" s="252"/>
    </row>
    <row r="7726" spans="4:6" x14ac:dyDescent="0.2">
      <c r="D7726" s="252"/>
      <c r="E7726" s="252"/>
      <c r="F7726" s="252"/>
    </row>
    <row r="7728" spans="4:6" x14ac:dyDescent="0.2">
      <c r="D7728" s="252"/>
      <c r="E7728" s="252"/>
      <c r="F7728" s="252"/>
    </row>
    <row r="7730" spans="4:6" x14ac:dyDescent="0.2">
      <c r="D7730" s="252"/>
      <c r="E7730" s="252"/>
      <c r="F7730" s="252"/>
    </row>
    <row r="7732" spans="4:6" x14ac:dyDescent="0.2">
      <c r="D7732" s="252"/>
      <c r="E7732" s="252"/>
      <c r="F7732" s="252"/>
    </row>
    <row r="7734" spans="4:6" x14ac:dyDescent="0.2">
      <c r="D7734" s="252"/>
      <c r="E7734" s="252"/>
      <c r="F7734" s="252"/>
    </row>
    <row r="7736" spans="4:6" x14ac:dyDescent="0.2">
      <c r="D7736" s="252"/>
      <c r="E7736" s="252"/>
      <c r="F7736" s="252"/>
    </row>
    <row r="7738" spans="4:6" x14ac:dyDescent="0.2">
      <c r="D7738" s="252"/>
      <c r="E7738" s="252"/>
      <c r="F7738" s="252"/>
    </row>
    <row r="7740" spans="4:6" x14ac:dyDescent="0.2">
      <c r="D7740" s="252"/>
      <c r="E7740" s="252"/>
      <c r="F7740" s="252"/>
    </row>
    <row r="7742" spans="4:6" x14ac:dyDescent="0.2">
      <c r="D7742" s="252"/>
      <c r="E7742" s="252"/>
      <c r="F7742" s="252"/>
    </row>
    <row r="7744" spans="4:6" x14ac:dyDescent="0.2">
      <c r="D7744" s="252"/>
      <c r="E7744" s="252"/>
      <c r="F7744" s="252"/>
    </row>
    <row r="7746" spans="4:6" x14ac:dyDescent="0.2">
      <c r="D7746" s="252"/>
      <c r="E7746" s="252"/>
      <c r="F7746" s="252"/>
    </row>
    <row r="7748" spans="4:6" x14ac:dyDescent="0.2">
      <c r="D7748" s="252"/>
      <c r="E7748" s="252"/>
      <c r="F7748" s="252"/>
    </row>
    <row r="7750" spans="4:6" x14ac:dyDescent="0.2">
      <c r="D7750" s="252"/>
      <c r="E7750" s="252"/>
      <c r="F7750" s="252"/>
    </row>
    <row r="7752" spans="4:6" x14ac:dyDescent="0.2">
      <c r="D7752" s="252"/>
      <c r="E7752" s="252"/>
      <c r="F7752" s="252"/>
    </row>
    <row r="7754" spans="4:6" x14ac:dyDescent="0.2">
      <c r="D7754" s="252"/>
      <c r="E7754" s="252"/>
      <c r="F7754" s="252"/>
    </row>
    <row r="7756" spans="4:6" x14ac:dyDescent="0.2">
      <c r="D7756" s="252"/>
      <c r="E7756" s="252"/>
      <c r="F7756" s="252"/>
    </row>
    <row r="7758" spans="4:6" x14ac:dyDescent="0.2">
      <c r="D7758" s="252"/>
      <c r="E7758" s="252"/>
      <c r="F7758" s="252"/>
    </row>
    <row r="7760" spans="4:6" x14ac:dyDescent="0.2">
      <c r="D7760" s="252"/>
      <c r="E7760" s="252"/>
      <c r="F7760" s="252"/>
    </row>
    <row r="7762" spans="4:6" x14ac:dyDescent="0.2">
      <c r="D7762" s="252"/>
      <c r="E7762" s="252"/>
      <c r="F7762" s="252"/>
    </row>
    <row r="7764" spans="4:6" x14ac:dyDescent="0.2">
      <c r="D7764" s="252"/>
      <c r="E7764" s="252"/>
      <c r="F7764" s="252"/>
    </row>
    <row r="7766" spans="4:6" x14ac:dyDescent="0.2">
      <c r="D7766" s="252"/>
      <c r="E7766" s="252"/>
      <c r="F7766" s="252"/>
    </row>
    <row r="7768" spans="4:6" x14ac:dyDescent="0.2">
      <c r="D7768" s="252"/>
      <c r="E7768" s="252"/>
      <c r="F7768" s="252"/>
    </row>
    <row r="7770" spans="4:6" x14ac:dyDescent="0.2">
      <c r="D7770" s="252"/>
      <c r="E7770" s="252"/>
      <c r="F7770" s="252"/>
    </row>
    <row r="7772" spans="4:6" x14ac:dyDescent="0.2">
      <c r="D7772" s="252"/>
      <c r="E7772" s="252"/>
      <c r="F7772" s="252"/>
    </row>
    <row r="7774" spans="4:6" x14ac:dyDescent="0.2">
      <c r="D7774" s="252"/>
      <c r="E7774" s="252"/>
      <c r="F7774" s="252"/>
    </row>
    <row r="7776" spans="4:6" x14ac:dyDescent="0.2">
      <c r="D7776" s="252"/>
      <c r="E7776" s="252"/>
      <c r="F7776" s="252"/>
    </row>
    <row r="7778" spans="4:6" x14ac:dyDescent="0.2">
      <c r="D7778" s="252"/>
      <c r="E7778" s="252"/>
      <c r="F7778" s="252"/>
    </row>
    <row r="7780" spans="4:6" x14ac:dyDescent="0.2">
      <c r="D7780" s="252"/>
      <c r="E7780" s="252"/>
      <c r="F7780" s="252"/>
    </row>
    <row r="7782" spans="4:6" x14ac:dyDescent="0.2">
      <c r="D7782" s="252"/>
      <c r="E7782" s="252"/>
      <c r="F7782" s="252"/>
    </row>
    <row r="7784" spans="4:6" x14ac:dyDescent="0.2">
      <c r="D7784" s="252"/>
      <c r="E7784" s="252"/>
      <c r="F7784" s="252"/>
    </row>
    <row r="7786" spans="4:6" x14ac:dyDescent="0.2">
      <c r="D7786" s="252"/>
      <c r="E7786" s="252"/>
      <c r="F7786" s="252"/>
    </row>
    <row r="7788" spans="4:6" x14ac:dyDescent="0.2">
      <c r="D7788" s="252"/>
      <c r="E7788" s="252"/>
      <c r="F7788" s="252"/>
    </row>
    <row r="7790" spans="4:6" x14ac:dyDescent="0.2">
      <c r="D7790" s="252"/>
      <c r="E7790" s="252"/>
      <c r="F7790" s="252"/>
    </row>
    <row r="7792" spans="4:6" x14ac:dyDescent="0.2">
      <c r="D7792" s="252"/>
      <c r="E7792" s="252"/>
      <c r="F7792" s="252"/>
    </row>
    <row r="7794" spans="4:6" x14ac:dyDescent="0.2">
      <c r="D7794" s="252"/>
      <c r="E7794" s="252"/>
      <c r="F7794" s="252"/>
    </row>
    <row r="7796" spans="4:6" x14ac:dyDescent="0.2">
      <c r="D7796" s="252"/>
      <c r="E7796" s="252"/>
      <c r="F7796" s="252"/>
    </row>
    <row r="7798" spans="4:6" x14ac:dyDescent="0.2">
      <c r="D7798" s="252"/>
      <c r="E7798" s="252"/>
      <c r="F7798" s="252"/>
    </row>
    <row r="7800" spans="4:6" x14ac:dyDescent="0.2">
      <c r="D7800" s="252"/>
      <c r="E7800" s="252"/>
      <c r="F7800" s="252"/>
    </row>
    <row r="7802" spans="4:6" x14ac:dyDescent="0.2">
      <c r="D7802" s="252"/>
      <c r="E7802" s="252"/>
      <c r="F7802" s="252"/>
    </row>
    <row r="7804" spans="4:6" x14ac:dyDescent="0.2">
      <c r="D7804" s="252"/>
      <c r="E7804" s="252"/>
      <c r="F7804" s="252"/>
    </row>
    <row r="7806" spans="4:6" x14ac:dyDescent="0.2">
      <c r="D7806" s="252"/>
      <c r="E7806" s="252"/>
      <c r="F7806" s="252"/>
    </row>
    <row r="7808" spans="4:6" x14ac:dyDescent="0.2">
      <c r="D7808" s="252"/>
      <c r="E7808" s="252"/>
      <c r="F7808" s="252"/>
    </row>
    <row r="7810" spans="4:6" x14ac:dyDescent="0.2">
      <c r="D7810" s="252"/>
      <c r="E7810" s="252"/>
      <c r="F7810" s="252"/>
    </row>
    <row r="7812" spans="4:6" x14ac:dyDescent="0.2">
      <c r="D7812" s="252"/>
      <c r="E7812" s="252"/>
      <c r="F7812" s="252"/>
    </row>
    <row r="7814" spans="4:6" x14ac:dyDescent="0.2">
      <c r="D7814" s="252"/>
      <c r="E7814" s="252"/>
      <c r="F7814" s="252"/>
    </row>
    <row r="7816" spans="4:6" x14ac:dyDescent="0.2">
      <c r="D7816" s="252"/>
      <c r="E7816" s="252"/>
      <c r="F7816" s="252"/>
    </row>
    <row r="7818" spans="4:6" x14ac:dyDescent="0.2">
      <c r="D7818" s="252"/>
      <c r="E7818" s="252"/>
      <c r="F7818" s="252"/>
    </row>
    <row r="7820" spans="4:6" x14ac:dyDescent="0.2">
      <c r="D7820" s="252"/>
      <c r="E7820" s="252"/>
      <c r="F7820" s="252"/>
    </row>
    <row r="7822" spans="4:6" x14ac:dyDescent="0.2">
      <c r="D7822" s="252"/>
      <c r="E7822" s="252"/>
      <c r="F7822" s="252"/>
    </row>
    <row r="7824" spans="4:6" x14ac:dyDescent="0.2">
      <c r="D7824" s="252"/>
      <c r="E7824" s="252"/>
      <c r="F7824" s="252"/>
    </row>
    <row r="7826" spans="4:6" x14ac:dyDescent="0.2">
      <c r="D7826" s="252"/>
      <c r="E7826" s="252"/>
      <c r="F7826" s="252"/>
    </row>
    <row r="7828" spans="4:6" x14ac:dyDescent="0.2">
      <c r="D7828" s="252"/>
      <c r="E7828" s="252"/>
      <c r="F7828" s="252"/>
    </row>
    <row r="7830" spans="4:6" x14ac:dyDescent="0.2">
      <c r="D7830" s="252"/>
      <c r="E7830" s="252"/>
      <c r="F7830" s="252"/>
    </row>
    <row r="7832" spans="4:6" x14ac:dyDescent="0.2">
      <c r="D7832" s="252"/>
      <c r="E7832" s="252"/>
      <c r="F7832" s="252"/>
    </row>
    <row r="7834" spans="4:6" x14ac:dyDescent="0.2">
      <c r="D7834" s="252"/>
      <c r="E7834" s="252"/>
      <c r="F7834" s="252"/>
    </row>
    <row r="7836" spans="4:6" x14ac:dyDescent="0.2">
      <c r="D7836" s="252"/>
      <c r="E7836" s="252"/>
      <c r="F7836" s="252"/>
    </row>
    <row r="7838" spans="4:6" x14ac:dyDescent="0.2">
      <c r="D7838" s="252"/>
      <c r="E7838" s="252"/>
      <c r="F7838" s="252"/>
    </row>
    <row r="7840" spans="4:6" x14ac:dyDescent="0.2">
      <c r="D7840" s="252"/>
      <c r="E7840" s="252"/>
      <c r="F7840" s="252"/>
    </row>
    <row r="7842" spans="4:6" x14ac:dyDescent="0.2">
      <c r="D7842" s="252"/>
      <c r="E7842" s="252"/>
      <c r="F7842" s="252"/>
    </row>
    <row r="7844" spans="4:6" x14ac:dyDescent="0.2">
      <c r="D7844" s="252"/>
      <c r="E7844" s="252"/>
      <c r="F7844" s="252"/>
    </row>
    <row r="7846" spans="4:6" x14ac:dyDescent="0.2">
      <c r="D7846" s="252"/>
      <c r="E7846" s="252"/>
      <c r="F7846" s="252"/>
    </row>
    <row r="7848" spans="4:6" x14ac:dyDescent="0.2">
      <c r="D7848" s="252"/>
      <c r="E7848" s="252"/>
      <c r="F7848" s="252"/>
    </row>
    <row r="7850" spans="4:6" x14ac:dyDescent="0.2">
      <c r="D7850" s="252"/>
      <c r="E7850" s="252"/>
      <c r="F7850" s="252"/>
    </row>
    <row r="7852" spans="4:6" x14ac:dyDescent="0.2">
      <c r="D7852" s="252"/>
      <c r="E7852" s="252"/>
      <c r="F7852" s="252"/>
    </row>
    <row r="7854" spans="4:6" x14ac:dyDescent="0.2">
      <c r="D7854" s="252"/>
      <c r="E7854" s="252"/>
      <c r="F7854" s="252"/>
    </row>
    <row r="7856" spans="4:6" x14ac:dyDescent="0.2">
      <c r="D7856" s="252"/>
      <c r="E7856" s="252"/>
      <c r="F7856" s="252"/>
    </row>
    <row r="7858" spans="4:6" x14ac:dyDescent="0.2">
      <c r="D7858" s="252"/>
      <c r="E7858" s="252"/>
      <c r="F7858" s="252"/>
    </row>
    <row r="7860" spans="4:6" x14ac:dyDescent="0.2">
      <c r="D7860" s="252"/>
      <c r="E7860" s="252"/>
      <c r="F7860" s="252"/>
    </row>
    <row r="7862" spans="4:6" x14ac:dyDescent="0.2">
      <c r="D7862" s="252"/>
      <c r="E7862" s="252"/>
      <c r="F7862" s="252"/>
    </row>
    <row r="7864" spans="4:6" x14ac:dyDescent="0.2">
      <c r="D7864" s="252"/>
      <c r="E7864" s="252"/>
      <c r="F7864" s="252"/>
    </row>
    <row r="7866" spans="4:6" x14ac:dyDescent="0.2">
      <c r="D7866" s="252"/>
      <c r="E7866" s="252"/>
      <c r="F7866" s="252"/>
    </row>
    <row r="7868" spans="4:6" x14ac:dyDescent="0.2">
      <c r="D7868" s="252"/>
      <c r="E7868" s="252"/>
      <c r="F7868" s="252"/>
    </row>
    <row r="7870" spans="4:6" x14ac:dyDescent="0.2">
      <c r="D7870" s="252"/>
      <c r="E7870" s="252"/>
      <c r="F7870" s="252"/>
    </row>
    <row r="7872" spans="4:6" x14ac:dyDescent="0.2">
      <c r="D7872" s="252"/>
      <c r="E7872" s="252"/>
      <c r="F7872" s="252"/>
    </row>
    <row r="7874" spans="4:6" x14ac:dyDescent="0.2">
      <c r="D7874" s="252"/>
      <c r="E7874" s="252"/>
      <c r="F7874" s="252"/>
    </row>
    <row r="7876" spans="4:6" x14ac:dyDescent="0.2">
      <c r="D7876" s="252"/>
      <c r="E7876" s="252"/>
      <c r="F7876" s="252"/>
    </row>
    <row r="7878" spans="4:6" x14ac:dyDescent="0.2">
      <c r="D7878" s="252"/>
      <c r="E7878" s="252"/>
      <c r="F7878" s="252"/>
    </row>
    <row r="7880" spans="4:6" x14ac:dyDescent="0.2">
      <c r="D7880" s="252"/>
      <c r="E7880" s="252"/>
      <c r="F7880" s="252"/>
    </row>
    <row r="7882" spans="4:6" x14ac:dyDescent="0.2">
      <c r="D7882" s="252"/>
      <c r="E7882" s="252"/>
      <c r="F7882" s="252"/>
    </row>
    <row r="7884" spans="4:6" x14ac:dyDescent="0.2">
      <c r="D7884" s="252"/>
      <c r="E7884" s="252"/>
      <c r="F7884" s="252"/>
    </row>
    <row r="7886" spans="4:6" x14ac:dyDescent="0.2">
      <c r="D7886" s="252"/>
      <c r="E7886" s="252"/>
      <c r="F7886" s="252"/>
    </row>
    <row r="7888" spans="4:6" x14ac:dyDescent="0.2">
      <c r="D7888" s="252"/>
      <c r="E7888" s="252"/>
      <c r="F7888" s="252"/>
    </row>
    <row r="7890" spans="4:6" x14ac:dyDescent="0.2">
      <c r="D7890" s="252"/>
      <c r="E7890" s="252"/>
      <c r="F7890" s="252"/>
    </row>
    <row r="7892" spans="4:6" x14ac:dyDescent="0.2">
      <c r="D7892" s="252"/>
      <c r="E7892" s="252"/>
      <c r="F7892" s="252"/>
    </row>
    <row r="7894" spans="4:6" x14ac:dyDescent="0.2">
      <c r="D7894" s="252"/>
      <c r="E7894" s="252"/>
      <c r="F7894" s="252"/>
    </row>
    <row r="7896" spans="4:6" x14ac:dyDescent="0.2">
      <c r="D7896" s="252"/>
      <c r="E7896" s="252"/>
      <c r="F7896" s="252"/>
    </row>
    <row r="7898" spans="4:6" x14ac:dyDescent="0.2">
      <c r="D7898" s="252"/>
      <c r="E7898" s="252"/>
      <c r="F7898" s="252"/>
    </row>
    <row r="7900" spans="4:6" x14ac:dyDescent="0.2">
      <c r="D7900" s="252"/>
      <c r="E7900" s="252"/>
      <c r="F7900" s="252"/>
    </row>
    <row r="7902" spans="4:6" x14ac:dyDescent="0.2">
      <c r="D7902" s="252"/>
      <c r="E7902" s="252"/>
      <c r="F7902" s="252"/>
    </row>
    <row r="7904" spans="4:6" x14ac:dyDescent="0.2">
      <c r="D7904" s="252"/>
      <c r="E7904" s="252"/>
      <c r="F7904" s="252"/>
    </row>
    <row r="7906" spans="4:6" x14ac:dyDescent="0.2">
      <c r="D7906" s="252"/>
      <c r="E7906" s="252"/>
      <c r="F7906" s="252"/>
    </row>
    <row r="7908" spans="4:6" x14ac:dyDescent="0.2">
      <c r="D7908" s="252"/>
      <c r="E7908" s="252"/>
      <c r="F7908" s="252"/>
    </row>
    <row r="7910" spans="4:6" x14ac:dyDescent="0.2">
      <c r="D7910" s="252"/>
      <c r="E7910" s="252"/>
      <c r="F7910" s="252"/>
    </row>
    <row r="7912" spans="4:6" x14ac:dyDescent="0.2">
      <c r="D7912" s="252"/>
      <c r="E7912" s="252"/>
      <c r="F7912" s="252"/>
    </row>
    <row r="7914" spans="4:6" x14ac:dyDescent="0.2">
      <c r="D7914" s="252"/>
      <c r="E7914" s="252"/>
      <c r="F7914" s="252"/>
    </row>
    <row r="7916" spans="4:6" x14ac:dyDescent="0.2">
      <c r="D7916" s="252"/>
      <c r="E7916" s="252"/>
      <c r="F7916" s="252"/>
    </row>
    <row r="7918" spans="4:6" x14ac:dyDescent="0.2">
      <c r="D7918" s="252"/>
      <c r="E7918" s="252"/>
      <c r="F7918" s="252"/>
    </row>
    <row r="7920" spans="4:6" x14ac:dyDescent="0.2">
      <c r="D7920" s="252"/>
      <c r="E7920" s="252"/>
      <c r="F7920" s="252"/>
    </row>
    <row r="7922" spans="4:6" x14ac:dyDescent="0.2">
      <c r="D7922" s="252"/>
      <c r="E7922" s="252"/>
      <c r="F7922" s="252"/>
    </row>
    <row r="7924" spans="4:6" x14ac:dyDescent="0.2">
      <c r="D7924" s="252"/>
      <c r="E7924" s="252"/>
      <c r="F7924" s="252"/>
    </row>
    <row r="7926" spans="4:6" x14ac:dyDescent="0.2">
      <c r="D7926" s="252"/>
      <c r="E7926" s="252"/>
      <c r="F7926" s="252"/>
    </row>
    <row r="7928" spans="4:6" x14ac:dyDescent="0.2">
      <c r="D7928" s="252"/>
      <c r="E7928" s="252"/>
      <c r="F7928" s="252"/>
    </row>
    <row r="7930" spans="4:6" x14ac:dyDescent="0.2">
      <c r="D7930" s="252"/>
      <c r="E7930" s="252"/>
      <c r="F7930" s="252"/>
    </row>
    <row r="7932" spans="4:6" x14ac:dyDescent="0.2">
      <c r="D7932" s="252"/>
      <c r="E7932" s="252"/>
      <c r="F7932" s="252"/>
    </row>
    <row r="7934" spans="4:6" x14ac:dyDescent="0.2">
      <c r="D7934" s="252"/>
      <c r="E7934" s="252"/>
      <c r="F7934" s="252"/>
    </row>
    <row r="7936" spans="4:6" x14ac:dyDescent="0.2">
      <c r="D7936" s="252"/>
      <c r="E7936" s="252"/>
      <c r="F7936" s="252"/>
    </row>
    <row r="7938" spans="4:6" x14ac:dyDescent="0.2">
      <c r="D7938" s="252"/>
      <c r="E7938" s="252"/>
      <c r="F7938" s="252"/>
    </row>
    <row r="7940" spans="4:6" x14ac:dyDescent="0.2">
      <c r="D7940" s="252"/>
      <c r="E7940" s="252"/>
      <c r="F7940" s="252"/>
    </row>
    <row r="7942" spans="4:6" x14ac:dyDescent="0.2">
      <c r="D7942" s="252"/>
      <c r="E7942" s="252"/>
      <c r="F7942" s="252"/>
    </row>
    <row r="7944" spans="4:6" x14ac:dyDescent="0.2">
      <c r="D7944" s="252"/>
      <c r="E7944" s="252"/>
      <c r="F7944" s="252"/>
    </row>
    <row r="7946" spans="4:6" x14ac:dyDescent="0.2">
      <c r="D7946" s="252"/>
      <c r="E7946" s="252"/>
      <c r="F7946" s="252"/>
    </row>
    <row r="7948" spans="4:6" x14ac:dyDescent="0.2">
      <c r="D7948" s="252"/>
      <c r="E7948" s="252"/>
      <c r="F7948" s="252"/>
    </row>
    <row r="7950" spans="4:6" x14ac:dyDescent="0.2">
      <c r="D7950" s="252"/>
      <c r="E7950" s="252"/>
      <c r="F7950" s="252"/>
    </row>
    <row r="7952" spans="4:6" x14ac:dyDescent="0.2">
      <c r="D7952" s="252"/>
      <c r="E7952" s="252"/>
      <c r="F7952" s="252"/>
    </row>
    <row r="7954" spans="4:6" x14ac:dyDescent="0.2">
      <c r="D7954" s="252"/>
      <c r="E7954" s="252"/>
      <c r="F7954" s="252"/>
    </row>
    <row r="7956" spans="4:6" x14ac:dyDescent="0.2">
      <c r="D7956" s="252"/>
      <c r="E7956" s="252"/>
      <c r="F7956" s="252"/>
    </row>
    <row r="7958" spans="4:6" x14ac:dyDescent="0.2">
      <c r="D7958" s="252"/>
      <c r="E7958" s="252"/>
      <c r="F7958" s="252"/>
    </row>
    <row r="7960" spans="4:6" x14ac:dyDescent="0.2">
      <c r="D7960" s="252"/>
      <c r="E7960" s="252"/>
      <c r="F7960" s="252"/>
    </row>
    <row r="7962" spans="4:6" x14ac:dyDescent="0.2">
      <c r="D7962" s="252"/>
      <c r="E7962" s="252"/>
      <c r="F7962" s="252"/>
    </row>
    <row r="7964" spans="4:6" x14ac:dyDescent="0.2">
      <c r="D7964" s="252"/>
      <c r="E7964" s="252"/>
      <c r="F7964" s="252"/>
    </row>
    <row r="7966" spans="4:6" x14ac:dyDescent="0.2">
      <c r="D7966" s="252"/>
      <c r="E7966" s="252"/>
      <c r="F7966" s="252"/>
    </row>
    <row r="7968" spans="4:6" x14ac:dyDescent="0.2">
      <c r="D7968" s="252"/>
      <c r="E7968" s="252"/>
      <c r="F7968" s="252"/>
    </row>
    <row r="7970" spans="4:6" x14ac:dyDescent="0.2">
      <c r="D7970" s="252"/>
      <c r="E7970" s="252"/>
      <c r="F7970" s="252"/>
    </row>
    <row r="7972" spans="4:6" x14ac:dyDescent="0.2">
      <c r="D7972" s="252"/>
      <c r="E7972" s="252"/>
      <c r="F7972" s="252"/>
    </row>
    <row r="7974" spans="4:6" x14ac:dyDescent="0.2">
      <c r="D7974" s="252"/>
      <c r="E7974" s="252"/>
      <c r="F7974" s="252"/>
    </row>
    <row r="7976" spans="4:6" x14ac:dyDescent="0.2">
      <c r="D7976" s="252"/>
      <c r="E7976" s="252"/>
      <c r="F7976" s="252"/>
    </row>
    <row r="7978" spans="4:6" x14ac:dyDescent="0.2">
      <c r="D7978" s="252"/>
      <c r="E7978" s="252"/>
      <c r="F7978" s="252"/>
    </row>
    <row r="7980" spans="4:6" x14ac:dyDescent="0.2">
      <c r="D7980" s="252"/>
      <c r="E7980" s="252"/>
      <c r="F7980" s="252"/>
    </row>
    <row r="7982" spans="4:6" x14ac:dyDescent="0.2">
      <c r="D7982" s="252"/>
      <c r="E7982" s="252"/>
      <c r="F7982" s="252"/>
    </row>
    <row r="7984" spans="4:6" x14ac:dyDescent="0.2">
      <c r="D7984" s="252"/>
      <c r="E7984" s="252"/>
      <c r="F7984" s="252"/>
    </row>
    <row r="7986" spans="4:6" x14ac:dyDescent="0.2">
      <c r="D7986" s="252"/>
      <c r="E7986" s="252"/>
      <c r="F7986" s="252"/>
    </row>
    <row r="7988" spans="4:6" x14ac:dyDescent="0.2">
      <c r="D7988" s="252"/>
      <c r="E7988" s="252"/>
      <c r="F7988" s="252"/>
    </row>
    <row r="7990" spans="4:6" x14ac:dyDescent="0.2">
      <c r="D7990" s="252"/>
      <c r="E7990" s="252"/>
      <c r="F7990" s="252"/>
    </row>
    <row r="7992" spans="4:6" x14ac:dyDescent="0.2">
      <c r="D7992" s="252"/>
      <c r="E7992" s="252"/>
      <c r="F7992" s="252"/>
    </row>
    <row r="7994" spans="4:6" x14ac:dyDescent="0.2">
      <c r="D7994" s="252"/>
      <c r="E7994" s="252"/>
      <c r="F7994" s="252"/>
    </row>
    <row r="7996" spans="4:6" x14ac:dyDescent="0.2">
      <c r="D7996" s="252"/>
      <c r="E7996" s="252"/>
      <c r="F7996" s="252"/>
    </row>
    <row r="7998" spans="4:6" x14ac:dyDescent="0.2">
      <c r="D7998" s="252"/>
      <c r="E7998" s="252"/>
      <c r="F7998" s="252"/>
    </row>
    <row r="8000" spans="4:6" x14ac:dyDescent="0.2">
      <c r="D8000" s="252"/>
      <c r="E8000" s="252"/>
      <c r="F8000" s="252"/>
    </row>
    <row r="8002" spans="4:6" x14ac:dyDescent="0.2">
      <c r="D8002" s="252"/>
      <c r="E8002" s="252"/>
      <c r="F8002" s="252"/>
    </row>
    <row r="8004" spans="4:6" x14ac:dyDescent="0.2">
      <c r="D8004" s="252"/>
      <c r="E8004" s="252"/>
      <c r="F8004" s="252"/>
    </row>
    <row r="8006" spans="4:6" x14ac:dyDescent="0.2">
      <c r="D8006" s="252"/>
      <c r="E8006" s="252"/>
      <c r="F8006" s="252"/>
    </row>
    <row r="8008" spans="4:6" x14ac:dyDescent="0.2">
      <c r="D8008" s="252"/>
      <c r="E8008" s="252"/>
      <c r="F8008" s="252"/>
    </row>
    <row r="8010" spans="4:6" x14ac:dyDescent="0.2">
      <c r="D8010" s="252"/>
      <c r="E8010" s="252"/>
      <c r="F8010" s="252"/>
    </row>
    <row r="8012" spans="4:6" x14ac:dyDescent="0.2">
      <c r="D8012" s="252"/>
      <c r="E8012" s="252"/>
      <c r="F8012" s="252"/>
    </row>
    <row r="8014" spans="4:6" x14ac:dyDescent="0.2">
      <c r="D8014" s="252"/>
      <c r="E8014" s="252"/>
      <c r="F8014" s="252"/>
    </row>
    <row r="8016" spans="4:6" x14ac:dyDescent="0.2">
      <c r="D8016" s="252"/>
      <c r="E8016" s="252"/>
      <c r="F8016" s="252"/>
    </row>
    <row r="8018" spans="4:6" x14ac:dyDescent="0.2">
      <c r="D8018" s="252"/>
      <c r="E8018" s="252"/>
      <c r="F8018" s="252"/>
    </row>
    <row r="8020" spans="4:6" x14ac:dyDescent="0.2">
      <c r="D8020" s="252"/>
      <c r="E8020" s="252"/>
      <c r="F8020" s="252"/>
    </row>
    <row r="8022" spans="4:6" x14ac:dyDescent="0.2">
      <c r="D8022" s="252"/>
      <c r="E8022" s="252"/>
      <c r="F8022" s="252"/>
    </row>
    <row r="8024" spans="4:6" x14ac:dyDescent="0.2">
      <c r="D8024" s="252"/>
      <c r="E8024" s="252"/>
      <c r="F8024" s="252"/>
    </row>
    <row r="8026" spans="4:6" x14ac:dyDescent="0.2">
      <c r="D8026" s="252"/>
      <c r="E8026" s="252"/>
      <c r="F8026" s="252"/>
    </row>
    <row r="8028" spans="4:6" x14ac:dyDescent="0.2">
      <c r="D8028" s="252"/>
      <c r="E8028" s="252"/>
      <c r="F8028" s="252"/>
    </row>
    <row r="8030" spans="4:6" x14ac:dyDescent="0.2">
      <c r="D8030" s="252"/>
      <c r="E8030" s="252"/>
      <c r="F8030" s="252"/>
    </row>
    <row r="8032" spans="4:6" x14ac:dyDescent="0.2">
      <c r="D8032" s="252"/>
      <c r="E8032" s="252"/>
      <c r="F8032" s="252"/>
    </row>
    <row r="8034" spans="4:6" x14ac:dyDescent="0.2">
      <c r="D8034" s="252"/>
      <c r="E8034" s="252"/>
      <c r="F8034" s="252"/>
    </row>
    <row r="8036" spans="4:6" x14ac:dyDescent="0.2">
      <c r="D8036" s="252"/>
      <c r="E8036" s="252"/>
      <c r="F8036" s="252"/>
    </row>
    <row r="8038" spans="4:6" x14ac:dyDescent="0.2">
      <c r="D8038" s="252"/>
      <c r="E8038" s="252"/>
      <c r="F8038" s="252"/>
    </row>
    <row r="8040" spans="4:6" x14ac:dyDescent="0.2">
      <c r="D8040" s="252"/>
      <c r="E8040" s="252"/>
      <c r="F8040" s="252"/>
    </row>
    <row r="8042" spans="4:6" x14ac:dyDescent="0.2">
      <c r="D8042" s="252"/>
      <c r="E8042" s="252"/>
      <c r="F8042" s="252"/>
    </row>
    <row r="8044" spans="4:6" x14ac:dyDescent="0.2">
      <c r="D8044" s="252"/>
      <c r="E8044" s="252"/>
      <c r="F8044" s="252"/>
    </row>
    <row r="8046" spans="4:6" x14ac:dyDescent="0.2">
      <c r="D8046" s="252"/>
      <c r="E8046" s="252"/>
      <c r="F8046" s="252"/>
    </row>
    <row r="8048" spans="4:6" x14ac:dyDescent="0.2">
      <c r="D8048" s="252"/>
      <c r="E8048" s="252"/>
      <c r="F8048" s="252"/>
    </row>
    <row r="8050" spans="4:6" x14ac:dyDescent="0.2">
      <c r="D8050" s="252"/>
      <c r="E8050" s="252"/>
      <c r="F8050" s="252"/>
    </row>
    <row r="8052" spans="4:6" x14ac:dyDescent="0.2">
      <c r="D8052" s="252"/>
      <c r="E8052" s="252"/>
      <c r="F8052" s="252"/>
    </row>
    <row r="8054" spans="4:6" x14ac:dyDescent="0.2">
      <c r="D8054" s="252"/>
      <c r="E8054" s="252"/>
      <c r="F8054" s="252"/>
    </row>
    <row r="8056" spans="4:6" x14ac:dyDescent="0.2">
      <c r="D8056" s="252"/>
      <c r="E8056" s="252"/>
      <c r="F8056" s="252"/>
    </row>
    <row r="8058" spans="4:6" x14ac:dyDescent="0.2">
      <c r="D8058" s="252"/>
      <c r="E8058" s="252"/>
      <c r="F8058" s="252"/>
    </row>
    <row r="8060" spans="4:6" x14ac:dyDescent="0.2">
      <c r="D8060" s="252"/>
      <c r="E8060" s="252"/>
      <c r="F8060" s="252"/>
    </row>
    <row r="8062" spans="4:6" x14ac:dyDescent="0.2">
      <c r="D8062" s="252"/>
      <c r="E8062" s="252"/>
      <c r="F8062" s="252"/>
    </row>
    <row r="8064" spans="4:6" x14ac:dyDescent="0.2">
      <c r="D8064" s="252"/>
      <c r="E8064" s="252"/>
      <c r="F8064" s="252"/>
    </row>
    <row r="8066" spans="4:6" x14ac:dyDescent="0.2">
      <c r="D8066" s="252"/>
      <c r="E8066" s="252"/>
      <c r="F8066" s="252"/>
    </row>
    <row r="8068" spans="4:6" x14ac:dyDescent="0.2">
      <c r="D8068" s="252"/>
      <c r="E8068" s="252"/>
      <c r="F8068" s="252"/>
    </row>
    <row r="8070" spans="4:6" x14ac:dyDescent="0.2">
      <c r="D8070" s="252"/>
      <c r="E8070" s="252"/>
      <c r="F8070" s="252"/>
    </row>
    <row r="8072" spans="4:6" x14ac:dyDescent="0.2">
      <c r="D8072" s="252"/>
      <c r="E8072" s="252"/>
      <c r="F8072" s="252"/>
    </row>
    <row r="8074" spans="4:6" x14ac:dyDescent="0.2">
      <c r="D8074" s="252"/>
      <c r="E8074" s="252"/>
      <c r="F8074" s="252"/>
    </row>
    <row r="8076" spans="4:6" x14ac:dyDescent="0.2">
      <c r="D8076" s="252"/>
      <c r="E8076" s="252"/>
      <c r="F8076" s="252"/>
    </row>
    <row r="8078" spans="4:6" x14ac:dyDescent="0.2">
      <c r="D8078" s="252"/>
      <c r="E8078" s="252"/>
      <c r="F8078" s="252"/>
    </row>
    <row r="8080" spans="4:6" x14ac:dyDescent="0.2">
      <c r="D8080" s="252"/>
      <c r="E8080" s="252"/>
      <c r="F8080" s="252"/>
    </row>
    <row r="8082" spans="4:6" x14ac:dyDescent="0.2">
      <c r="D8082" s="252"/>
      <c r="E8082" s="252"/>
      <c r="F8082" s="252"/>
    </row>
    <row r="8084" spans="4:6" x14ac:dyDescent="0.2">
      <c r="D8084" s="252"/>
      <c r="E8084" s="252"/>
      <c r="F8084" s="252"/>
    </row>
    <row r="8086" spans="4:6" x14ac:dyDescent="0.2">
      <c r="D8086" s="252"/>
      <c r="E8086" s="252"/>
      <c r="F8086" s="252"/>
    </row>
    <row r="8088" spans="4:6" x14ac:dyDescent="0.2">
      <c r="D8088" s="252"/>
      <c r="E8088" s="252"/>
      <c r="F8088" s="252"/>
    </row>
    <row r="8090" spans="4:6" x14ac:dyDescent="0.2">
      <c r="D8090" s="252"/>
      <c r="E8090" s="252"/>
      <c r="F8090" s="252"/>
    </row>
    <row r="8092" spans="4:6" x14ac:dyDescent="0.2">
      <c r="D8092" s="252"/>
      <c r="E8092" s="252"/>
      <c r="F8092" s="252"/>
    </row>
    <row r="8094" spans="4:6" x14ac:dyDescent="0.2">
      <c r="D8094" s="252"/>
      <c r="E8094" s="252"/>
      <c r="F8094" s="252"/>
    </row>
    <row r="8096" spans="4:6" x14ac:dyDescent="0.2">
      <c r="D8096" s="252"/>
      <c r="E8096" s="252"/>
      <c r="F8096" s="252"/>
    </row>
    <row r="8098" spans="4:6" x14ac:dyDescent="0.2">
      <c r="D8098" s="252"/>
      <c r="E8098" s="252"/>
      <c r="F8098" s="252"/>
    </row>
    <row r="8100" spans="4:6" x14ac:dyDescent="0.2">
      <c r="D8100" s="252"/>
      <c r="E8100" s="252"/>
      <c r="F8100" s="252"/>
    </row>
    <row r="8102" spans="4:6" x14ac:dyDescent="0.2">
      <c r="D8102" s="252"/>
      <c r="E8102" s="252"/>
      <c r="F8102" s="252"/>
    </row>
    <row r="8104" spans="4:6" x14ac:dyDescent="0.2">
      <c r="D8104" s="252"/>
      <c r="E8104" s="252"/>
      <c r="F8104" s="252"/>
    </row>
    <row r="8106" spans="4:6" x14ac:dyDescent="0.2">
      <c r="D8106" s="252"/>
      <c r="E8106" s="252"/>
      <c r="F8106" s="252"/>
    </row>
    <row r="8108" spans="4:6" x14ac:dyDescent="0.2">
      <c r="D8108" s="252"/>
      <c r="E8108" s="252"/>
      <c r="F8108" s="252"/>
    </row>
    <row r="8110" spans="4:6" x14ac:dyDescent="0.2">
      <c r="D8110" s="252"/>
      <c r="E8110" s="252"/>
      <c r="F8110" s="252"/>
    </row>
    <row r="8112" spans="4:6" x14ac:dyDescent="0.2">
      <c r="D8112" s="252"/>
      <c r="E8112" s="252"/>
      <c r="F8112" s="252"/>
    </row>
    <row r="8114" spans="4:6" x14ac:dyDescent="0.2">
      <c r="D8114" s="252"/>
      <c r="E8114" s="252"/>
      <c r="F8114" s="252"/>
    </row>
    <row r="8116" spans="4:6" x14ac:dyDescent="0.2">
      <c r="D8116" s="252"/>
      <c r="E8116" s="252"/>
      <c r="F8116" s="252"/>
    </row>
    <row r="8118" spans="4:6" x14ac:dyDescent="0.2">
      <c r="D8118" s="252"/>
      <c r="E8118" s="252"/>
      <c r="F8118" s="252"/>
    </row>
    <row r="8120" spans="4:6" x14ac:dyDescent="0.2">
      <c r="D8120" s="252"/>
      <c r="E8120" s="252"/>
      <c r="F8120" s="252"/>
    </row>
    <row r="8122" spans="4:6" x14ac:dyDescent="0.2">
      <c r="D8122" s="252"/>
      <c r="E8122" s="252"/>
      <c r="F8122" s="252"/>
    </row>
    <row r="8124" spans="4:6" x14ac:dyDescent="0.2">
      <c r="D8124" s="252"/>
      <c r="E8124" s="252"/>
      <c r="F8124" s="252"/>
    </row>
    <row r="8126" spans="4:6" x14ac:dyDescent="0.2">
      <c r="D8126" s="252"/>
      <c r="E8126" s="252"/>
      <c r="F8126" s="252"/>
    </row>
    <row r="8128" spans="4:6" x14ac:dyDescent="0.2">
      <c r="D8128" s="252"/>
      <c r="E8128" s="252"/>
      <c r="F8128" s="252"/>
    </row>
    <row r="8130" spans="4:6" x14ac:dyDescent="0.2">
      <c r="D8130" s="252"/>
      <c r="E8130" s="252"/>
      <c r="F8130" s="252"/>
    </row>
    <row r="8132" spans="4:6" x14ac:dyDescent="0.2">
      <c r="D8132" s="252"/>
      <c r="E8132" s="252"/>
      <c r="F8132" s="252"/>
    </row>
    <row r="8134" spans="4:6" x14ac:dyDescent="0.2">
      <c r="D8134" s="252"/>
      <c r="E8134" s="252"/>
      <c r="F8134" s="252"/>
    </row>
    <row r="8136" spans="4:6" x14ac:dyDescent="0.2">
      <c r="D8136" s="252"/>
      <c r="E8136" s="252"/>
      <c r="F8136" s="252"/>
    </row>
    <row r="8138" spans="4:6" x14ac:dyDescent="0.2">
      <c r="D8138" s="252"/>
      <c r="E8138" s="252"/>
      <c r="F8138" s="252"/>
    </row>
    <row r="8140" spans="4:6" x14ac:dyDescent="0.2">
      <c r="D8140" s="252"/>
      <c r="E8140" s="252"/>
      <c r="F8140" s="252"/>
    </row>
    <row r="8142" spans="4:6" x14ac:dyDescent="0.2">
      <c r="D8142" s="252"/>
      <c r="E8142" s="252"/>
      <c r="F8142" s="252"/>
    </row>
    <row r="8144" spans="4:6" x14ac:dyDescent="0.2">
      <c r="D8144" s="252"/>
      <c r="E8144" s="252"/>
      <c r="F8144" s="252"/>
    </row>
    <row r="8146" spans="4:6" x14ac:dyDescent="0.2">
      <c r="D8146" s="252"/>
      <c r="E8146" s="252"/>
      <c r="F8146" s="252"/>
    </row>
    <row r="8148" spans="4:6" x14ac:dyDescent="0.2">
      <c r="D8148" s="252"/>
      <c r="E8148" s="252"/>
      <c r="F8148" s="252"/>
    </row>
    <row r="8150" spans="4:6" x14ac:dyDescent="0.2">
      <c r="D8150" s="252"/>
      <c r="E8150" s="252"/>
      <c r="F8150" s="252"/>
    </row>
    <row r="8152" spans="4:6" x14ac:dyDescent="0.2">
      <c r="D8152" s="252"/>
      <c r="E8152" s="252"/>
      <c r="F8152" s="252"/>
    </row>
    <row r="8154" spans="4:6" x14ac:dyDescent="0.2">
      <c r="D8154" s="252"/>
      <c r="E8154" s="252"/>
      <c r="F8154" s="252"/>
    </row>
    <row r="8156" spans="4:6" x14ac:dyDescent="0.2">
      <c r="D8156" s="252"/>
      <c r="E8156" s="252"/>
      <c r="F8156" s="252"/>
    </row>
    <row r="8158" spans="4:6" x14ac:dyDescent="0.2">
      <c r="D8158" s="252"/>
      <c r="E8158" s="252"/>
      <c r="F8158" s="252"/>
    </row>
    <row r="8160" spans="4:6" x14ac:dyDescent="0.2">
      <c r="D8160" s="252"/>
      <c r="E8160" s="252"/>
      <c r="F8160" s="252"/>
    </row>
    <row r="8162" spans="4:6" x14ac:dyDescent="0.2">
      <c r="D8162" s="252"/>
      <c r="E8162" s="252"/>
      <c r="F8162" s="252"/>
    </row>
    <row r="8164" spans="4:6" x14ac:dyDescent="0.2">
      <c r="D8164" s="252"/>
      <c r="E8164" s="252"/>
      <c r="F8164" s="252"/>
    </row>
    <row r="8166" spans="4:6" x14ac:dyDescent="0.2">
      <c r="D8166" s="252"/>
      <c r="E8166" s="252"/>
      <c r="F8166" s="252"/>
    </row>
    <row r="8168" spans="4:6" x14ac:dyDescent="0.2">
      <c r="D8168" s="252"/>
      <c r="E8168" s="252"/>
      <c r="F8168" s="252"/>
    </row>
    <row r="8170" spans="4:6" x14ac:dyDescent="0.2">
      <c r="D8170" s="252"/>
      <c r="E8170" s="252"/>
      <c r="F8170" s="252"/>
    </row>
    <row r="8172" spans="4:6" x14ac:dyDescent="0.2">
      <c r="D8172" s="252"/>
      <c r="E8172" s="252"/>
      <c r="F8172" s="252"/>
    </row>
    <row r="8174" spans="4:6" x14ac:dyDescent="0.2">
      <c r="D8174" s="252"/>
      <c r="E8174" s="252"/>
      <c r="F8174" s="252"/>
    </row>
    <row r="8176" spans="4:6" x14ac:dyDescent="0.2">
      <c r="D8176" s="252"/>
      <c r="E8176" s="252"/>
      <c r="F8176" s="252"/>
    </row>
    <row r="8178" spans="4:6" x14ac:dyDescent="0.2">
      <c r="D8178" s="252"/>
      <c r="E8178" s="252"/>
      <c r="F8178" s="252"/>
    </row>
    <row r="8180" spans="4:6" x14ac:dyDescent="0.2">
      <c r="D8180" s="252"/>
      <c r="E8180" s="252"/>
      <c r="F8180" s="252"/>
    </row>
    <row r="8182" spans="4:6" x14ac:dyDescent="0.2">
      <c r="D8182" s="252"/>
      <c r="E8182" s="252"/>
      <c r="F8182" s="252"/>
    </row>
    <row r="8184" spans="4:6" x14ac:dyDescent="0.2">
      <c r="D8184" s="252"/>
      <c r="E8184" s="252"/>
      <c r="F8184" s="252"/>
    </row>
    <row r="8186" spans="4:6" x14ac:dyDescent="0.2">
      <c r="D8186" s="252"/>
      <c r="E8186" s="252"/>
      <c r="F8186" s="252"/>
    </row>
    <row r="8188" spans="4:6" x14ac:dyDescent="0.2">
      <c r="D8188" s="252"/>
      <c r="E8188" s="252"/>
      <c r="F8188" s="252"/>
    </row>
    <row r="8190" spans="4:6" x14ac:dyDescent="0.2">
      <c r="D8190" s="252"/>
      <c r="E8190" s="252"/>
      <c r="F8190" s="252"/>
    </row>
    <row r="8192" spans="4:6" x14ac:dyDescent="0.2">
      <c r="D8192" s="252"/>
      <c r="E8192" s="252"/>
      <c r="F8192" s="252"/>
    </row>
    <row r="8194" spans="4:6" x14ac:dyDescent="0.2">
      <c r="D8194" s="252"/>
      <c r="E8194" s="252"/>
      <c r="F8194" s="252"/>
    </row>
    <row r="8196" spans="4:6" x14ac:dyDescent="0.2">
      <c r="D8196" s="252"/>
      <c r="E8196" s="252"/>
      <c r="F8196" s="252"/>
    </row>
    <row r="8198" spans="4:6" x14ac:dyDescent="0.2">
      <c r="D8198" s="252"/>
      <c r="E8198" s="252"/>
      <c r="F8198" s="252"/>
    </row>
    <row r="8200" spans="4:6" x14ac:dyDescent="0.2">
      <c r="D8200" s="252"/>
      <c r="E8200" s="252"/>
      <c r="F8200" s="252"/>
    </row>
    <row r="8202" spans="4:6" x14ac:dyDescent="0.2">
      <c r="D8202" s="252"/>
      <c r="E8202" s="252"/>
      <c r="F8202" s="252"/>
    </row>
    <row r="8204" spans="4:6" x14ac:dyDescent="0.2">
      <c r="D8204" s="252"/>
      <c r="E8204" s="252"/>
      <c r="F8204" s="252"/>
    </row>
    <row r="8206" spans="4:6" x14ac:dyDescent="0.2">
      <c r="D8206" s="252"/>
      <c r="E8206" s="252"/>
      <c r="F8206" s="252"/>
    </row>
    <row r="8208" spans="4:6" x14ac:dyDescent="0.2">
      <c r="D8208" s="252"/>
      <c r="E8208" s="252"/>
      <c r="F8208" s="252"/>
    </row>
    <row r="8210" spans="4:6" x14ac:dyDescent="0.2">
      <c r="D8210" s="252"/>
      <c r="E8210" s="252"/>
      <c r="F8210" s="252"/>
    </row>
    <row r="8212" spans="4:6" x14ac:dyDescent="0.2">
      <c r="D8212" s="252"/>
      <c r="E8212" s="252"/>
      <c r="F8212" s="252"/>
    </row>
    <row r="8214" spans="4:6" x14ac:dyDescent="0.2">
      <c r="D8214" s="252"/>
      <c r="E8214" s="252"/>
      <c r="F8214" s="252"/>
    </row>
    <row r="8216" spans="4:6" x14ac:dyDescent="0.2">
      <c r="D8216" s="252"/>
      <c r="E8216" s="252"/>
      <c r="F8216" s="252"/>
    </row>
    <row r="8218" spans="4:6" x14ac:dyDescent="0.2">
      <c r="D8218" s="252"/>
      <c r="E8218" s="252"/>
      <c r="F8218" s="252"/>
    </row>
    <row r="8220" spans="4:6" x14ac:dyDescent="0.2">
      <c r="D8220" s="252"/>
      <c r="E8220" s="252"/>
      <c r="F8220" s="252"/>
    </row>
    <row r="8222" spans="4:6" x14ac:dyDescent="0.2">
      <c r="D8222" s="252"/>
      <c r="E8222" s="252"/>
      <c r="F8222" s="252"/>
    </row>
    <row r="8224" spans="4:6" x14ac:dyDescent="0.2">
      <c r="D8224" s="252"/>
      <c r="E8224" s="252"/>
      <c r="F8224" s="252"/>
    </row>
    <row r="8226" spans="4:6" x14ac:dyDescent="0.2">
      <c r="D8226" s="252"/>
      <c r="E8226" s="252"/>
      <c r="F8226" s="252"/>
    </row>
    <row r="8228" spans="4:6" x14ac:dyDescent="0.2">
      <c r="D8228" s="252"/>
      <c r="E8228" s="252"/>
      <c r="F8228" s="252"/>
    </row>
    <row r="8230" spans="4:6" x14ac:dyDescent="0.2">
      <c r="D8230" s="252"/>
      <c r="E8230" s="252"/>
      <c r="F8230" s="252"/>
    </row>
    <row r="8232" spans="4:6" x14ac:dyDescent="0.2">
      <c r="D8232" s="252"/>
      <c r="E8232" s="252"/>
      <c r="F8232" s="252"/>
    </row>
    <row r="8234" spans="4:6" x14ac:dyDescent="0.2">
      <c r="D8234" s="252"/>
      <c r="E8234" s="252"/>
      <c r="F8234" s="252"/>
    </row>
    <row r="8236" spans="4:6" x14ac:dyDescent="0.2">
      <c r="D8236" s="252"/>
      <c r="E8236" s="252"/>
      <c r="F8236" s="252"/>
    </row>
    <row r="8238" spans="4:6" x14ac:dyDescent="0.2">
      <c r="D8238" s="252"/>
      <c r="E8238" s="252"/>
      <c r="F8238" s="252"/>
    </row>
    <row r="8240" spans="4:6" x14ac:dyDescent="0.2">
      <c r="D8240" s="252"/>
      <c r="E8240" s="252"/>
      <c r="F8240" s="252"/>
    </row>
    <row r="8242" spans="4:6" x14ac:dyDescent="0.2">
      <c r="D8242" s="252"/>
      <c r="E8242" s="252"/>
      <c r="F8242" s="252"/>
    </row>
    <row r="8244" spans="4:6" x14ac:dyDescent="0.2">
      <c r="D8244" s="252"/>
      <c r="E8244" s="252"/>
      <c r="F8244" s="252"/>
    </row>
    <row r="8246" spans="4:6" x14ac:dyDescent="0.2">
      <c r="D8246" s="252"/>
      <c r="E8246" s="252"/>
      <c r="F8246" s="252"/>
    </row>
    <row r="8248" spans="4:6" x14ac:dyDescent="0.2">
      <c r="D8248" s="252"/>
      <c r="E8248" s="252"/>
      <c r="F8248" s="252"/>
    </row>
    <row r="8250" spans="4:6" x14ac:dyDescent="0.2">
      <c r="D8250" s="252"/>
      <c r="E8250" s="252"/>
      <c r="F8250" s="252"/>
    </row>
    <row r="8252" spans="4:6" x14ac:dyDescent="0.2">
      <c r="D8252" s="252"/>
      <c r="E8252" s="252"/>
      <c r="F8252" s="252"/>
    </row>
    <row r="8254" spans="4:6" x14ac:dyDescent="0.2">
      <c r="D8254" s="252"/>
      <c r="E8254" s="252"/>
      <c r="F8254" s="252"/>
    </row>
    <row r="8256" spans="4:6" x14ac:dyDescent="0.2">
      <c r="D8256" s="252"/>
      <c r="E8256" s="252"/>
      <c r="F8256" s="252"/>
    </row>
    <row r="8258" spans="4:6" x14ac:dyDescent="0.2">
      <c r="D8258" s="252"/>
      <c r="E8258" s="252"/>
      <c r="F8258" s="252"/>
    </row>
    <row r="8260" spans="4:6" x14ac:dyDescent="0.2">
      <c r="D8260" s="252"/>
      <c r="E8260" s="252"/>
      <c r="F8260" s="252"/>
    </row>
    <row r="8262" spans="4:6" x14ac:dyDescent="0.2">
      <c r="D8262" s="252"/>
      <c r="E8262" s="252"/>
      <c r="F8262" s="252"/>
    </row>
    <row r="8264" spans="4:6" x14ac:dyDescent="0.2">
      <c r="D8264" s="252"/>
      <c r="E8264" s="252"/>
      <c r="F8264" s="252"/>
    </row>
    <row r="8266" spans="4:6" x14ac:dyDescent="0.2">
      <c r="D8266" s="252"/>
      <c r="E8266" s="252"/>
      <c r="F8266" s="252"/>
    </row>
    <row r="8268" spans="4:6" x14ac:dyDescent="0.2">
      <c r="D8268" s="252"/>
      <c r="E8268" s="252"/>
      <c r="F8268" s="252"/>
    </row>
    <row r="8270" spans="4:6" x14ac:dyDescent="0.2">
      <c r="D8270" s="252"/>
      <c r="E8270" s="252"/>
      <c r="F8270" s="252"/>
    </row>
    <row r="8272" spans="4:6" x14ac:dyDescent="0.2">
      <c r="D8272" s="252"/>
      <c r="E8272" s="252"/>
      <c r="F8272" s="252"/>
    </row>
    <row r="8274" spans="4:6" x14ac:dyDescent="0.2">
      <c r="D8274" s="252"/>
      <c r="E8274" s="252"/>
      <c r="F8274" s="252"/>
    </row>
    <row r="8276" spans="4:6" x14ac:dyDescent="0.2">
      <c r="D8276" s="252"/>
      <c r="E8276" s="252"/>
      <c r="F8276" s="252"/>
    </row>
    <row r="8278" spans="4:6" x14ac:dyDescent="0.2">
      <c r="D8278" s="252"/>
      <c r="E8278" s="252"/>
      <c r="F8278" s="252"/>
    </row>
    <row r="8280" spans="4:6" x14ac:dyDescent="0.2">
      <c r="D8280" s="252"/>
      <c r="E8280" s="252"/>
      <c r="F8280" s="252"/>
    </row>
    <row r="8282" spans="4:6" x14ac:dyDescent="0.2">
      <c r="D8282" s="252"/>
      <c r="E8282" s="252"/>
      <c r="F8282" s="252"/>
    </row>
    <row r="8284" spans="4:6" x14ac:dyDescent="0.2">
      <c r="D8284" s="252"/>
      <c r="E8284" s="252"/>
      <c r="F8284" s="252"/>
    </row>
    <row r="8286" spans="4:6" x14ac:dyDescent="0.2">
      <c r="D8286" s="252"/>
      <c r="E8286" s="252"/>
      <c r="F8286" s="252"/>
    </row>
    <row r="8288" spans="4:6" x14ac:dyDescent="0.2">
      <c r="D8288" s="252"/>
      <c r="E8288" s="252"/>
      <c r="F8288" s="252"/>
    </row>
    <row r="8290" spans="4:6" x14ac:dyDescent="0.2">
      <c r="D8290" s="252"/>
      <c r="E8290" s="252"/>
      <c r="F8290" s="252"/>
    </row>
    <row r="8292" spans="4:6" x14ac:dyDescent="0.2">
      <c r="D8292" s="252"/>
      <c r="E8292" s="252"/>
      <c r="F8292" s="252"/>
    </row>
    <row r="8294" spans="4:6" x14ac:dyDescent="0.2">
      <c r="D8294" s="252"/>
      <c r="E8294" s="252"/>
      <c r="F8294" s="252"/>
    </row>
    <row r="8296" spans="4:6" x14ac:dyDescent="0.2">
      <c r="D8296" s="252"/>
      <c r="E8296" s="252"/>
      <c r="F8296" s="252"/>
    </row>
    <row r="8298" spans="4:6" x14ac:dyDescent="0.2">
      <c r="D8298" s="252"/>
      <c r="E8298" s="252"/>
      <c r="F8298" s="252"/>
    </row>
    <row r="8300" spans="4:6" x14ac:dyDescent="0.2">
      <c r="D8300" s="252"/>
      <c r="E8300" s="252"/>
      <c r="F8300" s="252"/>
    </row>
    <row r="8302" spans="4:6" x14ac:dyDescent="0.2">
      <c r="D8302" s="252"/>
      <c r="E8302" s="252"/>
      <c r="F8302" s="252"/>
    </row>
    <row r="8304" spans="4:6" x14ac:dyDescent="0.2">
      <c r="D8304" s="252"/>
      <c r="E8304" s="252"/>
      <c r="F8304" s="252"/>
    </row>
    <row r="8306" spans="4:6" x14ac:dyDescent="0.2">
      <c r="D8306" s="252"/>
      <c r="E8306" s="252"/>
      <c r="F8306" s="252"/>
    </row>
    <row r="8308" spans="4:6" x14ac:dyDescent="0.2">
      <c r="D8308" s="252"/>
      <c r="E8308" s="252"/>
      <c r="F8308" s="252"/>
    </row>
    <row r="8310" spans="4:6" x14ac:dyDescent="0.2">
      <c r="D8310" s="252"/>
      <c r="E8310" s="252"/>
      <c r="F8310" s="252"/>
    </row>
    <row r="8312" spans="4:6" x14ac:dyDescent="0.2">
      <c r="D8312" s="252"/>
      <c r="E8312" s="252"/>
      <c r="F8312" s="252"/>
    </row>
    <row r="8314" spans="4:6" x14ac:dyDescent="0.2">
      <c r="D8314" s="252"/>
      <c r="E8314" s="252"/>
      <c r="F8314" s="252"/>
    </row>
    <row r="8316" spans="4:6" x14ac:dyDescent="0.2">
      <c r="D8316" s="252"/>
      <c r="E8316" s="252"/>
      <c r="F8316" s="252"/>
    </row>
    <row r="8318" spans="4:6" x14ac:dyDescent="0.2">
      <c r="D8318" s="252"/>
      <c r="E8318" s="252"/>
      <c r="F8318" s="252"/>
    </row>
    <row r="8320" spans="4:6" x14ac:dyDescent="0.2">
      <c r="D8320" s="252"/>
      <c r="E8320" s="252"/>
      <c r="F8320" s="252"/>
    </row>
    <row r="8322" spans="4:6" x14ac:dyDescent="0.2">
      <c r="D8322" s="252"/>
      <c r="E8322" s="252"/>
      <c r="F8322" s="252"/>
    </row>
    <row r="8324" spans="4:6" x14ac:dyDescent="0.2">
      <c r="D8324" s="252"/>
      <c r="E8324" s="252"/>
      <c r="F8324" s="252"/>
    </row>
    <row r="8326" spans="4:6" x14ac:dyDescent="0.2">
      <c r="D8326" s="252"/>
      <c r="E8326" s="252"/>
      <c r="F8326" s="252"/>
    </row>
    <row r="8328" spans="4:6" x14ac:dyDescent="0.2">
      <c r="D8328" s="252"/>
      <c r="E8328" s="252"/>
      <c r="F8328" s="252"/>
    </row>
    <row r="8330" spans="4:6" x14ac:dyDescent="0.2">
      <c r="D8330" s="252"/>
      <c r="E8330" s="252"/>
      <c r="F8330" s="252"/>
    </row>
    <row r="8332" spans="4:6" x14ac:dyDescent="0.2">
      <c r="D8332" s="252"/>
      <c r="E8332" s="252"/>
      <c r="F8332" s="252"/>
    </row>
    <row r="8334" spans="4:6" x14ac:dyDescent="0.2">
      <c r="D8334" s="252"/>
      <c r="E8334" s="252"/>
      <c r="F8334" s="252"/>
    </row>
    <row r="8336" spans="4:6" x14ac:dyDescent="0.2">
      <c r="D8336" s="252"/>
      <c r="E8336" s="252"/>
      <c r="F8336" s="252"/>
    </row>
    <row r="8338" spans="4:6" x14ac:dyDescent="0.2">
      <c r="D8338" s="252"/>
      <c r="E8338" s="252"/>
      <c r="F8338" s="252"/>
    </row>
    <row r="8340" spans="4:6" x14ac:dyDescent="0.2">
      <c r="D8340" s="252"/>
      <c r="E8340" s="252"/>
      <c r="F8340" s="252"/>
    </row>
    <row r="8342" spans="4:6" x14ac:dyDescent="0.2">
      <c r="D8342" s="252"/>
      <c r="E8342" s="252"/>
      <c r="F8342" s="252"/>
    </row>
    <row r="8344" spans="4:6" x14ac:dyDescent="0.2">
      <c r="D8344" s="252"/>
      <c r="E8344" s="252"/>
      <c r="F8344" s="252"/>
    </row>
    <row r="8346" spans="4:6" x14ac:dyDescent="0.2">
      <c r="D8346" s="252"/>
      <c r="E8346" s="252"/>
      <c r="F8346" s="252"/>
    </row>
    <row r="8348" spans="4:6" x14ac:dyDescent="0.2">
      <c r="D8348" s="252"/>
      <c r="E8348" s="252"/>
      <c r="F8348" s="252"/>
    </row>
    <row r="8350" spans="4:6" x14ac:dyDescent="0.2">
      <c r="D8350" s="252"/>
      <c r="E8350" s="252"/>
      <c r="F8350" s="252"/>
    </row>
    <row r="8352" spans="4:6" x14ac:dyDescent="0.2">
      <c r="D8352" s="252"/>
      <c r="E8352" s="252"/>
      <c r="F8352" s="252"/>
    </row>
    <row r="8354" spans="4:6" x14ac:dyDescent="0.2">
      <c r="D8354" s="252"/>
      <c r="E8354" s="252"/>
      <c r="F8354" s="252"/>
    </row>
    <row r="8356" spans="4:6" x14ac:dyDescent="0.2">
      <c r="D8356" s="252"/>
      <c r="E8356" s="252"/>
      <c r="F8356" s="252"/>
    </row>
    <row r="8358" spans="4:6" x14ac:dyDescent="0.2">
      <c r="D8358" s="252"/>
      <c r="E8358" s="252"/>
      <c r="F8358" s="252"/>
    </row>
    <row r="8360" spans="4:6" x14ac:dyDescent="0.2">
      <c r="D8360" s="252"/>
      <c r="E8360" s="252"/>
      <c r="F8360" s="252"/>
    </row>
    <row r="8362" spans="4:6" x14ac:dyDescent="0.2">
      <c r="D8362" s="252"/>
      <c r="E8362" s="252"/>
      <c r="F8362" s="252"/>
    </row>
    <row r="8364" spans="4:6" x14ac:dyDescent="0.2">
      <c r="D8364" s="252"/>
      <c r="E8364" s="252"/>
      <c r="F8364" s="252"/>
    </row>
    <row r="8366" spans="4:6" x14ac:dyDescent="0.2">
      <c r="D8366" s="252"/>
      <c r="E8366" s="252"/>
      <c r="F8366" s="252"/>
    </row>
    <row r="8368" spans="4:6" x14ac:dyDescent="0.2">
      <c r="D8368" s="252"/>
      <c r="E8368" s="252"/>
      <c r="F8368" s="252"/>
    </row>
    <row r="8370" spans="4:6" x14ac:dyDescent="0.2">
      <c r="D8370" s="252"/>
      <c r="E8370" s="252"/>
      <c r="F8370" s="252"/>
    </row>
    <row r="8372" spans="4:6" x14ac:dyDescent="0.2">
      <c r="D8372" s="252"/>
      <c r="E8372" s="252"/>
      <c r="F8372" s="252"/>
    </row>
    <row r="8374" spans="4:6" x14ac:dyDescent="0.2">
      <c r="D8374" s="252"/>
      <c r="E8374" s="252"/>
      <c r="F8374" s="252"/>
    </row>
    <row r="8376" spans="4:6" x14ac:dyDescent="0.2">
      <c r="D8376" s="252"/>
      <c r="E8376" s="252"/>
      <c r="F8376" s="252"/>
    </row>
    <row r="8378" spans="4:6" x14ac:dyDescent="0.2">
      <c r="D8378" s="252"/>
      <c r="E8378" s="252"/>
      <c r="F8378" s="252"/>
    </row>
    <row r="8380" spans="4:6" x14ac:dyDescent="0.2">
      <c r="D8380" s="252"/>
      <c r="E8380" s="252"/>
      <c r="F8380" s="252"/>
    </row>
    <row r="8382" spans="4:6" x14ac:dyDescent="0.2">
      <c r="D8382" s="252"/>
      <c r="E8382" s="252"/>
      <c r="F8382" s="252"/>
    </row>
    <row r="8384" spans="4:6" x14ac:dyDescent="0.2">
      <c r="D8384" s="252"/>
      <c r="E8384" s="252"/>
      <c r="F8384" s="252"/>
    </row>
    <row r="8386" spans="4:6" x14ac:dyDescent="0.2">
      <c r="D8386" s="252"/>
      <c r="E8386" s="252"/>
      <c r="F8386" s="252"/>
    </row>
    <row r="8388" spans="4:6" x14ac:dyDescent="0.2">
      <c r="D8388" s="252"/>
      <c r="E8388" s="252"/>
      <c r="F8388" s="252"/>
    </row>
    <row r="8390" spans="4:6" x14ac:dyDescent="0.2">
      <c r="D8390" s="252"/>
      <c r="E8390" s="252"/>
      <c r="F8390" s="252"/>
    </row>
    <row r="8392" spans="4:6" x14ac:dyDescent="0.2">
      <c r="D8392" s="252"/>
      <c r="E8392" s="252"/>
      <c r="F8392" s="252"/>
    </row>
    <row r="8394" spans="4:6" x14ac:dyDescent="0.2">
      <c r="D8394" s="252"/>
      <c r="E8394" s="252"/>
      <c r="F8394" s="252"/>
    </row>
    <row r="8396" spans="4:6" x14ac:dyDescent="0.2">
      <c r="D8396" s="252"/>
      <c r="E8396" s="252"/>
      <c r="F8396" s="252"/>
    </row>
    <row r="8398" spans="4:6" x14ac:dyDescent="0.2">
      <c r="D8398" s="252"/>
      <c r="E8398" s="252"/>
      <c r="F8398" s="252"/>
    </row>
    <row r="8400" spans="4:6" x14ac:dyDescent="0.2">
      <c r="D8400" s="252"/>
      <c r="E8400" s="252"/>
      <c r="F8400" s="252"/>
    </row>
    <row r="8402" spans="4:6" x14ac:dyDescent="0.2">
      <c r="D8402" s="252"/>
      <c r="E8402" s="252"/>
      <c r="F8402" s="252"/>
    </row>
    <row r="8404" spans="4:6" x14ac:dyDescent="0.2">
      <c r="D8404" s="252"/>
      <c r="E8404" s="252"/>
      <c r="F8404" s="252"/>
    </row>
    <row r="8406" spans="4:6" x14ac:dyDescent="0.2">
      <c r="D8406" s="252"/>
      <c r="E8406" s="252"/>
      <c r="F8406" s="252"/>
    </row>
    <row r="8408" spans="4:6" x14ac:dyDescent="0.2">
      <c r="D8408" s="252"/>
      <c r="E8408" s="252"/>
      <c r="F8408" s="252"/>
    </row>
    <row r="8410" spans="4:6" x14ac:dyDescent="0.2">
      <c r="D8410" s="252"/>
      <c r="E8410" s="252"/>
      <c r="F8410" s="252"/>
    </row>
    <row r="8412" spans="4:6" x14ac:dyDescent="0.2">
      <c r="D8412" s="252"/>
      <c r="E8412" s="252"/>
      <c r="F8412" s="252"/>
    </row>
    <row r="8414" spans="4:6" x14ac:dyDescent="0.2">
      <c r="D8414" s="252"/>
      <c r="E8414" s="252"/>
      <c r="F8414" s="252"/>
    </row>
    <row r="8416" spans="4:6" x14ac:dyDescent="0.2">
      <c r="D8416" s="252"/>
      <c r="E8416" s="252"/>
      <c r="F8416" s="252"/>
    </row>
    <row r="8418" spans="4:6" x14ac:dyDescent="0.2">
      <c r="D8418" s="252"/>
      <c r="E8418" s="252"/>
      <c r="F8418" s="252"/>
    </row>
    <row r="8420" spans="4:6" x14ac:dyDescent="0.2">
      <c r="D8420" s="252"/>
      <c r="E8420" s="252"/>
      <c r="F8420" s="252"/>
    </row>
    <row r="8422" spans="4:6" x14ac:dyDescent="0.2">
      <c r="D8422" s="252"/>
      <c r="E8422" s="252"/>
      <c r="F8422" s="252"/>
    </row>
    <row r="8424" spans="4:6" x14ac:dyDescent="0.2">
      <c r="D8424" s="252"/>
      <c r="E8424" s="252"/>
      <c r="F8424" s="252"/>
    </row>
    <row r="8426" spans="4:6" x14ac:dyDescent="0.2">
      <c r="D8426" s="252"/>
      <c r="E8426" s="252"/>
      <c r="F8426" s="252"/>
    </row>
    <row r="8428" spans="4:6" x14ac:dyDescent="0.2">
      <c r="D8428" s="252"/>
      <c r="E8428" s="252"/>
      <c r="F8428" s="252"/>
    </row>
    <row r="8430" spans="4:6" x14ac:dyDescent="0.2">
      <c r="D8430" s="252"/>
      <c r="E8430" s="252"/>
      <c r="F8430" s="252"/>
    </row>
    <row r="8432" spans="4:6" x14ac:dyDescent="0.2">
      <c r="D8432" s="252"/>
      <c r="E8432" s="252"/>
      <c r="F8432" s="252"/>
    </row>
    <row r="8434" spans="4:6" x14ac:dyDescent="0.2">
      <c r="D8434" s="252"/>
      <c r="E8434" s="252"/>
      <c r="F8434" s="252"/>
    </row>
    <row r="8436" spans="4:6" x14ac:dyDescent="0.2">
      <c r="D8436" s="252"/>
      <c r="E8436" s="252"/>
      <c r="F8436" s="252"/>
    </row>
    <row r="8438" spans="4:6" x14ac:dyDescent="0.2">
      <c r="D8438" s="252"/>
      <c r="E8438" s="252"/>
      <c r="F8438" s="252"/>
    </row>
    <row r="8440" spans="4:6" x14ac:dyDescent="0.2">
      <c r="D8440" s="252"/>
      <c r="E8440" s="252"/>
      <c r="F8440" s="252"/>
    </row>
    <row r="8442" spans="4:6" x14ac:dyDescent="0.2">
      <c r="D8442" s="252"/>
      <c r="E8442" s="252"/>
      <c r="F8442" s="252"/>
    </row>
    <row r="8444" spans="4:6" x14ac:dyDescent="0.2">
      <c r="D8444" s="252"/>
      <c r="E8444" s="252"/>
      <c r="F8444" s="252"/>
    </row>
    <row r="8446" spans="4:6" x14ac:dyDescent="0.2">
      <c r="D8446" s="252"/>
      <c r="E8446" s="252"/>
      <c r="F8446" s="252"/>
    </row>
    <row r="8448" spans="4:6" x14ac:dyDescent="0.2">
      <c r="D8448" s="252"/>
      <c r="E8448" s="252"/>
      <c r="F8448" s="252"/>
    </row>
    <row r="8450" spans="4:6" x14ac:dyDescent="0.2">
      <c r="D8450" s="252"/>
      <c r="E8450" s="252"/>
      <c r="F8450" s="252"/>
    </row>
    <row r="8452" spans="4:6" x14ac:dyDescent="0.2">
      <c r="D8452" s="252"/>
      <c r="E8452" s="252"/>
      <c r="F8452" s="252"/>
    </row>
    <row r="8454" spans="4:6" x14ac:dyDescent="0.2">
      <c r="D8454" s="252"/>
      <c r="E8454" s="252"/>
      <c r="F8454" s="252"/>
    </row>
    <row r="8456" spans="4:6" x14ac:dyDescent="0.2">
      <c r="D8456" s="252"/>
      <c r="E8456" s="252"/>
      <c r="F8456" s="252"/>
    </row>
    <row r="8458" spans="4:6" x14ac:dyDescent="0.2">
      <c r="D8458" s="252"/>
      <c r="E8458" s="252"/>
      <c r="F8458" s="252"/>
    </row>
    <row r="8460" spans="4:6" x14ac:dyDescent="0.2">
      <c r="D8460" s="252"/>
      <c r="E8460" s="252"/>
      <c r="F8460" s="252"/>
    </row>
    <row r="8462" spans="4:6" x14ac:dyDescent="0.2">
      <c r="D8462" s="252"/>
      <c r="E8462" s="252"/>
      <c r="F8462" s="252"/>
    </row>
    <row r="8464" spans="4:6" x14ac:dyDescent="0.2">
      <c r="D8464" s="252"/>
      <c r="E8464" s="252"/>
      <c r="F8464" s="252"/>
    </row>
    <row r="8466" spans="4:6" x14ac:dyDescent="0.2">
      <c r="D8466" s="252"/>
      <c r="E8466" s="252"/>
      <c r="F8466" s="252"/>
    </row>
    <row r="8468" spans="4:6" x14ac:dyDescent="0.2">
      <c r="D8468" s="252"/>
      <c r="E8468" s="252"/>
      <c r="F8468" s="252"/>
    </row>
    <row r="8470" spans="4:6" x14ac:dyDescent="0.2">
      <c r="D8470" s="252"/>
      <c r="E8470" s="252"/>
      <c r="F8470" s="252"/>
    </row>
    <row r="8472" spans="4:6" x14ac:dyDescent="0.2">
      <c r="D8472" s="252"/>
      <c r="E8472" s="252"/>
      <c r="F8472" s="252"/>
    </row>
    <row r="8474" spans="4:6" x14ac:dyDescent="0.2">
      <c r="D8474" s="252"/>
      <c r="E8474" s="252"/>
      <c r="F8474" s="252"/>
    </row>
    <row r="8476" spans="4:6" x14ac:dyDescent="0.2">
      <c r="D8476" s="252"/>
      <c r="E8476" s="252"/>
      <c r="F8476" s="252"/>
    </row>
    <row r="8478" spans="4:6" x14ac:dyDescent="0.2">
      <c r="D8478" s="252"/>
      <c r="E8478" s="252"/>
      <c r="F8478" s="252"/>
    </row>
    <row r="8480" spans="4:6" x14ac:dyDescent="0.2">
      <c r="D8480" s="252"/>
      <c r="E8480" s="252"/>
      <c r="F8480" s="252"/>
    </row>
    <row r="8482" spans="4:6" x14ac:dyDescent="0.2">
      <c r="D8482" s="252"/>
      <c r="E8482" s="252"/>
      <c r="F8482" s="252"/>
    </row>
    <row r="8484" spans="4:6" x14ac:dyDescent="0.2">
      <c r="D8484" s="252"/>
      <c r="E8484" s="252"/>
      <c r="F8484" s="252"/>
    </row>
    <row r="8486" spans="4:6" x14ac:dyDescent="0.2">
      <c r="D8486" s="252"/>
      <c r="E8486" s="252"/>
      <c r="F8486" s="252"/>
    </row>
    <row r="8488" spans="4:6" x14ac:dyDescent="0.2">
      <c r="D8488" s="252"/>
      <c r="E8488" s="252"/>
      <c r="F8488" s="252"/>
    </row>
    <row r="8490" spans="4:6" x14ac:dyDescent="0.2">
      <c r="D8490" s="252"/>
      <c r="E8490" s="252"/>
      <c r="F8490" s="252"/>
    </row>
    <row r="8492" spans="4:6" x14ac:dyDescent="0.2">
      <c r="D8492" s="252"/>
      <c r="E8492" s="252"/>
      <c r="F8492" s="252"/>
    </row>
    <row r="8494" spans="4:6" x14ac:dyDescent="0.2">
      <c r="D8494" s="252"/>
      <c r="E8494" s="252"/>
      <c r="F8494" s="252"/>
    </row>
    <row r="8496" spans="4:6" x14ac:dyDescent="0.2">
      <c r="D8496" s="252"/>
      <c r="E8496" s="252"/>
      <c r="F8496" s="252"/>
    </row>
    <row r="8498" spans="4:6" x14ac:dyDescent="0.2">
      <c r="D8498" s="252"/>
      <c r="E8498" s="252"/>
      <c r="F8498" s="252"/>
    </row>
    <row r="8500" spans="4:6" x14ac:dyDescent="0.2">
      <c r="D8500" s="252"/>
      <c r="E8500" s="252"/>
      <c r="F8500" s="252"/>
    </row>
    <row r="8502" spans="4:6" x14ac:dyDescent="0.2">
      <c r="D8502" s="252"/>
      <c r="E8502" s="252"/>
      <c r="F8502" s="252"/>
    </row>
    <row r="8504" spans="4:6" x14ac:dyDescent="0.2">
      <c r="D8504" s="252"/>
      <c r="E8504" s="252"/>
      <c r="F8504" s="252"/>
    </row>
    <row r="8506" spans="4:6" x14ac:dyDescent="0.2">
      <c r="D8506" s="252"/>
      <c r="E8506" s="252"/>
      <c r="F8506" s="252"/>
    </row>
    <row r="8508" spans="4:6" x14ac:dyDescent="0.2">
      <c r="D8508" s="252"/>
      <c r="E8508" s="252"/>
      <c r="F8508" s="252"/>
    </row>
    <row r="8510" spans="4:6" x14ac:dyDescent="0.2">
      <c r="D8510" s="252"/>
      <c r="E8510" s="252"/>
      <c r="F8510" s="252"/>
    </row>
    <row r="8512" spans="4:6" x14ac:dyDescent="0.2">
      <c r="D8512" s="252"/>
      <c r="E8512" s="252"/>
      <c r="F8512" s="252"/>
    </row>
    <row r="8514" spans="4:6" x14ac:dyDescent="0.2">
      <c r="D8514" s="252"/>
      <c r="E8514" s="252"/>
      <c r="F8514" s="252"/>
    </row>
    <row r="8516" spans="4:6" x14ac:dyDescent="0.2">
      <c r="D8516" s="252"/>
      <c r="E8516" s="252"/>
      <c r="F8516" s="252"/>
    </row>
    <row r="8518" spans="4:6" x14ac:dyDescent="0.2">
      <c r="D8518" s="252"/>
      <c r="E8518" s="252"/>
      <c r="F8518" s="252"/>
    </row>
    <row r="8520" spans="4:6" x14ac:dyDescent="0.2">
      <c r="D8520" s="252"/>
      <c r="E8520" s="252"/>
      <c r="F8520" s="252"/>
    </row>
    <row r="8522" spans="4:6" x14ac:dyDescent="0.2">
      <c r="D8522" s="252"/>
      <c r="E8522" s="252"/>
      <c r="F8522" s="252"/>
    </row>
    <row r="8524" spans="4:6" x14ac:dyDescent="0.2">
      <c r="D8524" s="252"/>
      <c r="E8524" s="252"/>
      <c r="F8524" s="252"/>
    </row>
    <row r="8526" spans="4:6" x14ac:dyDescent="0.2">
      <c r="D8526" s="252"/>
      <c r="E8526" s="252"/>
      <c r="F8526" s="252"/>
    </row>
    <row r="8528" spans="4:6" x14ac:dyDescent="0.2">
      <c r="D8528" s="252"/>
      <c r="E8528" s="252"/>
      <c r="F8528" s="252"/>
    </row>
    <row r="8530" spans="4:6" x14ac:dyDescent="0.2">
      <c r="D8530" s="252"/>
      <c r="E8530" s="252"/>
      <c r="F8530" s="252"/>
    </row>
    <row r="8532" spans="4:6" x14ac:dyDescent="0.2">
      <c r="D8532" s="252"/>
      <c r="E8532" s="252"/>
      <c r="F8532" s="252"/>
    </row>
    <row r="8534" spans="4:6" x14ac:dyDescent="0.2">
      <c r="D8534" s="252"/>
      <c r="E8534" s="252"/>
      <c r="F8534" s="252"/>
    </row>
    <row r="8536" spans="4:6" x14ac:dyDescent="0.2">
      <c r="D8536" s="252"/>
      <c r="E8536" s="252"/>
      <c r="F8536" s="252"/>
    </row>
    <row r="8538" spans="4:6" x14ac:dyDescent="0.2">
      <c r="D8538" s="252"/>
      <c r="E8538" s="252"/>
      <c r="F8538" s="252"/>
    </row>
    <row r="8540" spans="4:6" x14ac:dyDescent="0.2">
      <c r="D8540" s="252"/>
      <c r="E8540" s="252"/>
      <c r="F8540" s="252"/>
    </row>
    <row r="8542" spans="4:6" x14ac:dyDescent="0.2">
      <c r="D8542" s="252"/>
      <c r="E8542" s="252"/>
      <c r="F8542" s="252"/>
    </row>
    <row r="8544" spans="4:6" x14ac:dyDescent="0.2">
      <c r="D8544" s="252"/>
      <c r="E8544" s="252"/>
      <c r="F8544" s="252"/>
    </row>
    <row r="8546" spans="4:6" x14ac:dyDescent="0.2">
      <c r="D8546" s="252"/>
      <c r="E8546" s="252"/>
      <c r="F8546" s="252"/>
    </row>
    <row r="8548" spans="4:6" x14ac:dyDescent="0.2">
      <c r="D8548" s="252"/>
      <c r="E8548" s="252"/>
      <c r="F8548" s="252"/>
    </row>
    <row r="8550" spans="4:6" x14ac:dyDescent="0.2">
      <c r="D8550" s="252"/>
      <c r="E8550" s="252"/>
      <c r="F8550" s="252"/>
    </row>
    <row r="8552" spans="4:6" x14ac:dyDescent="0.2">
      <c r="D8552" s="252"/>
      <c r="E8552" s="252"/>
      <c r="F8552" s="252"/>
    </row>
    <row r="8554" spans="4:6" x14ac:dyDescent="0.2">
      <c r="D8554" s="252"/>
      <c r="E8554" s="252"/>
      <c r="F8554" s="252"/>
    </row>
    <row r="8556" spans="4:6" x14ac:dyDescent="0.2">
      <c r="D8556" s="252"/>
      <c r="E8556" s="252"/>
      <c r="F8556" s="252"/>
    </row>
    <row r="8558" spans="4:6" x14ac:dyDescent="0.2">
      <c r="D8558" s="252"/>
      <c r="E8558" s="252"/>
      <c r="F8558" s="252"/>
    </row>
    <row r="8560" spans="4:6" x14ac:dyDescent="0.2">
      <c r="D8560" s="252"/>
      <c r="E8560" s="252"/>
      <c r="F8560" s="252"/>
    </row>
    <row r="8562" spans="4:6" x14ac:dyDescent="0.2">
      <c r="D8562" s="252"/>
      <c r="E8562" s="252"/>
      <c r="F8562" s="252"/>
    </row>
    <row r="8564" spans="4:6" x14ac:dyDescent="0.2">
      <c r="D8564" s="252"/>
      <c r="E8564" s="252"/>
      <c r="F8564" s="252"/>
    </row>
    <row r="8566" spans="4:6" x14ac:dyDescent="0.2">
      <c r="D8566" s="252"/>
      <c r="E8566" s="252"/>
      <c r="F8566" s="252"/>
    </row>
    <row r="8568" spans="4:6" x14ac:dyDescent="0.2">
      <c r="D8568" s="252"/>
      <c r="E8568" s="252"/>
      <c r="F8568" s="252"/>
    </row>
    <row r="8570" spans="4:6" x14ac:dyDescent="0.2">
      <c r="D8570" s="252"/>
      <c r="E8570" s="252"/>
      <c r="F8570" s="252"/>
    </row>
    <row r="8572" spans="4:6" x14ac:dyDescent="0.2">
      <c r="D8572" s="252"/>
      <c r="E8572" s="252"/>
      <c r="F8572" s="252"/>
    </row>
    <row r="8574" spans="4:6" x14ac:dyDescent="0.2">
      <c r="D8574" s="252"/>
      <c r="E8574" s="252"/>
      <c r="F8574" s="252"/>
    </row>
    <row r="8576" spans="4:6" x14ac:dyDescent="0.2">
      <c r="D8576" s="252"/>
      <c r="E8576" s="252"/>
      <c r="F8576" s="252"/>
    </row>
    <row r="8578" spans="4:6" x14ac:dyDescent="0.2">
      <c r="D8578" s="252"/>
      <c r="E8578" s="252"/>
      <c r="F8578" s="252"/>
    </row>
    <row r="8580" spans="4:6" x14ac:dyDescent="0.2">
      <c r="D8580" s="252"/>
      <c r="E8580" s="252"/>
      <c r="F8580" s="252"/>
    </row>
    <row r="8582" spans="4:6" x14ac:dyDescent="0.2">
      <c r="D8582" s="252"/>
      <c r="E8582" s="252"/>
      <c r="F8582" s="252"/>
    </row>
    <row r="8584" spans="4:6" x14ac:dyDescent="0.2">
      <c r="D8584" s="252"/>
      <c r="E8584" s="252"/>
      <c r="F8584" s="252"/>
    </row>
    <row r="8586" spans="4:6" x14ac:dyDescent="0.2">
      <c r="D8586" s="252"/>
      <c r="E8586" s="252"/>
      <c r="F8586" s="252"/>
    </row>
    <row r="8588" spans="4:6" x14ac:dyDescent="0.2">
      <c r="D8588" s="252"/>
      <c r="E8588" s="252"/>
      <c r="F8588" s="252"/>
    </row>
    <row r="8590" spans="4:6" x14ac:dyDescent="0.2">
      <c r="D8590" s="252"/>
      <c r="E8590" s="252"/>
      <c r="F8590" s="252"/>
    </row>
    <row r="8592" spans="4:6" x14ac:dyDescent="0.2">
      <c r="D8592" s="252"/>
      <c r="E8592" s="252"/>
      <c r="F8592" s="252"/>
    </row>
    <row r="8594" spans="4:6" x14ac:dyDescent="0.2">
      <c r="D8594" s="252"/>
      <c r="E8594" s="252"/>
      <c r="F8594" s="252"/>
    </row>
    <row r="8596" spans="4:6" x14ac:dyDescent="0.2">
      <c r="D8596" s="252"/>
      <c r="E8596" s="252"/>
      <c r="F8596" s="252"/>
    </row>
    <row r="8598" spans="4:6" x14ac:dyDescent="0.2">
      <c r="D8598" s="252"/>
      <c r="E8598" s="252"/>
      <c r="F8598" s="252"/>
    </row>
    <row r="8600" spans="4:6" x14ac:dyDescent="0.2">
      <c r="D8600" s="252"/>
      <c r="E8600" s="252"/>
      <c r="F8600" s="252"/>
    </row>
    <row r="8602" spans="4:6" x14ac:dyDescent="0.2">
      <c r="D8602" s="252"/>
      <c r="E8602" s="252"/>
      <c r="F8602" s="252"/>
    </row>
    <row r="8604" spans="4:6" x14ac:dyDescent="0.2">
      <c r="D8604" s="252"/>
      <c r="E8604" s="252"/>
      <c r="F8604" s="252"/>
    </row>
    <row r="8606" spans="4:6" x14ac:dyDescent="0.2">
      <c r="D8606" s="252"/>
      <c r="E8606" s="252"/>
      <c r="F8606" s="252"/>
    </row>
    <row r="8608" spans="4:6" x14ac:dyDescent="0.2">
      <c r="D8608" s="252"/>
      <c r="E8608" s="252"/>
      <c r="F8608" s="252"/>
    </row>
    <row r="8610" spans="4:6" x14ac:dyDescent="0.2">
      <c r="D8610" s="252"/>
      <c r="E8610" s="252"/>
      <c r="F8610" s="252"/>
    </row>
    <row r="8612" spans="4:6" x14ac:dyDescent="0.2">
      <c r="D8612" s="252"/>
      <c r="E8612" s="252"/>
      <c r="F8612" s="252"/>
    </row>
    <row r="8614" spans="4:6" x14ac:dyDescent="0.2">
      <c r="D8614" s="252"/>
      <c r="E8614" s="252"/>
      <c r="F8614" s="252"/>
    </row>
    <row r="8616" spans="4:6" x14ac:dyDescent="0.2">
      <c r="D8616" s="252"/>
      <c r="E8616" s="252"/>
      <c r="F8616" s="252"/>
    </row>
    <row r="8618" spans="4:6" x14ac:dyDescent="0.2">
      <c r="D8618" s="252"/>
      <c r="E8618" s="252"/>
      <c r="F8618" s="252"/>
    </row>
    <row r="8620" spans="4:6" x14ac:dyDescent="0.2">
      <c r="D8620" s="252"/>
      <c r="E8620" s="252"/>
      <c r="F8620" s="252"/>
    </row>
    <row r="8622" spans="4:6" x14ac:dyDescent="0.2">
      <c r="D8622" s="252"/>
      <c r="E8622" s="252"/>
      <c r="F8622" s="252"/>
    </row>
    <row r="8624" spans="4:6" x14ac:dyDescent="0.2">
      <c r="D8624" s="252"/>
      <c r="E8624" s="252"/>
      <c r="F8624" s="252"/>
    </row>
    <row r="8626" spans="4:6" x14ac:dyDescent="0.2">
      <c r="D8626" s="252"/>
      <c r="E8626" s="252"/>
      <c r="F8626" s="252"/>
    </row>
    <row r="8628" spans="4:6" x14ac:dyDescent="0.2">
      <c r="D8628" s="252"/>
      <c r="E8628" s="252"/>
      <c r="F8628" s="252"/>
    </row>
    <row r="8630" spans="4:6" x14ac:dyDescent="0.2">
      <c r="D8630" s="252"/>
      <c r="E8630" s="252"/>
      <c r="F8630" s="252"/>
    </row>
    <row r="8632" spans="4:6" x14ac:dyDescent="0.2">
      <c r="D8632" s="252"/>
      <c r="E8632" s="252"/>
      <c r="F8632" s="252"/>
    </row>
    <row r="8634" spans="4:6" x14ac:dyDescent="0.2">
      <c r="D8634" s="252"/>
      <c r="E8634" s="252"/>
      <c r="F8634" s="252"/>
    </row>
    <row r="8636" spans="4:6" x14ac:dyDescent="0.2">
      <c r="D8636" s="252"/>
      <c r="E8636" s="252"/>
      <c r="F8636" s="252"/>
    </row>
    <row r="8638" spans="4:6" x14ac:dyDescent="0.2">
      <c r="D8638" s="252"/>
      <c r="E8638" s="252"/>
      <c r="F8638" s="252"/>
    </row>
    <row r="8640" spans="4:6" x14ac:dyDescent="0.2">
      <c r="D8640" s="252"/>
      <c r="E8640" s="252"/>
      <c r="F8640" s="252"/>
    </row>
    <row r="8642" spans="4:6" x14ac:dyDescent="0.2">
      <c r="D8642" s="252"/>
      <c r="E8642" s="252"/>
      <c r="F8642" s="252"/>
    </row>
    <row r="8644" spans="4:6" x14ac:dyDescent="0.2">
      <c r="D8644" s="252"/>
      <c r="E8644" s="252"/>
      <c r="F8644" s="252"/>
    </row>
    <row r="8646" spans="4:6" x14ac:dyDescent="0.2">
      <c r="D8646" s="252"/>
      <c r="E8646" s="252"/>
      <c r="F8646" s="252"/>
    </row>
    <row r="8648" spans="4:6" x14ac:dyDescent="0.2">
      <c r="D8648" s="252"/>
      <c r="E8648" s="252"/>
      <c r="F8648" s="252"/>
    </row>
    <row r="8650" spans="4:6" x14ac:dyDescent="0.2">
      <c r="D8650" s="252"/>
      <c r="E8650" s="252"/>
      <c r="F8650" s="252"/>
    </row>
    <row r="8652" spans="4:6" x14ac:dyDescent="0.2">
      <c r="D8652" s="252"/>
      <c r="E8652" s="252"/>
      <c r="F8652" s="252"/>
    </row>
    <row r="8654" spans="4:6" x14ac:dyDescent="0.2">
      <c r="D8654" s="252"/>
      <c r="E8654" s="252"/>
      <c r="F8654" s="252"/>
    </row>
    <row r="8656" spans="4:6" x14ac:dyDescent="0.2">
      <c r="D8656" s="252"/>
      <c r="E8656" s="252"/>
      <c r="F8656" s="252"/>
    </row>
    <row r="8658" spans="4:6" x14ac:dyDescent="0.2">
      <c r="D8658" s="252"/>
      <c r="E8658" s="252"/>
      <c r="F8658" s="252"/>
    </row>
    <row r="8660" spans="4:6" x14ac:dyDescent="0.2">
      <c r="D8660" s="252"/>
      <c r="E8660" s="252"/>
      <c r="F8660" s="252"/>
    </row>
    <row r="8662" spans="4:6" x14ac:dyDescent="0.2">
      <c r="D8662" s="252"/>
      <c r="E8662" s="252"/>
      <c r="F8662" s="252"/>
    </row>
    <row r="8664" spans="4:6" x14ac:dyDescent="0.2">
      <c r="D8664" s="252"/>
      <c r="E8664" s="252"/>
      <c r="F8664" s="252"/>
    </row>
    <row r="8666" spans="4:6" x14ac:dyDescent="0.2">
      <c r="D8666" s="252"/>
      <c r="E8666" s="252"/>
      <c r="F8666" s="252"/>
    </row>
    <row r="8668" spans="4:6" x14ac:dyDescent="0.2">
      <c r="D8668" s="252"/>
      <c r="E8668" s="252"/>
      <c r="F8668" s="252"/>
    </row>
    <row r="8670" spans="4:6" x14ac:dyDescent="0.2">
      <c r="D8670" s="252"/>
      <c r="E8670" s="252"/>
      <c r="F8670" s="252"/>
    </row>
    <row r="8672" spans="4:6" x14ac:dyDescent="0.2">
      <c r="D8672" s="252"/>
      <c r="E8672" s="252"/>
      <c r="F8672" s="252"/>
    </row>
    <row r="8674" spans="4:6" x14ac:dyDescent="0.2">
      <c r="D8674" s="252"/>
      <c r="E8674" s="252"/>
      <c r="F8674" s="252"/>
    </row>
    <row r="8676" spans="4:6" x14ac:dyDescent="0.2">
      <c r="D8676" s="252"/>
      <c r="E8676" s="252"/>
      <c r="F8676" s="252"/>
    </row>
    <row r="8678" spans="4:6" x14ac:dyDescent="0.2">
      <c r="D8678" s="252"/>
      <c r="E8678" s="252"/>
      <c r="F8678" s="252"/>
    </row>
    <row r="8680" spans="4:6" x14ac:dyDescent="0.2">
      <c r="D8680" s="252"/>
      <c r="E8680" s="252"/>
      <c r="F8680" s="252"/>
    </row>
    <row r="8682" spans="4:6" x14ac:dyDescent="0.2">
      <c r="D8682" s="252"/>
      <c r="E8682" s="252"/>
      <c r="F8682" s="252"/>
    </row>
    <row r="8684" spans="4:6" x14ac:dyDescent="0.2">
      <c r="D8684" s="252"/>
      <c r="E8684" s="252"/>
      <c r="F8684" s="252"/>
    </row>
    <row r="8686" spans="4:6" x14ac:dyDescent="0.2">
      <c r="D8686" s="252"/>
      <c r="E8686" s="252"/>
      <c r="F8686" s="252"/>
    </row>
    <row r="8688" spans="4:6" x14ac:dyDescent="0.2">
      <c r="D8688" s="252"/>
      <c r="E8688" s="252"/>
      <c r="F8688" s="252"/>
    </row>
    <row r="8690" spans="4:6" x14ac:dyDescent="0.2">
      <c r="D8690" s="252"/>
      <c r="E8690" s="252"/>
      <c r="F8690" s="252"/>
    </row>
    <row r="8692" spans="4:6" x14ac:dyDescent="0.2">
      <c r="D8692" s="252"/>
      <c r="E8692" s="252"/>
      <c r="F8692" s="252"/>
    </row>
    <row r="8694" spans="4:6" x14ac:dyDescent="0.2">
      <c r="D8694" s="252"/>
      <c r="E8694" s="252"/>
      <c r="F8694" s="252"/>
    </row>
    <row r="8696" spans="4:6" x14ac:dyDescent="0.2">
      <c r="D8696" s="252"/>
      <c r="E8696" s="252"/>
      <c r="F8696" s="252"/>
    </row>
    <row r="8698" spans="4:6" x14ac:dyDescent="0.2">
      <c r="D8698" s="252"/>
      <c r="E8698" s="252"/>
      <c r="F8698" s="252"/>
    </row>
    <row r="8700" spans="4:6" x14ac:dyDescent="0.2">
      <c r="D8700" s="252"/>
      <c r="E8700" s="252"/>
      <c r="F8700" s="252"/>
    </row>
    <row r="8702" spans="4:6" x14ac:dyDescent="0.2">
      <c r="D8702" s="252"/>
      <c r="E8702" s="252"/>
      <c r="F8702" s="252"/>
    </row>
    <row r="8704" spans="4:6" x14ac:dyDescent="0.2">
      <c r="D8704" s="252"/>
      <c r="E8704" s="252"/>
      <c r="F8704" s="252"/>
    </row>
    <row r="8706" spans="4:6" x14ac:dyDescent="0.2">
      <c r="D8706" s="252"/>
      <c r="E8706" s="252"/>
      <c r="F8706" s="252"/>
    </row>
    <row r="8708" spans="4:6" x14ac:dyDescent="0.2">
      <c r="D8708" s="252"/>
      <c r="E8708" s="252"/>
      <c r="F8708" s="252"/>
    </row>
    <row r="8710" spans="4:6" x14ac:dyDescent="0.2">
      <c r="D8710" s="252"/>
      <c r="E8710" s="252"/>
      <c r="F8710" s="252"/>
    </row>
    <row r="8712" spans="4:6" x14ac:dyDescent="0.2">
      <c r="D8712" s="252"/>
      <c r="E8712" s="252"/>
      <c r="F8712" s="252"/>
    </row>
    <row r="8714" spans="4:6" x14ac:dyDescent="0.2">
      <c r="D8714" s="252"/>
      <c r="E8714" s="252"/>
      <c r="F8714" s="252"/>
    </row>
    <row r="8716" spans="4:6" x14ac:dyDescent="0.2">
      <c r="D8716" s="252"/>
      <c r="E8716" s="252"/>
      <c r="F8716" s="252"/>
    </row>
    <row r="8718" spans="4:6" x14ac:dyDescent="0.2">
      <c r="D8718" s="252"/>
      <c r="E8718" s="252"/>
      <c r="F8718" s="252"/>
    </row>
    <row r="8720" spans="4:6" x14ac:dyDescent="0.2">
      <c r="D8720" s="252"/>
      <c r="E8720" s="252"/>
      <c r="F8720" s="252"/>
    </row>
    <row r="8722" spans="4:6" x14ac:dyDescent="0.2">
      <c r="D8722" s="252"/>
      <c r="E8722" s="252"/>
      <c r="F8722" s="252"/>
    </row>
    <row r="8724" spans="4:6" x14ac:dyDescent="0.2">
      <c r="D8724" s="252"/>
      <c r="E8724" s="252"/>
      <c r="F8724" s="252"/>
    </row>
    <row r="8726" spans="4:6" x14ac:dyDescent="0.2">
      <c r="D8726" s="252"/>
      <c r="E8726" s="252"/>
      <c r="F8726" s="252"/>
    </row>
    <row r="8728" spans="4:6" x14ac:dyDescent="0.2">
      <c r="D8728" s="252"/>
      <c r="E8728" s="252"/>
      <c r="F8728" s="252"/>
    </row>
    <row r="8730" spans="4:6" x14ac:dyDescent="0.2">
      <c r="D8730" s="252"/>
      <c r="E8730" s="252"/>
      <c r="F8730" s="252"/>
    </row>
    <row r="8732" spans="4:6" x14ac:dyDescent="0.2">
      <c r="D8732" s="252"/>
      <c r="E8732" s="252"/>
      <c r="F8732" s="252"/>
    </row>
    <row r="8734" spans="4:6" x14ac:dyDescent="0.2">
      <c r="D8734" s="252"/>
      <c r="E8734" s="252"/>
      <c r="F8734" s="252"/>
    </row>
    <row r="8736" spans="4:6" x14ac:dyDescent="0.2">
      <c r="D8736" s="252"/>
      <c r="E8736" s="252"/>
      <c r="F8736" s="252"/>
    </row>
    <row r="8738" spans="4:6" x14ac:dyDescent="0.2">
      <c r="D8738" s="252"/>
      <c r="E8738" s="252"/>
      <c r="F8738" s="252"/>
    </row>
    <row r="8740" spans="4:6" x14ac:dyDescent="0.2">
      <c r="D8740" s="252"/>
      <c r="E8740" s="252"/>
      <c r="F8740" s="252"/>
    </row>
    <row r="8742" spans="4:6" x14ac:dyDescent="0.2">
      <c r="D8742" s="252"/>
      <c r="E8742" s="252"/>
      <c r="F8742" s="252"/>
    </row>
    <row r="8744" spans="4:6" x14ac:dyDescent="0.2">
      <c r="D8744" s="252"/>
      <c r="E8744" s="252"/>
      <c r="F8744" s="252"/>
    </row>
    <row r="8746" spans="4:6" x14ac:dyDescent="0.2">
      <c r="D8746" s="252"/>
      <c r="E8746" s="252"/>
      <c r="F8746" s="252"/>
    </row>
    <row r="8748" spans="4:6" x14ac:dyDescent="0.2">
      <c r="D8748" s="252"/>
      <c r="E8748" s="252"/>
      <c r="F8748" s="252"/>
    </row>
    <row r="8750" spans="4:6" x14ac:dyDescent="0.2">
      <c r="D8750" s="252"/>
      <c r="E8750" s="252"/>
      <c r="F8750" s="252"/>
    </row>
    <row r="8752" spans="4:6" x14ac:dyDescent="0.2">
      <c r="D8752" s="252"/>
      <c r="E8752" s="252"/>
      <c r="F8752" s="252"/>
    </row>
    <row r="8754" spans="4:6" x14ac:dyDescent="0.2">
      <c r="D8754" s="252"/>
      <c r="E8754" s="252"/>
      <c r="F8754" s="252"/>
    </row>
    <row r="8756" spans="4:6" x14ac:dyDescent="0.2">
      <c r="D8756" s="252"/>
      <c r="E8756" s="252"/>
      <c r="F8756" s="252"/>
    </row>
    <row r="8758" spans="4:6" x14ac:dyDescent="0.2">
      <c r="D8758" s="252"/>
      <c r="E8758" s="252"/>
      <c r="F8758" s="252"/>
    </row>
    <row r="8760" spans="4:6" x14ac:dyDescent="0.2">
      <c r="D8760" s="252"/>
      <c r="E8760" s="252"/>
      <c r="F8760" s="252"/>
    </row>
    <row r="8762" spans="4:6" x14ac:dyDescent="0.2">
      <c r="D8762" s="252"/>
      <c r="E8762" s="252"/>
      <c r="F8762" s="252"/>
    </row>
    <row r="8764" spans="4:6" x14ac:dyDescent="0.2">
      <c r="D8764" s="252"/>
      <c r="E8764" s="252"/>
      <c r="F8764" s="252"/>
    </row>
    <row r="8766" spans="4:6" x14ac:dyDescent="0.2">
      <c r="D8766" s="252"/>
      <c r="E8766" s="252"/>
      <c r="F8766" s="252"/>
    </row>
    <row r="8768" spans="4:6" x14ac:dyDescent="0.2">
      <c r="D8768" s="252"/>
      <c r="E8768" s="252"/>
      <c r="F8768" s="252"/>
    </row>
    <row r="8770" spans="4:6" x14ac:dyDescent="0.2">
      <c r="D8770" s="252"/>
      <c r="E8770" s="252"/>
      <c r="F8770" s="252"/>
    </row>
    <row r="8772" spans="4:6" x14ac:dyDescent="0.2">
      <c r="D8772" s="252"/>
      <c r="E8772" s="252"/>
      <c r="F8772" s="252"/>
    </row>
    <row r="8774" spans="4:6" x14ac:dyDescent="0.2">
      <c r="D8774" s="252"/>
      <c r="E8774" s="252"/>
      <c r="F8774" s="252"/>
    </row>
    <row r="8776" spans="4:6" x14ac:dyDescent="0.2">
      <c r="D8776" s="252"/>
      <c r="E8776" s="252"/>
      <c r="F8776" s="252"/>
    </row>
    <row r="8778" spans="4:6" x14ac:dyDescent="0.2">
      <c r="D8778" s="252"/>
      <c r="E8778" s="252"/>
      <c r="F8778" s="252"/>
    </row>
    <row r="8780" spans="4:6" x14ac:dyDescent="0.2">
      <c r="D8780" s="252"/>
      <c r="E8780" s="252"/>
      <c r="F8780" s="252"/>
    </row>
    <row r="8782" spans="4:6" x14ac:dyDescent="0.2">
      <c r="D8782" s="252"/>
      <c r="E8782" s="252"/>
      <c r="F8782" s="252"/>
    </row>
    <row r="8784" spans="4:6" x14ac:dyDescent="0.2">
      <c r="D8784" s="252"/>
      <c r="E8784" s="252"/>
      <c r="F8784" s="252"/>
    </row>
    <row r="8786" spans="4:6" x14ac:dyDescent="0.2">
      <c r="D8786" s="252"/>
      <c r="E8786" s="252"/>
      <c r="F8786" s="252"/>
    </row>
    <row r="8788" spans="4:6" x14ac:dyDescent="0.2">
      <c r="D8788" s="252"/>
      <c r="E8788" s="252"/>
      <c r="F8788" s="252"/>
    </row>
    <row r="8790" spans="4:6" x14ac:dyDescent="0.2">
      <c r="D8790" s="252"/>
      <c r="E8790" s="252"/>
      <c r="F8790" s="252"/>
    </row>
    <row r="8792" spans="4:6" x14ac:dyDescent="0.2">
      <c r="D8792" s="252"/>
      <c r="E8792" s="252"/>
      <c r="F8792" s="252"/>
    </row>
    <row r="8794" spans="4:6" x14ac:dyDescent="0.2">
      <c r="D8794" s="252"/>
      <c r="E8794" s="252"/>
      <c r="F8794" s="252"/>
    </row>
    <row r="8796" spans="4:6" x14ac:dyDescent="0.2">
      <c r="D8796" s="252"/>
      <c r="E8796" s="252"/>
      <c r="F8796" s="252"/>
    </row>
    <row r="8798" spans="4:6" x14ac:dyDescent="0.2">
      <c r="D8798" s="252"/>
      <c r="E8798" s="252"/>
      <c r="F8798" s="252"/>
    </row>
    <row r="8800" spans="4:6" x14ac:dyDescent="0.2">
      <c r="D8800" s="252"/>
      <c r="E8800" s="252"/>
      <c r="F8800" s="252"/>
    </row>
    <row r="8802" spans="4:6" x14ac:dyDescent="0.2">
      <c r="D8802" s="252"/>
      <c r="E8802" s="252"/>
      <c r="F8802" s="252"/>
    </row>
    <row r="8804" spans="4:6" x14ac:dyDescent="0.2">
      <c r="D8804" s="252"/>
      <c r="E8804" s="252"/>
      <c r="F8804" s="252"/>
    </row>
    <row r="8806" spans="4:6" x14ac:dyDescent="0.2">
      <c r="D8806" s="252"/>
      <c r="E8806" s="252"/>
      <c r="F8806" s="252"/>
    </row>
    <row r="8808" spans="4:6" x14ac:dyDescent="0.2">
      <c r="D8808" s="252"/>
      <c r="E8808" s="252"/>
      <c r="F8808" s="252"/>
    </row>
    <row r="8810" spans="4:6" x14ac:dyDescent="0.2">
      <c r="D8810" s="252"/>
      <c r="E8810" s="252"/>
      <c r="F8810" s="252"/>
    </row>
    <row r="8812" spans="4:6" x14ac:dyDescent="0.2">
      <c r="D8812" s="252"/>
      <c r="E8812" s="252"/>
      <c r="F8812" s="252"/>
    </row>
    <row r="8814" spans="4:6" x14ac:dyDescent="0.2">
      <c r="D8814" s="252"/>
      <c r="E8814" s="252"/>
      <c r="F8814" s="252"/>
    </row>
    <row r="8816" spans="4:6" x14ac:dyDescent="0.2">
      <c r="D8816" s="252"/>
      <c r="E8816" s="252"/>
      <c r="F8816" s="252"/>
    </row>
    <row r="8818" spans="4:6" x14ac:dyDescent="0.2">
      <c r="D8818" s="252"/>
      <c r="E8818" s="252"/>
      <c r="F8818" s="252"/>
    </row>
    <row r="8820" spans="4:6" x14ac:dyDescent="0.2">
      <c r="D8820" s="252"/>
      <c r="E8820" s="252"/>
      <c r="F8820" s="252"/>
    </row>
    <row r="8822" spans="4:6" x14ac:dyDescent="0.2">
      <c r="D8822" s="252"/>
      <c r="E8822" s="252"/>
      <c r="F8822" s="252"/>
    </row>
    <row r="8824" spans="4:6" x14ac:dyDescent="0.2">
      <c r="D8824" s="252"/>
      <c r="E8824" s="252"/>
      <c r="F8824" s="252"/>
    </row>
    <row r="8826" spans="4:6" x14ac:dyDescent="0.2">
      <c r="D8826" s="252"/>
      <c r="E8826" s="252"/>
      <c r="F8826" s="252"/>
    </row>
    <row r="8828" spans="4:6" x14ac:dyDescent="0.2">
      <c r="D8828" s="252"/>
      <c r="E8828" s="252"/>
      <c r="F8828" s="252"/>
    </row>
    <row r="8830" spans="4:6" x14ac:dyDescent="0.2">
      <c r="D8830" s="252"/>
      <c r="E8830" s="252"/>
      <c r="F8830" s="252"/>
    </row>
    <row r="8832" spans="4:6" x14ac:dyDescent="0.2">
      <c r="D8832" s="252"/>
      <c r="E8832" s="252"/>
      <c r="F8832" s="252"/>
    </row>
    <row r="8834" spans="4:6" x14ac:dyDescent="0.2">
      <c r="D8834" s="252"/>
      <c r="E8834" s="252"/>
      <c r="F8834" s="252"/>
    </row>
    <row r="8836" spans="4:6" x14ac:dyDescent="0.2">
      <c r="D8836" s="252"/>
      <c r="E8836" s="252"/>
      <c r="F8836" s="252"/>
    </row>
    <row r="8838" spans="4:6" x14ac:dyDescent="0.2">
      <c r="D8838" s="252"/>
      <c r="E8838" s="252"/>
      <c r="F8838" s="252"/>
    </row>
    <row r="8840" spans="4:6" x14ac:dyDescent="0.2">
      <c r="D8840" s="252"/>
      <c r="E8840" s="252"/>
      <c r="F8840" s="252"/>
    </row>
    <row r="8842" spans="4:6" x14ac:dyDescent="0.2">
      <c r="D8842" s="252"/>
      <c r="E8842" s="252"/>
      <c r="F8842" s="252"/>
    </row>
    <row r="8844" spans="4:6" x14ac:dyDescent="0.2">
      <c r="D8844" s="252"/>
      <c r="E8844" s="252"/>
      <c r="F8844" s="252"/>
    </row>
    <row r="8846" spans="4:6" x14ac:dyDescent="0.2">
      <c r="D8846" s="252"/>
      <c r="E8846" s="252"/>
      <c r="F8846" s="252"/>
    </row>
    <row r="8848" spans="4:6" x14ac:dyDescent="0.2">
      <c r="D8848" s="252"/>
      <c r="E8848" s="252"/>
      <c r="F8848" s="252"/>
    </row>
    <row r="8850" spans="4:6" x14ac:dyDescent="0.2">
      <c r="D8850" s="252"/>
      <c r="E8850" s="252"/>
      <c r="F8850" s="252"/>
    </row>
    <row r="8852" spans="4:6" x14ac:dyDescent="0.2">
      <c r="D8852" s="252"/>
      <c r="E8852" s="252"/>
      <c r="F8852" s="252"/>
    </row>
    <row r="8854" spans="4:6" x14ac:dyDescent="0.2">
      <c r="D8854" s="252"/>
      <c r="E8854" s="252"/>
      <c r="F8854" s="252"/>
    </row>
    <row r="8856" spans="4:6" x14ac:dyDescent="0.2">
      <c r="D8856" s="252"/>
      <c r="E8856" s="252"/>
      <c r="F8856" s="252"/>
    </row>
    <row r="8858" spans="4:6" x14ac:dyDescent="0.2">
      <c r="D8858" s="252"/>
      <c r="E8858" s="252"/>
      <c r="F8858" s="252"/>
    </row>
    <row r="8860" spans="4:6" x14ac:dyDescent="0.2">
      <c r="D8860" s="252"/>
      <c r="E8860" s="252"/>
      <c r="F8860" s="252"/>
    </row>
    <row r="8862" spans="4:6" x14ac:dyDescent="0.2">
      <c r="D8862" s="252"/>
      <c r="E8862" s="252"/>
      <c r="F8862" s="252"/>
    </row>
    <row r="8864" spans="4:6" x14ac:dyDescent="0.2">
      <c r="D8864" s="252"/>
      <c r="E8864" s="252"/>
      <c r="F8864" s="252"/>
    </row>
    <row r="8866" spans="4:6" x14ac:dyDescent="0.2">
      <c r="D8866" s="252"/>
      <c r="E8866" s="252"/>
      <c r="F8866" s="252"/>
    </row>
    <row r="8868" spans="4:6" x14ac:dyDescent="0.2">
      <c r="D8868" s="252"/>
      <c r="E8868" s="252"/>
      <c r="F8868" s="252"/>
    </row>
    <row r="8870" spans="4:6" x14ac:dyDescent="0.2">
      <c r="D8870" s="252"/>
      <c r="E8870" s="252"/>
      <c r="F8870" s="252"/>
    </row>
    <row r="8872" spans="4:6" x14ac:dyDescent="0.2">
      <c r="D8872" s="252"/>
      <c r="E8872" s="252"/>
      <c r="F8872" s="252"/>
    </row>
    <row r="8874" spans="4:6" x14ac:dyDescent="0.2">
      <c r="D8874" s="252"/>
      <c r="E8874" s="252"/>
      <c r="F8874" s="252"/>
    </row>
    <row r="8876" spans="4:6" x14ac:dyDescent="0.2">
      <c r="D8876" s="252"/>
      <c r="E8876" s="252"/>
      <c r="F8876" s="252"/>
    </row>
    <row r="8878" spans="4:6" x14ac:dyDescent="0.2">
      <c r="D8878" s="252"/>
      <c r="E8878" s="252"/>
      <c r="F8878" s="252"/>
    </row>
    <row r="8880" spans="4:6" x14ac:dyDescent="0.2">
      <c r="D8880" s="252"/>
      <c r="E8880" s="252"/>
      <c r="F8880" s="252"/>
    </row>
    <row r="8882" spans="4:6" x14ac:dyDescent="0.2">
      <c r="D8882" s="252"/>
      <c r="E8882" s="252"/>
      <c r="F8882" s="252"/>
    </row>
    <row r="8884" spans="4:6" x14ac:dyDescent="0.2">
      <c r="D8884" s="252"/>
      <c r="E8884" s="252"/>
      <c r="F8884" s="252"/>
    </row>
    <row r="8886" spans="4:6" x14ac:dyDescent="0.2">
      <c r="D8886" s="252"/>
      <c r="E8886" s="252"/>
      <c r="F8886" s="252"/>
    </row>
    <row r="8888" spans="4:6" x14ac:dyDescent="0.2">
      <c r="D8888" s="252"/>
      <c r="E8888" s="252"/>
      <c r="F8888" s="252"/>
    </row>
    <row r="8890" spans="4:6" x14ac:dyDescent="0.2">
      <c r="D8890" s="252"/>
      <c r="E8890" s="252"/>
      <c r="F8890" s="252"/>
    </row>
    <row r="8892" spans="4:6" x14ac:dyDescent="0.2">
      <c r="D8892" s="252"/>
      <c r="E8892" s="252"/>
      <c r="F8892" s="252"/>
    </row>
    <row r="8894" spans="4:6" x14ac:dyDescent="0.2">
      <c r="D8894" s="252"/>
      <c r="E8894" s="252"/>
      <c r="F8894" s="252"/>
    </row>
    <row r="8896" spans="4:6" x14ac:dyDescent="0.2">
      <c r="D8896" s="252"/>
      <c r="E8896" s="252"/>
      <c r="F8896" s="252"/>
    </row>
    <row r="8898" spans="4:6" x14ac:dyDescent="0.2">
      <c r="D8898" s="252"/>
      <c r="E8898" s="252"/>
      <c r="F8898" s="252"/>
    </row>
    <row r="8900" spans="4:6" x14ac:dyDescent="0.2">
      <c r="D8900" s="252"/>
      <c r="E8900" s="252"/>
      <c r="F8900" s="252"/>
    </row>
    <row r="8902" spans="4:6" x14ac:dyDescent="0.2">
      <c r="D8902" s="252"/>
      <c r="E8902" s="252"/>
      <c r="F8902" s="252"/>
    </row>
    <row r="8904" spans="4:6" x14ac:dyDescent="0.2">
      <c r="D8904" s="252"/>
      <c r="E8904" s="252"/>
      <c r="F8904" s="252"/>
    </row>
    <row r="8906" spans="4:6" x14ac:dyDescent="0.2">
      <c r="D8906" s="252"/>
      <c r="E8906" s="252"/>
      <c r="F8906" s="252"/>
    </row>
    <row r="8908" spans="4:6" x14ac:dyDescent="0.2">
      <c r="D8908" s="252"/>
      <c r="E8908" s="252"/>
      <c r="F8908" s="252"/>
    </row>
    <row r="8910" spans="4:6" x14ac:dyDescent="0.2">
      <c r="D8910" s="252"/>
      <c r="E8910" s="252"/>
      <c r="F8910" s="252"/>
    </row>
    <row r="8912" spans="4:6" x14ac:dyDescent="0.2">
      <c r="D8912" s="252"/>
      <c r="E8912" s="252"/>
      <c r="F8912" s="252"/>
    </row>
    <row r="8914" spans="4:6" x14ac:dyDescent="0.2">
      <c r="D8914" s="252"/>
      <c r="E8914" s="252"/>
      <c r="F8914" s="252"/>
    </row>
    <row r="8916" spans="4:6" x14ac:dyDescent="0.2">
      <c r="D8916" s="252"/>
      <c r="E8916" s="252"/>
      <c r="F8916" s="252"/>
    </row>
    <row r="8918" spans="4:6" x14ac:dyDescent="0.2">
      <c r="D8918" s="252"/>
      <c r="E8918" s="252"/>
      <c r="F8918" s="252"/>
    </row>
    <row r="8920" spans="4:6" x14ac:dyDescent="0.2">
      <c r="D8920" s="252"/>
      <c r="E8920" s="252"/>
      <c r="F8920" s="252"/>
    </row>
    <row r="8922" spans="4:6" x14ac:dyDescent="0.2">
      <c r="D8922" s="252"/>
      <c r="E8922" s="252"/>
      <c r="F8922" s="252"/>
    </row>
    <row r="8924" spans="4:6" x14ac:dyDescent="0.2">
      <c r="D8924" s="252"/>
      <c r="E8924" s="252"/>
      <c r="F8924" s="252"/>
    </row>
    <row r="8926" spans="4:6" x14ac:dyDescent="0.2">
      <c r="D8926" s="252"/>
      <c r="E8926" s="252"/>
      <c r="F8926" s="252"/>
    </row>
    <row r="8928" spans="4:6" x14ac:dyDescent="0.2">
      <c r="D8928" s="252"/>
      <c r="E8928" s="252"/>
      <c r="F8928" s="252"/>
    </row>
    <row r="8930" spans="4:6" x14ac:dyDescent="0.2">
      <c r="D8930" s="252"/>
      <c r="E8930" s="252"/>
      <c r="F8930" s="252"/>
    </row>
    <row r="8932" spans="4:6" x14ac:dyDescent="0.2">
      <c r="D8932" s="252"/>
      <c r="E8932" s="252"/>
      <c r="F8932" s="252"/>
    </row>
    <row r="8934" spans="4:6" x14ac:dyDescent="0.2">
      <c r="D8934" s="252"/>
      <c r="E8934" s="252"/>
      <c r="F8934" s="252"/>
    </row>
    <row r="8936" spans="4:6" x14ac:dyDescent="0.2">
      <c r="D8936" s="252"/>
      <c r="E8936" s="252"/>
      <c r="F8936" s="252"/>
    </row>
    <row r="8938" spans="4:6" x14ac:dyDescent="0.2">
      <c r="D8938" s="252"/>
      <c r="E8938" s="252"/>
      <c r="F8938" s="252"/>
    </row>
    <row r="8940" spans="4:6" x14ac:dyDescent="0.2">
      <c r="D8940" s="252"/>
      <c r="E8940" s="252"/>
      <c r="F8940" s="252"/>
    </row>
    <row r="8942" spans="4:6" x14ac:dyDescent="0.2">
      <c r="D8942" s="252"/>
      <c r="E8942" s="252"/>
      <c r="F8942" s="252"/>
    </row>
    <row r="8944" spans="4:6" x14ac:dyDescent="0.2">
      <c r="D8944" s="252"/>
      <c r="E8944" s="252"/>
      <c r="F8944" s="252"/>
    </row>
    <row r="8946" spans="4:6" x14ac:dyDescent="0.2">
      <c r="D8946" s="252"/>
      <c r="E8946" s="252"/>
      <c r="F8946" s="252"/>
    </row>
    <row r="8948" spans="4:6" x14ac:dyDescent="0.2">
      <c r="D8948" s="252"/>
      <c r="E8948" s="252"/>
      <c r="F8948" s="252"/>
    </row>
    <row r="8950" spans="4:6" x14ac:dyDescent="0.2">
      <c r="D8950" s="252"/>
      <c r="E8950" s="252"/>
      <c r="F8950" s="252"/>
    </row>
    <row r="8952" spans="4:6" x14ac:dyDescent="0.2">
      <c r="D8952" s="252"/>
      <c r="E8952" s="252"/>
      <c r="F8952" s="252"/>
    </row>
    <row r="8954" spans="4:6" x14ac:dyDescent="0.2">
      <c r="D8954" s="252"/>
      <c r="E8954" s="252"/>
      <c r="F8954" s="252"/>
    </row>
    <row r="8956" spans="4:6" x14ac:dyDescent="0.2">
      <c r="D8956" s="252"/>
      <c r="E8956" s="252"/>
      <c r="F8956" s="252"/>
    </row>
    <row r="8958" spans="4:6" x14ac:dyDescent="0.2">
      <c r="D8958" s="252"/>
      <c r="E8958" s="252"/>
      <c r="F8958" s="252"/>
    </row>
    <row r="8960" spans="4:6" x14ac:dyDescent="0.2">
      <c r="D8960" s="252"/>
      <c r="E8960" s="252"/>
      <c r="F8960" s="252"/>
    </row>
    <row r="8962" spans="4:6" x14ac:dyDescent="0.2">
      <c r="D8962" s="252"/>
      <c r="E8962" s="252"/>
      <c r="F8962" s="252"/>
    </row>
    <row r="8964" spans="4:6" x14ac:dyDescent="0.2">
      <c r="D8964" s="252"/>
      <c r="E8964" s="252"/>
      <c r="F8964" s="252"/>
    </row>
    <row r="8966" spans="4:6" x14ac:dyDescent="0.2">
      <c r="D8966" s="252"/>
      <c r="E8966" s="252"/>
      <c r="F8966" s="252"/>
    </row>
    <row r="8968" spans="4:6" x14ac:dyDescent="0.2">
      <c r="D8968" s="252"/>
      <c r="E8968" s="252"/>
      <c r="F8968" s="252"/>
    </row>
    <row r="8970" spans="4:6" x14ac:dyDescent="0.2">
      <c r="D8970" s="252"/>
      <c r="E8970" s="252"/>
      <c r="F8970" s="252"/>
    </row>
    <row r="8972" spans="4:6" x14ac:dyDescent="0.2">
      <c r="D8972" s="252"/>
      <c r="E8972" s="252"/>
      <c r="F8972" s="252"/>
    </row>
    <row r="8974" spans="4:6" x14ac:dyDescent="0.2">
      <c r="D8974" s="252"/>
      <c r="E8974" s="252"/>
      <c r="F8974" s="252"/>
    </row>
    <row r="8976" spans="4:6" x14ac:dyDescent="0.2">
      <c r="D8976" s="252"/>
      <c r="E8976" s="252"/>
      <c r="F8976" s="252"/>
    </row>
    <row r="8978" spans="4:6" x14ac:dyDescent="0.2">
      <c r="D8978" s="252"/>
      <c r="E8978" s="252"/>
      <c r="F8978" s="252"/>
    </row>
    <row r="8980" spans="4:6" x14ac:dyDescent="0.2">
      <c r="D8980" s="252"/>
      <c r="E8980" s="252"/>
      <c r="F8980" s="252"/>
    </row>
    <row r="8982" spans="4:6" x14ac:dyDescent="0.2">
      <c r="D8982" s="252"/>
      <c r="E8982" s="252"/>
      <c r="F8982" s="252"/>
    </row>
    <row r="8984" spans="4:6" x14ac:dyDescent="0.2">
      <c r="D8984" s="252"/>
      <c r="E8984" s="252"/>
      <c r="F8984" s="252"/>
    </row>
    <row r="8986" spans="4:6" x14ac:dyDescent="0.2">
      <c r="D8986" s="252"/>
      <c r="E8986" s="252"/>
      <c r="F8986" s="252"/>
    </row>
    <row r="8988" spans="4:6" x14ac:dyDescent="0.2">
      <c r="D8988" s="252"/>
      <c r="E8988" s="252"/>
      <c r="F8988" s="252"/>
    </row>
    <row r="8990" spans="4:6" x14ac:dyDescent="0.2">
      <c r="D8990" s="252"/>
      <c r="E8990" s="252"/>
      <c r="F8990" s="252"/>
    </row>
    <row r="8992" spans="4:6" x14ac:dyDescent="0.2">
      <c r="D8992" s="252"/>
      <c r="E8992" s="252"/>
      <c r="F8992" s="252"/>
    </row>
    <row r="8994" spans="4:6" x14ac:dyDescent="0.2">
      <c r="D8994" s="252"/>
      <c r="E8994" s="252"/>
      <c r="F8994" s="252"/>
    </row>
    <row r="8996" spans="4:6" x14ac:dyDescent="0.2">
      <c r="D8996" s="252"/>
      <c r="E8996" s="252"/>
      <c r="F8996" s="252"/>
    </row>
    <row r="8998" spans="4:6" x14ac:dyDescent="0.2">
      <c r="D8998" s="252"/>
      <c r="E8998" s="252"/>
      <c r="F8998" s="252"/>
    </row>
    <row r="9000" spans="4:6" x14ac:dyDescent="0.2">
      <c r="D9000" s="252"/>
      <c r="E9000" s="252"/>
      <c r="F9000" s="252"/>
    </row>
    <row r="9002" spans="4:6" x14ac:dyDescent="0.2">
      <c r="D9002" s="252"/>
      <c r="E9002" s="252"/>
      <c r="F9002" s="252"/>
    </row>
    <row r="9004" spans="4:6" x14ac:dyDescent="0.2">
      <c r="D9004" s="252"/>
      <c r="E9004" s="252"/>
      <c r="F9004" s="252"/>
    </row>
    <row r="9006" spans="4:6" x14ac:dyDescent="0.2">
      <c r="D9006" s="252"/>
      <c r="E9006" s="252"/>
      <c r="F9006" s="252"/>
    </row>
    <row r="9008" spans="4:6" x14ac:dyDescent="0.2">
      <c r="D9008" s="252"/>
      <c r="E9008" s="252"/>
      <c r="F9008" s="252"/>
    </row>
    <row r="9010" spans="4:6" x14ac:dyDescent="0.2">
      <c r="D9010" s="252"/>
      <c r="E9010" s="252"/>
      <c r="F9010" s="252"/>
    </row>
    <row r="9012" spans="4:6" x14ac:dyDescent="0.2">
      <c r="D9012" s="252"/>
      <c r="E9012" s="252"/>
      <c r="F9012" s="252"/>
    </row>
    <row r="9014" spans="4:6" x14ac:dyDescent="0.2">
      <c r="D9014" s="252"/>
      <c r="E9014" s="252"/>
      <c r="F9014" s="252"/>
    </row>
    <row r="9016" spans="4:6" x14ac:dyDescent="0.2">
      <c r="D9016" s="252"/>
      <c r="E9016" s="252"/>
      <c r="F9016" s="252"/>
    </row>
    <row r="9018" spans="4:6" x14ac:dyDescent="0.2">
      <c r="D9018" s="252"/>
      <c r="E9018" s="252"/>
      <c r="F9018" s="252"/>
    </row>
    <row r="9020" spans="4:6" x14ac:dyDescent="0.2">
      <c r="D9020" s="252"/>
      <c r="E9020" s="252"/>
      <c r="F9020" s="252"/>
    </row>
    <row r="9022" spans="4:6" x14ac:dyDescent="0.2">
      <c r="D9022" s="252"/>
      <c r="E9022" s="252"/>
      <c r="F9022" s="252"/>
    </row>
    <row r="9024" spans="4:6" x14ac:dyDescent="0.2">
      <c r="D9024" s="252"/>
      <c r="E9024" s="252"/>
      <c r="F9024" s="252"/>
    </row>
    <row r="9026" spans="4:6" x14ac:dyDescent="0.2">
      <c r="D9026" s="252"/>
      <c r="E9026" s="252"/>
      <c r="F9026" s="252"/>
    </row>
    <row r="9028" spans="4:6" x14ac:dyDescent="0.2">
      <c r="D9028" s="252"/>
      <c r="E9028" s="252"/>
      <c r="F9028" s="252"/>
    </row>
    <row r="9030" spans="4:6" x14ac:dyDescent="0.2">
      <c r="D9030" s="252"/>
      <c r="E9030" s="252"/>
      <c r="F9030" s="252"/>
    </row>
    <row r="9032" spans="4:6" x14ac:dyDescent="0.2">
      <c r="D9032" s="252"/>
      <c r="E9032" s="252"/>
      <c r="F9032" s="252"/>
    </row>
    <row r="9034" spans="4:6" x14ac:dyDescent="0.2">
      <c r="D9034" s="252"/>
      <c r="E9034" s="252"/>
      <c r="F9034" s="252"/>
    </row>
    <row r="9036" spans="4:6" x14ac:dyDescent="0.2">
      <c r="D9036" s="252"/>
      <c r="E9036" s="252"/>
      <c r="F9036" s="252"/>
    </row>
    <row r="9038" spans="4:6" x14ac:dyDescent="0.2">
      <c r="D9038" s="252"/>
      <c r="E9038" s="252"/>
      <c r="F9038" s="252"/>
    </row>
    <row r="9040" spans="4:6" x14ac:dyDescent="0.2">
      <c r="D9040" s="252"/>
      <c r="E9040" s="252"/>
      <c r="F9040" s="252"/>
    </row>
    <row r="9042" spans="4:6" x14ac:dyDescent="0.2">
      <c r="D9042" s="252"/>
      <c r="E9042" s="252"/>
      <c r="F9042" s="252"/>
    </row>
    <row r="9044" spans="4:6" x14ac:dyDescent="0.2">
      <c r="D9044" s="252"/>
      <c r="E9044" s="252"/>
      <c r="F9044" s="252"/>
    </row>
    <row r="9046" spans="4:6" x14ac:dyDescent="0.2">
      <c r="D9046" s="252"/>
      <c r="E9046" s="252"/>
      <c r="F9046" s="252"/>
    </row>
    <row r="9048" spans="4:6" x14ac:dyDescent="0.2">
      <c r="D9048" s="252"/>
      <c r="E9048" s="252"/>
      <c r="F9048" s="252"/>
    </row>
    <row r="9050" spans="4:6" x14ac:dyDescent="0.2">
      <c r="D9050" s="252"/>
      <c r="E9050" s="252"/>
      <c r="F9050" s="252"/>
    </row>
    <row r="9052" spans="4:6" x14ac:dyDescent="0.2">
      <c r="D9052" s="252"/>
      <c r="E9052" s="252"/>
      <c r="F9052" s="252"/>
    </row>
    <row r="9054" spans="4:6" x14ac:dyDescent="0.2">
      <c r="D9054" s="252"/>
      <c r="E9054" s="252"/>
      <c r="F9054" s="252"/>
    </row>
    <row r="9056" spans="4:6" x14ac:dyDescent="0.2">
      <c r="D9056" s="252"/>
      <c r="E9056" s="252"/>
      <c r="F9056" s="252"/>
    </row>
    <row r="9058" spans="4:6" x14ac:dyDescent="0.2">
      <c r="D9058" s="252"/>
      <c r="E9058" s="252"/>
      <c r="F9058" s="252"/>
    </row>
    <row r="9060" spans="4:6" x14ac:dyDescent="0.2">
      <c r="D9060" s="252"/>
      <c r="E9060" s="252"/>
      <c r="F9060" s="252"/>
    </row>
    <row r="9062" spans="4:6" x14ac:dyDescent="0.2">
      <c r="D9062" s="252"/>
      <c r="E9062" s="252"/>
      <c r="F9062" s="252"/>
    </row>
    <row r="9064" spans="4:6" x14ac:dyDescent="0.2">
      <c r="D9064" s="252"/>
      <c r="E9064" s="252"/>
      <c r="F9064" s="252"/>
    </row>
    <row r="9066" spans="4:6" x14ac:dyDescent="0.2">
      <c r="D9066" s="252"/>
      <c r="E9066" s="252"/>
      <c r="F9066" s="252"/>
    </row>
    <row r="9068" spans="4:6" x14ac:dyDescent="0.2">
      <c r="D9068" s="252"/>
      <c r="E9068" s="252"/>
      <c r="F9068" s="252"/>
    </row>
    <row r="9070" spans="4:6" x14ac:dyDescent="0.2">
      <c r="D9070" s="252"/>
      <c r="E9070" s="252"/>
      <c r="F9070" s="252"/>
    </row>
    <row r="9072" spans="4:6" x14ac:dyDescent="0.2">
      <c r="D9072" s="252"/>
      <c r="E9072" s="252"/>
      <c r="F9072" s="252"/>
    </row>
    <row r="9074" spans="4:6" x14ac:dyDescent="0.2">
      <c r="D9074" s="252"/>
      <c r="E9074" s="252"/>
      <c r="F9074" s="252"/>
    </row>
    <row r="9076" spans="4:6" x14ac:dyDescent="0.2">
      <c r="D9076" s="252"/>
      <c r="E9076" s="252"/>
      <c r="F9076" s="252"/>
    </row>
    <row r="9078" spans="4:6" x14ac:dyDescent="0.2">
      <c r="D9078" s="252"/>
      <c r="E9078" s="252"/>
      <c r="F9078" s="252"/>
    </row>
    <row r="9080" spans="4:6" x14ac:dyDescent="0.2">
      <c r="D9080" s="252"/>
      <c r="E9080" s="252"/>
      <c r="F9080" s="252"/>
    </row>
    <row r="9082" spans="4:6" x14ac:dyDescent="0.2">
      <c r="D9082" s="252"/>
      <c r="E9082" s="252"/>
      <c r="F9082" s="252"/>
    </row>
    <row r="9084" spans="4:6" x14ac:dyDescent="0.2">
      <c r="D9084" s="252"/>
      <c r="E9084" s="252"/>
      <c r="F9084" s="252"/>
    </row>
    <row r="9086" spans="4:6" x14ac:dyDescent="0.2">
      <c r="D9086" s="252"/>
      <c r="E9086" s="252"/>
      <c r="F9086" s="252"/>
    </row>
    <row r="9088" spans="4:6" x14ac:dyDescent="0.2">
      <c r="D9088" s="252"/>
      <c r="E9088" s="252"/>
      <c r="F9088" s="252"/>
    </row>
    <row r="9090" spans="4:6" x14ac:dyDescent="0.2">
      <c r="D9090" s="252"/>
      <c r="E9090" s="252"/>
      <c r="F9090" s="252"/>
    </row>
    <row r="9092" spans="4:6" x14ac:dyDescent="0.2">
      <c r="D9092" s="252"/>
      <c r="E9092" s="252"/>
      <c r="F9092" s="252"/>
    </row>
    <row r="9094" spans="4:6" x14ac:dyDescent="0.2">
      <c r="D9094" s="252"/>
      <c r="E9094" s="252"/>
      <c r="F9094" s="252"/>
    </row>
    <row r="9096" spans="4:6" x14ac:dyDescent="0.2">
      <c r="D9096" s="252"/>
      <c r="E9096" s="252"/>
      <c r="F9096" s="252"/>
    </row>
    <row r="9098" spans="4:6" x14ac:dyDescent="0.2">
      <c r="D9098" s="252"/>
      <c r="E9098" s="252"/>
      <c r="F9098" s="252"/>
    </row>
    <row r="9100" spans="4:6" x14ac:dyDescent="0.2">
      <c r="D9100" s="252"/>
      <c r="E9100" s="252"/>
      <c r="F9100" s="252"/>
    </row>
    <row r="9102" spans="4:6" x14ac:dyDescent="0.2">
      <c r="D9102" s="252"/>
      <c r="E9102" s="252"/>
      <c r="F9102" s="252"/>
    </row>
    <row r="9104" spans="4:6" x14ac:dyDescent="0.2">
      <c r="D9104" s="252"/>
      <c r="E9104" s="252"/>
      <c r="F9104" s="252"/>
    </row>
    <row r="9106" spans="4:6" x14ac:dyDescent="0.2">
      <c r="D9106" s="252"/>
      <c r="E9106" s="252"/>
      <c r="F9106" s="252"/>
    </row>
    <row r="9108" spans="4:6" x14ac:dyDescent="0.2">
      <c r="D9108" s="252"/>
      <c r="E9108" s="252"/>
      <c r="F9108" s="252"/>
    </row>
    <row r="9110" spans="4:6" x14ac:dyDescent="0.2">
      <c r="D9110" s="252"/>
      <c r="E9110" s="252"/>
      <c r="F9110" s="252"/>
    </row>
    <row r="9112" spans="4:6" x14ac:dyDescent="0.2">
      <c r="D9112" s="252"/>
      <c r="E9112" s="252"/>
      <c r="F9112" s="252"/>
    </row>
    <row r="9114" spans="4:6" x14ac:dyDescent="0.2">
      <c r="D9114" s="252"/>
      <c r="E9114" s="252"/>
      <c r="F9114" s="252"/>
    </row>
    <row r="9116" spans="4:6" x14ac:dyDescent="0.2">
      <c r="D9116" s="252"/>
      <c r="E9116" s="252"/>
      <c r="F9116" s="252"/>
    </row>
    <row r="9118" spans="4:6" x14ac:dyDescent="0.2">
      <c r="D9118" s="252"/>
      <c r="E9118" s="252"/>
      <c r="F9118" s="252"/>
    </row>
    <row r="9120" spans="4:6" x14ac:dyDescent="0.2">
      <c r="D9120" s="252"/>
      <c r="E9120" s="252"/>
      <c r="F9120" s="252"/>
    </row>
    <row r="9122" spans="4:6" x14ac:dyDescent="0.2">
      <c r="D9122" s="252"/>
      <c r="E9122" s="252"/>
      <c r="F9122" s="252"/>
    </row>
    <row r="9124" spans="4:6" x14ac:dyDescent="0.2">
      <c r="D9124" s="252"/>
      <c r="E9124" s="252"/>
      <c r="F9124" s="252"/>
    </row>
    <row r="9126" spans="4:6" x14ac:dyDescent="0.2">
      <c r="D9126" s="252"/>
      <c r="E9126" s="252"/>
      <c r="F9126" s="252"/>
    </row>
    <row r="9128" spans="4:6" x14ac:dyDescent="0.2">
      <c r="D9128" s="252"/>
      <c r="E9128" s="252"/>
      <c r="F9128" s="252"/>
    </row>
    <row r="9130" spans="4:6" x14ac:dyDescent="0.2">
      <c r="D9130" s="252"/>
      <c r="E9130" s="252"/>
      <c r="F9130" s="252"/>
    </row>
    <row r="9132" spans="4:6" x14ac:dyDescent="0.2">
      <c r="D9132" s="252"/>
      <c r="E9132" s="252"/>
      <c r="F9132" s="252"/>
    </row>
    <row r="9134" spans="4:6" x14ac:dyDescent="0.2">
      <c r="D9134" s="252"/>
      <c r="E9134" s="252"/>
      <c r="F9134" s="252"/>
    </row>
    <row r="9136" spans="4:6" x14ac:dyDescent="0.2">
      <c r="D9136" s="252"/>
      <c r="E9136" s="252"/>
      <c r="F9136" s="252"/>
    </row>
    <row r="9138" spans="4:6" x14ac:dyDescent="0.2">
      <c r="D9138" s="252"/>
      <c r="E9138" s="252"/>
      <c r="F9138" s="252"/>
    </row>
    <row r="9140" spans="4:6" x14ac:dyDescent="0.2">
      <c r="D9140" s="252"/>
      <c r="E9140" s="252"/>
      <c r="F9140" s="252"/>
    </row>
    <row r="9142" spans="4:6" x14ac:dyDescent="0.2">
      <c r="D9142" s="252"/>
      <c r="E9142" s="252"/>
      <c r="F9142" s="252"/>
    </row>
    <row r="9144" spans="4:6" x14ac:dyDescent="0.2">
      <c r="D9144" s="252"/>
      <c r="E9144" s="252"/>
      <c r="F9144" s="252"/>
    </row>
    <row r="9146" spans="4:6" x14ac:dyDescent="0.2">
      <c r="D9146" s="252"/>
      <c r="E9146" s="252"/>
      <c r="F9146" s="252"/>
    </row>
    <row r="9148" spans="4:6" x14ac:dyDescent="0.2">
      <c r="D9148" s="252"/>
      <c r="E9148" s="252"/>
      <c r="F9148" s="252"/>
    </row>
    <row r="9150" spans="4:6" x14ac:dyDescent="0.2">
      <c r="D9150" s="252"/>
      <c r="E9150" s="252"/>
      <c r="F9150" s="252"/>
    </row>
    <row r="9152" spans="4:6" x14ac:dyDescent="0.2">
      <c r="D9152" s="252"/>
      <c r="E9152" s="252"/>
      <c r="F9152" s="252"/>
    </row>
    <row r="9154" spans="4:6" x14ac:dyDescent="0.2">
      <c r="D9154" s="252"/>
      <c r="E9154" s="252"/>
      <c r="F9154" s="252"/>
    </row>
    <row r="9156" spans="4:6" x14ac:dyDescent="0.2">
      <c r="D9156" s="252"/>
      <c r="E9156" s="252"/>
      <c r="F9156" s="252"/>
    </row>
    <row r="9158" spans="4:6" x14ac:dyDescent="0.2">
      <c r="D9158" s="252"/>
      <c r="E9158" s="252"/>
      <c r="F9158" s="252"/>
    </row>
    <row r="9160" spans="4:6" x14ac:dyDescent="0.2">
      <c r="D9160" s="252"/>
      <c r="E9160" s="252"/>
      <c r="F9160" s="252"/>
    </row>
    <row r="9162" spans="4:6" x14ac:dyDescent="0.2">
      <c r="D9162" s="252"/>
      <c r="E9162" s="252"/>
      <c r="F9162" s="252"/>
    </row>
    <row r="9164" spans="4:6" x14ac:dyDescent="0.2">
      <c r="D9164" s="252"/>
      <c r="E9164" s="252"/>
      <c r="F9164" s="252"/>
    </row>
    <row r="9166" spans="4:6" x14ac:dyDescent="0.2">
      <c r="D9166" s="252"/>
      <c r="E9166" s="252"/>
      <c r="F9166" s="252"/>
    </row>
    <row r="9168" spans="4:6" x14ac:dyDescent="0.2">
      <c r="D9168" s="252"/>
      <c r="E9168" s="252"/>
      <c r="F9168" s="252"/>
    </row>
    <row r="9170" spans="4:6" x14ac:dyDescent="0.2">
      <c r="D9170" s="252"/>
      <c r="E9170" s="252"/>
      <c r="F9170" s="252"/>
    </row>
    <row r="9172" spans="4:6" x14ac:dyDescent="0.2">
      <c r="D9172" s="252"/>
      <c r="E9172" s="252"/>
      <c r="F9172" s="252"/>
    </row>
    <row r="9174" spans="4:6" x14ac:dyDescent="0.2">
      <c r="D9174" s="252"/>
      <c r="E9174" s="252"/>
      <c r="F9174" s="252"/>
    </row>
    <row r="9176" spans="4:6" x14ac:dyDescent="0.2">
      <c r="D9176" s="252"/>
      <c r="E9176" s="252"/>
      <c r="F9176" s="252"/>
    </row>
    <row r="9178" spans="4:6" x14ac:dyDescent="0.2">
      <c r="D9178" s="252"/>
      <c r="E9178" s="252"/>
      <c r="F9178" s="252"/>
    </row>
    <row r="9180" spans="4:6" x14ac:dyDescent="0.2">
      <c r="D9180" s="252"/>
      <c r="E9180" s="252"/>
      <c r="F9180" s="252"/>
    </row>
    <row r="9182" spans="4:6" x14ac:dyDescent="0.2">
      <c r="D9182" s="252"/>
      <c r="E9182" s="252"/>
      <c r="F9182" s="252"/>
    </row>
    <row r="9184" spans="4:6" x14ac:dyDescent="0.2">
      <c r="D9184" s="252"/>
      <c r="E9184" s="252"/>
      <c r="F9184" s="252"/>
    </row>
    <row r="9186" spans="4:6" x14ac:dyDescent="0.2">
      <c r="D9186" s="252"/>
      <c r="E9186" s="252"/>
      <c r="F9186" s="252"/>
    </row>
    <row r="9188" spans="4:6" x14ac:dyDescent="0.2">
      <c r="D9188" s="252"/>
      <c r="E9188" s="252"/>
      <c r="F9188" s="252"/>
    </row>
    <row r="9190" spans="4:6" x14ac:dyDescent="0.2">
      <c r="D9190" s="252"/>
      <c r="E9190" s="252"/>
      <c r="F9190" s="252"/>
    </row>
    <row r="9192" spans="4:6" x14ac:dyDescent="0.2">
      <c r="D9192" s="252"/>
      <c r="E9192" s="252"/>
      <c r="F9192" s="252"/>
    </row>
    <row r="9194" spans="4:6" x14ac:dyDescent="0.2">
      <c r="D9194" s="252"/>
      <c r="E9194" s="252"/>
      <c r="F9194" s="252"/>
    </row>
    <row r="9196" spans="4:6" x14ac:dyDescent="0.2">
      <c r="D9196" s="252"/>
      <c r="E9196" s="252"/>
      <c r="F9196" s="252"/>
    </row>
    <row r="9198" spans="4:6" x14ac:dyDescent="0.2">
      <c r="D9198" s="252"/>
      <c r="E9198" s="252"/>
      <c r="F9198" s="252"/>
    </row>
    <row r="9200" spans="4:6" x14ac:dyDescent="0.2">
      <c r="D9200" s="252"/>
      <c r="E9200" s="252"/>
      <c r="F9200" s="252"/>
    </row>
    <row r="9202" spans="4:6" x14ac:dyDescent="0.2">
      <c r="D9202" s="252"/>
      <c r="E9202" s="252"/>
      <c r="F9202" s="252"/>
    </row>
    <row r="9204" spans="4:6" x14ac:dyDescent="0.2">
      <c r="D9204" s="252"/>
      <c r="E9204" s="252"/>
      <c r="F9204" s="252"/>
    </row>
    <row r="9206" spans="4:6" x14ac:dyDescent="0.2">
      <c r="D9206" s="252"/>
      <c r="E9206" s="252"/>
      <c r="F9206" s="252"/>
    </row>
    <row r="9208" spans="4:6" x14ac:dyDescent="0.2">
      <c r="D9208" s="252"/>
      <c r="E9208" s="252"/>
      <c r="F9208" s="252"/>
    </row>
    <row r="9210" spans="4:6" x14ac:dyDescent="0.2">
      <c r="D9210" s="252"/>
      <c r="E9210" s="252"/>
      <c r="F9210" s="252"/>
    </row>
    <row r="9212" spans="4:6" x14ac:dyDescent="0.2">
      <c r="D9212" s="252"/>
      <c r="E9212" s="252"/>
      <c r="F9212" s="252"/>
    </row>
    <row r="9214" spans="4:6" x14ac:dyDescent="0.2">
      <c r="D9214" s="252"/>
      <c r="E9214" s="252"/>
      <c r="F9214" s="252"/>
    </row>
    <row r="9216" spans="4:6" x14ac:dyDescent="0.2">
      <c r="D9216" s="252"/>
      <c r="E9216" s="252"/>
      <c r="F9216" s="252"/>
    </row>
    <row r="9218" spans="4:6" x14ac:dyDescent="0.2">
      <c r="D9218" s="252"/>
      <c r="E9218" s="252"/>
      <c r="F9218" s="252"/>
    </row>
    <row r="9220" spans="4:6" x14ac:dyDescent="0.2">
      <c r="D9220" s="252"/>
      <c r="E9220" s="252"/>
      <c r="F9220" s="252"/>
    </row>
    <row r="9222" spans="4:6" x14ac:dyDescent="0.2">
      <c r="D9222" s="252"/>
      <c r="E9222" s="252"/>
      <c r="F9222" s="252"/>
    </row>
    <row r="9224" spans="4:6" x14ac:dyDescent="0.2">
      <c r="D9224" s="252"/>
      <c r="E9224" s="252"/>
      <c r="F9224" s="252"/>
    </row>
    <row r="9226" spans="4:6" x14ac:dyDescent="0.2">
      <c r="D9226" s="252"/>
      <c r="E9226" s="252"/>
      <c r="F9226" s="252"/>
    </row>
    <row r="9228" spans="4:6" x14ac:dyDescent="0.2">
      <c r="D9228" s="252"/>
      <c r="E9228" s="252"/>
      <c r="F9228" s="252"/>
    </row>
    <row r="9230" spans="4:6" x14ac:dyDescent="0.2">
      <c r="D9230" s="252"/>
      <c r="E9230" s="252"/>
      <c r="F9230" s="252"/>
    </row>
    <row r="9232" spans="4:6" x14ac:dyDescent="0.2">
      <c r="D9232" s="252"/>
      <c r="E9232" s="252"/>
      <c r="F9232" s="252"/>
    </row>
    <row r="9234" spans="4:6" x14ac:dyDescent="0.2">
      <c r="D9234" s="252"/>
      <c r="E9234" s="252"/>
      <c r="F9234" s="252"/>
    </row>
    <row r="9236" spans="4:6" x14ac:dyDescent="0.2">
      <c r="D9236" s="252"/>
      <c r="E9236" s="252"/>
      <c r="F9236" s="252"/>
    </row>
    <row r="9238" spans="4:6" x14ac:dyDescent="0.2">
      <c r="D9238" s="252"/>
      <c r="E9238" s="252"/>
      <c r="F9238" s="252"/>
    </row>
    <row r="9240" spans="4:6" x14ac:dyDescent="0.2">
      <c r="D9240" s="252"/>
      <c r="E9240" s="252"/>
      <c r="F9240" s="252"/>
    </row>
    <row r="9242" spans="4:6" x14ac:dyDescent="0.2">
      <c r="D9242" s="252"/>
      <c r="E9242" s="252"/>
      <c r="F9242" s="252"/>
    </row>
    <row r="9244" spans="4:6" x14ac:dyDescent="0.2">
      <c r="D9244" s="252"/>
      <c r="E9244" s="252"/>
      <c r="F9244" s="252"/>
    </row>
    <row r="9246" spans="4:6" x14ac:dyDescent="0.2">
      <c r="D9246" s="252"/>
      <c r="E9246" s="252"/>
      <c r="F9246" s="252"/>
    </row>
    <row r="9248" spans="4:6" x14ac:dyDescent="0.2">
      <c r="D9248" s="252"/>
      <c r="E9248" s="252"/>
      <c r="F9248" s="252"/>
    </row>
    <row r="9250" spans="4:6" x14ac:dyDescent="0.2">
      <c r="D9250" s="252"/>
      <c r="E9250" s="252"/>
      <c r="F9250" s="252"/>
    </row>
    <row r="9252" spans="4:6" x14ac:dyDescent="0.2">
      <c r="D9252" s="252"/>
      <c r="E9252" s="252"/>
      <c r="F9252" s="252"/>
    </row>
    <row r="9254" spans="4:6" x14ac:dyDescent="0.2">
      <c r="D9254" s="252"/>
      <c r="E9254" s="252"/>
      <c r="F9254" s="252"/>
    </row>
    <row r="9256" spans="4:6" x14ac:dyDescent="0.2">
      <c r="D9256" s="252"/>
      <c r="E9256" s="252"/>
      <c r="F9256" s="252"/>
    </row>
    <row r="9258" spans="4:6" x14ac:dyDescent="0.2">
      <c r="D9258" s="252"/>
      <c r="E9258" s="252"/>
      <c r="F9258" s="252"/>
    </row>
    <row r="9260" spans="4:6" x14ac:dyDescent="0.2">
      <c r="D9260" s="252"/>
      <c r="E9260" s="252"/>
      <c r="F9260" s="252"/>
    </row>
    <row r="9262" spans="4:6" x14ac:dyDescent="0.2">
      <c r="D9262" s="252"/>
      <c r="E9262" s="252"/>
      <c r="F9262" s="252"/>
    </row>
    <row r="9264" spans="4:6" x14ac:dyDescent="0.2">
      <c r="D9264" s="252"/>
      <c r="E9264" s="252"/>
      <c r="F9264" s="252"/>
    </row>
    <row r="9266" spans="4:6" x14ac:dyDescent="0.2">
      <c r="D9266" s="252"/>
      <c r="E9266" s="252"/>
      <c r="F9266" s="252"/>
    </row>
    <row r="9268" spans="4:6" x14ac:dyDescent="0.2">
      <c r="D9268" s="252"/>
      <c r="E9268" s="252"/>
      <c r="F9268" s="252"/>
    </row>
    <row r="9270" spans="4:6" x14ac:dyDescent="0.2">
      <c r="D9270" s="252"/>
      <c r="E9270" s="252"/>
      <c r="F9270" s="252"/>
    </row>
    <row r="9272" spans="4:6" x14ac:dyDescent="0.2">
      <c r="D9272" s="252"/>
      <c r="E9272" s="252"/>
      <c r="F9272" s="252"/>
    </row>
    <row r="9274" spans="4:6" x14ac:dyDescent="0.2">
      <c r="D9274" s="252"/>
      <c r="E9274" s="252"/>
      <c r="F9274" s="252"/>
    </row>
    <row r="9276" spans="4:6" x14ac:dyDescent="0.2">
      <c r="D9276" s="252"/>
      <c r="E9276" s="252"/>
      <c r="F9276" s="252"/>
    </row>
    <row r="9278" spans="4:6" x14ac:dyDescent="0.2">
      <c r="D9278" s="252"/>
      <c r="E9278" s="252"/>
      <c r="F9278" s="252"/>
    </row>
    <row r="9280" spans="4:6" x14ac:dyDescent="0.2">
      <c r="D9280" s="252"/>
      <c r="E9280" s="252"/>
      <c r="F9280" s="252"/>
    </row>
    <row r="9282" spans="4:6" x14ac:dyDescent="0.2">
      <c r="D9282" s="252"/>
      <c r="E9282" s="252"/>
      <c r="F9282" s="252"/>
    </row>
    <row r="9284" spans="4:6" x14ac:dyDescent="0.2">
      <c r="D9284" s="252"/>
      <c r="E9284" s="252"/>
      <c r="F9284" s="252"/>
    </row>
    <row r="9286" spans="4:6" x14ac:dyDescent="0.2">
      <c r="D9286" s="252"/>
      <c r="E9286" s="252"/>
      <c r="F9286" s="252"/>
    </row>
    <row r="9288" spans="4:6" x14ac:dyDescent="0.2">
      <c r="D9288" s="252"/>
      <c r="E9288" s="252"/>
      <c r="F9288" s="252"/>
    </row>
    <row r="9290" spans="4:6" x14ac:dyDescent="0.2">
      <c r="D9290" s="252"/>
      <c r="E9290" s="252"/>
      <c r="F9290" s="252"/>
    </row>
    <row r="9292" spans="4:6" x14ac:dyDescent="0.2">
      <c r="D9292" s="252"/>
      <c r="E9292" s="252"/>
      <c r="F9292" s="252"/>
    </row>
    <row r="9294" spans="4:6" x14ac:dyDescent="0.2">
      <c r="D9294" s="252"/>
      <c r="E9294" s="252"/>
      <c r="F9294" s="252"/>
    </row>
    <row r="9296" spans="4:6" x14ac:dyDescent="0.2">
      <c r="D9296" s="252"/>
      <c r="E9296" s="252"/>
      <c r="F9296" s="252"/>
    </row>
    <row r="9298" spans="4:6" x14ac:dyDescent="0.2">
      <c r="D9298" s="252"/>
      <c r="E9298" s="252"/>
      <c r="F9298" s="252"/>
    </row>
    <row r="9300" spans="4:6" x14ac:dyDescent="0.2">
      <c r="D9300" s="252"/>
      <c r="E9300" s="252"/>
      <c r="F9300" s="252"/>
    </row>
    <row r="9302" spans="4:6" x14ac:dyDescent="0.2">
      <c r="D9302" s="252"/>
      <c r="E9302" s="252"/>
      <c r="F9302" s="252"/>
    </row>
    <row r="9304" spans="4:6" x14ac:dyDescent="0.2">
      <c r="D9304" s="252"/>
      <c r="E9304" s="252"/>
      <c r="F9304" s="252"/>
    </row>
    <row r="9306" spans="4:6" x14ac:dyDescent="0.2">
      <c r="D9306" s="252"/>
      <c r="E9306" s="252"/>
      <c r="F9306" s="252"/>
    </row>
    <row r="9308" spans="4:6" x14ac:dyDescent="0.2">
      <c r="D9308" s="252"/>
      <c r="E9308" s="252"/>
      <c r="F9308" s="252"/>
    </row>
    <row r="9310" spans="4:6" x14ac:dyDescent="0.2">
      <c r="D9310" s="252"/>
      <c r="E9310" s="252"/>
      <c r="F9310" s="252"/>
    </row>
    <row r="9312" spans="4:6" x14ac:dyDescent="0.2">
      <c r="D9312" s="252"/>
      <c r="E9312" s="252"/>
      <c r="F9312" s="252"/>
    </row>
    <row r="9314" spans="4:6" x14ac:dyDescent="0.2">
      <c r="D9314" s="252"/>
      <c r="E9314" s="252"/>
      <c r="F9314" s="252"/>
    </row>
    <row r="9316" spans="4:6" x14ac:dyDescent="0.2">
      <c r="D9316" s="252"/>
      <c r="E9316" s="252"/>
      <c r="F9316" s="252"/>
    </row>
    <row r="9318" spans="4:6" x14ac:dyDescent="0.2">
      <c r="D9318" s="252"/>
      <c r="E9318" s="252"/>
      <c r="F9318" s="252"/>
    </row>
    <row r="9320" spans="4:6" x14ac:dyDescent="0.2">
      <c r="D9320" s="252"/>
      <c r="E9320" s="252"/>
      <c r="F9320" s="252"/>
    </row>
    <row r="9322" spans="4:6" x14ac:dyDescent="0.2">
      <c r="D9322" s="252"/>
      <c r="E9322" s="252"/>
      <c r="F9322" s="252"/>
    </row>
    <row r="9324" spans="4:6" x14ac:dyDescent="0.2">
      <c r="D9324" s="252"/>
      <c r="E9324" s="252"/>
      <c r="F9324" s="252"/>
    </row>
    <row r="9326" spans="4:6" x14ac:dyDescent="0.2">
      <c r="D9326" s="252"/>
      <c r="E9326" s="252"/>
      <c r="F9326" s="252"/>
    </row>
    <row r="9328" spans="4:6" x14ac:dyDescent="0.2">
      <c r="D9328" s="252"/>
      <c r="E9328" s="252"/>
      <c r="F9328" s="252"/>
    </row>
    <row r="9330" spans="4:6" x14ac:dyDescent="0.2">
      <c r="D9330" s="252"/>
      <c r="E9330" s="252"/>
      <c r="F9330" s="252"/>
    </row>
    <row r="9332" spans="4:6" x14ac:dyDescent="0.2">
      <c r="D9332" s="252"/>
      <c r="E9332" s="252"/>
      <c r="F9332" s="252"/>
    </row>
    <row r="9334" spans="4:6" x14ac:dyDescent="0.2">
      <c r="D9334" s="252"/>
      <c r="E9334" s="252"/>
      <c r="F9334" s="252"/>
    </row>
    <row r="9336" spans="4:6" x14ac:dyDescent="0.2">
      <c r="D9336" s="252"/>
      <c r="E9336" s="252"/>
      <c r="F9336" s="252"/>
    </row>
    <row r="9338" spans="4:6" x14ac:dyDescent="0.2">
      <c r="D9338" s="252"/>
      <c r="E9338" s="252"/>
      <c r="F9338" s="252"/>
    </row>
    <row r="9340" spans="4:6" x14ac:dyDescent="0.2">
      <c r="D9340" s="252"/>
      <c r="E9340" s="252"/>
      <c r="F9340" s="252"/>
    </row>
    <row r="9342" spans="4:6" x14ac:dyDescent="0.2">
      <c r="D9342" s="252"/>
      <c r="E9342" s="252"/>
      <c r="F9342" s="252"/>
    </row>
    <row r="9344" spans="4:6" x14ac:dyDescent="0.2">
      <c r="D9344" s="252"/>
      <c r="E9344" s="252"/>
      <c r="F9344" s="252"/>
    </row>
    <row r="9346" spans="4:6" x14ac:dyDescent="0.2">
      <c r="D9346" s="252"/>
      <c r="E9346" s="252"/>
      <c r="F9346" s="252"/>
    </row>
    <row r="9348" spans="4:6" x14ac:dyDescent="0.2">
      <c r="D9348" s="252"/>
      <c r="E9348" s="252"/>
      <c r="F9348" s="252"/>
    </row>
    <row r="9350" spans="4:6" x14ac:dyDescent="0.2">
      <c r="D9350" s="252"/>
      <c r="E9350" s="252"/>
      <c r="F9350" s="252"/>
    </row>
    <row r="9352" spans="4:6" x14ac:dyDescent="0.2">
      <c r="D9352" s="252"/>
      <c r="E9352" s="252"/>
      <c r="F9352" s="252"/>
    </row>
    <row r="9354" spans="4:6" x14ac:dyDescent="0.2">
      <c r="D9354" s="252"/>
      <c r="E9354" s="252"/>
      <c r="F9354" s="252"/>
    </row>
    <row r="9356" spans="4:6" x14ac:dyDescent="0.2">
      <c r="D9356" s="252"/>
      <c r="E9356" s="252"/>
      <c r="F9356" s="252"/>
    </row>
    <row r="9358" spans="4:6" x14ac:dyDescent="0.2">
      <c r="D9358" s="252"/>
      <c r="E9358" s="252"/>
      <c r="F9358" s="252"/>
    </row>
    <row r="9360" spans="4:6" x14ac:dyDescent="0.2">
      <c r="D9360" s="252"/>
      <c r="E9360" s="252"/>
      <c r="F9360" s="252"/>
    </row>
    <row r="9362" spans="4:6" x14ac:dyDescent="0.2">
      <c r="D9362" s="252"/>
      <c r="E9362" s="252"/>
      <c r="F9362" s="252"/>
    </row>
    <row r="9364" spans="4:6" x14ac:dyDescent="0.2">
      <c r="D9364" s="252"/>
      <c r="E9364" s="252"/>
      <c r="F9364" s="252"/>
    </row>
    <row r="9366" spans="4:6" x14ac:dyDescent="0.2">
      <c r="D9366" s="252"/>
      <c r="E9366" s="252"/>
      <c r="F9366" s="252"/>
    </row>
    <row r="9368" spans="4:6" x14ac:dyDescent="0.2">
      <c r="D9368" s="252"/>
      <c r="E9368" s="252"/>
      <c r="F9368" s="252"/>
    </row>
    <row r="9370" spans="4:6" x14ac:dyDescent="0.2">
      <c r="D9370" s="252"/>
      <c r="E9370" s="252"/>
      <c r="F9370" s="252"/>
    </row>
    <row r="9372" spans="4:6" x14ac:dyDescent="0.2">
      <c r="D9372" s="252"/>
      <c r="E9372" s="252"/>
      <c r="F9372" s="252"/>
    </row>
    <row r="9374" spans="4:6" x14ac:dyDescent="0.2">
      <c r="D9374" s="252"/>
      <c r="E9374" s="252"/>
      <c r="F9374" s="252"/>
    </row>
    <row r="9376" spans="4:6" x14ac:dyDescent="0.2">
      <c r="D9376" s="252"/>
      <c r="E9376" s="252"/>
      <c r="F9376" s="252"/>
    </row>
    <row r="9378" spans="4:6" x14ac:dyDescent="0.2">
      <c r="D9378" s="252"/>
      <c r="E9378" s="252"/>
      <c r="F9378" s="252"/>
    </row>
    <row r="9380" spans="4:6" x14ac:dyDescent="0.2">
      <c r="D9380" s="252"/>
      <c r="E9380" s="252"/>
      <c r="F9380" s="252"/>
    </row>
    <row r="9382" spans="4:6" x14ac:dyDescent="0.2">
      <c r="D9382" s="252"/>
      <c r="E9382" s="252"/>
      <c r="F9382" s="252"/>
    </row>
    <row r="9384" spans="4:6" x14ac:dyDescent="0.2">
      <c r="D9384" s="252"/>
      <c r="E9384" s="252"/>
      <c r="F9384" s="252"/>
    </row>
    <row r="9386" spans="4:6" x14ac:dyDescent="0.2">
      <c r="D9386" s="252"/>
      <c r="E9386" s="252"/>
      <c r="F9386" s="252"/>
    </row>
    <row r="9388" spans="4:6" x14ac:dyDescent="0.2">
      <c r="D9388" s="252"/>
      <c r="E9388" s="252"/>
      <c r="F9388" s="252"/>
    </row>
    <row r="9390" spans="4:6" x14ac:dyDescent="0.2">
      <c r="D9390" s="252"/>
      <c r="E9390" s="252"/>
      <c r="F9390" s="252"/>
    </row>
    <row r="9392" spans="4:6" x14ac:dyDescent="0.2">
      <c r="D9392" s="252"/>
      <c r="E9392" s="252"/>
      <c r="F9392" s="252"/>
    </row>
    <row r="9394" spans="4:6" x14ac:dyDescent="0.2">
      <c r="D9394" s="252"/>
      <c r="E9394" s="252"/>
      <c r="F9394" s="252"/>
    </row>
    <row r="9396" spans="4:6" x14ac:dyDescent="0.2">
      <c r="D9396" s="252"/>
      <c r="E9396" s="252"/>
      <c r="F9396" s="252"/>
    </row>
    <row r="9398" spans="4:6" x14ac:dyDescent="0.2">
      <c r="D9398" s="252"/>
      <c r="E9398" s="252"/>
      <c r="F9398" s="252"/>
    </row>
    <row r="9400" spans="4:6" x14ac:dyDescent="0.2">
      <c r="D9400" s="252"/>
      <c r="E9400" s="252"/>
      <c r="F9400" s="252"/>
    </row>
    <row r="9402" spans="4:6" x14ac:dyDescent="0.2">
      <c r="D9402" s="252"/>
      <c r="E9402" s="252"/>
      <c r="F9402" s="252"/>
    </row>
    <row r="9404" spans="4:6" x14ac:dyDescent="0.2">
      <c r="D9404" s="252"/>
      <c r="E9404" s="252"/>
      <c r="F9404" s="252"/>
    </row>
    <row r="9406" spans="4:6" x14ac:dyDescent="0.2">
      <c r="D9406" s="252"/>
      <c r="E9406" s="252"/>
      <c r="F9406" s="252"/>
    </row>
    <row r="9408" spans="4:6" x14ac:dyDescent="0.2">
      <c r="D9408" s="252"/>
      <c r="E9408" s="252"/>
      <c r="F9408" s="252"/>
    </row>
    <row r="9410" spans="4:6" x14ac:dyDescent="0.2">
      <c r="D9410" s="252"/>
      <c r="E9410" s="252"/>
      <c r="F9410" s="252"/>
    </row>
    <row r="9412" spans="4:6" x14ac:dyDescent="0.2">
      <c r="D9412" s="252"/>
      <c r="E9412" s="252"/>
      <c r="F9412" s="252"/>
    </row>
    <row r="9414" spans="4:6" x14ac:dyDescent="0.2">
      <c r="D9414" s="252"/>
      <c r="E9414" s="252"/>
      <c r="F9414" s="252"/>
    </row>
    <row r="9416" spans="4:6" x14ac:dyDescent="0.2">
      <c r="D9416" s="252"/>
      <c r="E9416" s="252"/>
      <c r="F9416" s="252"/>
    </row>
    <row r="9418" spans="4:6" x14ac:dyDescent="0.2">
      <c r="D9418" s="252"/>
      <c r="E9418" s="252"/>
      <c r="F9418" s="252"/>
    </row>
    <row r="9420" spans="4:6" x14ac:dyDescent="0.2">
      <c r="D9420" s="252"/>
      <c r="E9420" s="252"/>
      <c r="F9420" s="252"/>
    </row>
    <row r="9422" spans="4:6" x14ac:dyDescent="0.2">
      <c r="D9422" s="252"/>
      <c r="E9422" s="252"/>
      <c r="F9422" s="252"/>
    </row>
    <row r="9424" spans="4:6" x14ac:dyDescent="0.2">
      <c r="D9424" s="252"/>
      <c r="E9424" s="252"/>
      <c r="F9424" s="252"/>
    </row>
    <row r="9426" spans="4:6" x14ac:dyDescent="0.2">
      <c r="D9426" s="252"/>
      <c r="E9426" s="252"/>
      <c r="F9426" s="252"/>
    </row>
    <row r="9428" spans="4:6" x14ac:dyDescent="0.2">
      <c r="D9428" s="252"/>
      <c r="E9428" s="252"/>
      <c r="F9428" s="252"/>
    </row>
    <row r="9430" spans="4:6" x14ac:dyDescent="0.2">
      <c r="D9430" s="252"/>
      <c r="E9430" s="252"/>
      <c r="F9430" s="252"/>
    </row>
    <row r="9432" spans="4:6" x14ac:dyDescent="0.2">
      <c r="D9432" s="252"/>
      <c r="E9432" s="252"/>
      <c r="F9432" s="252"/>
    </row>
    <row r="9434" spans="4:6" x14ac:dyDescent="0.2">
      <c r="D9434" s="252"/>
      <c r="E9434" s="252"/>
      <c r="F9434" s="252"/>
    </row>
    <row r="9436" spans="4:6" x14ac:dyDescent="0.2">
      <c r="D9436" s="252"/>
      <c r="E9436" s="252"/>
      <c r="F9436" s="252"/>
    </row>
    <row r="9438" spans="4:6" x14ac:dyDescent="0.2">
      <c r="D9438" s="252"/>
      <c r="E9438" s="252"/>
      <c r="F9438" s="252"/>
    </row>
    <row r="9440" spans="4:6" x14ac:dyDescent="0.2">
      <c r="D9440" s="252"/>
      <c r="E9440" s="252"/>
      <c r="F9440" s="252"/>
    </row>
    <row r="9442" spans="4:6" x14ac:dyDescent="0.2">
      <c r="D9442" s="252"/>
      <c r="E9442" s="252"/>
      <c r="F9442" s="252"/>
    </row>
    <row r="9444" spans="4:6" x14ac:dyDescent="0.2">
      <c r="D9444" s="252"/>
      <c r="E9444" s="252"/>
      <c r="F9444" s="252"/>
    </row>
    <row r="9446" spans="4:6" x14ac:dyDescent="0.2">
      <c r="D9446" s="252"/>
      <c r="E9446" s="252"/>
      <c r="F9446" s="252"/>
    </row>
    <row r="9448" spans="4:6" x14ac:dyDescent="0.2">
      <c r="D9448" s="252"/>
      <c r="E9448" s="252"/>
      <c r="F9448" s="252"/>
    </row>
    <row r="9450" spans="4:6" x14ac:dyDescent="0.2">
      <c r="D9450" s="252"/>
      <c r="E9450" s="252"/>
      <c r="F9450" s="252"/>
    </row>
    <row r="9452" spans="4:6" x14ac:dyDescent="0.2">
      <c r="D9452" s="252"/>
      <c r="E9452" s="252"/>
      <c r="F9452" s="252"/>
    </row>
    <row r="9454" spans="4:6" x14ac:dyDescent="0.2">
      <c r="D9454" s="252"/>
      <c r="E9454" s="252"/>
      <c r="F9454" s="252"/>
    </row>
    <row r="9456" spans="4:6" x14ac:dyDescent="0.2">
      <c r="D9456" s="252"/>
      <c r="E9456" s="252"/>
      <c r="F9456" s="252"/>
    </row>
    <row r="9458" spans="4:6" x14ac:dyDescent="0.2">
      <c r="D9458" s="252"/>
      <c r="E9458" s="252"/>
      <c r="F9458" s="252"/>
    </row>
    <row r="9460" spans="4:6" x14ac:dyDescent="0.2">
      <c r="D9460" s="252"/>
      <c r="E9460" s="252"/>
      <c r="F9460" s="252"/>
    </row>
    <row r="9462" spans="4:6" x14ac:dyDescent="0.2">
      <c r="D9462" s="252"/>
      <c r="E9462" s="252"/>
      <c r="F9462" s="252"/>
    </row>
    <row r="9464" spans="4:6" x14ac:dyDescent="0.2">
      <c r="D9464" s="252"/>
      <c r="E9464" s="252"/>
      <c r="F9464" s="252"/>
    </row>
    <row r="9466" spans="4:6" x14ac:dyDescent="0.2">
      <c r="D9466" s="252"/>
      <c r="E9466" s="252"/>
      <c r="F9466" s="252"/>
    </row>
    <row r="9468" spans="4:6" x14ac:dyDescent="0.2">
      <c r="D9468" s="252"/>
      <c r="E9468" s="252"/>
      <c r="F9468" s="252"/>
    </row>
    <row r="9470" spans="4:6" x14ac:dyDescent="0.2">
      <c r="D9470" s="252"/>
      <c r="E9470" s="252"/>
      <c r="F9470" s="252"/>
    </row>
    <row r="9472" spans="4:6" x14ac:dyDescent="0.2">
      <c r="D9472" s="252"/>
      <c r="E9472" s="252"/>
      <c r="F9472" s="252"/>
    </row>
    <row r="9474" spans="4:6" x14ac:dyDescent="0.2">
      <c r="D9474" s="252"/>
      <c r="E9474" s="252"/>
      <c r="F9474" s="252"/>
    </row>
    <row r="9476" spans="4:6" x14ac:dyDescent="0.2">
      <c r="D9476" s="252"/>
      <c r="E9476" s="252"/>
      <c r="F9476" s="252"/>
    </row>
    <row r="9478" spans="4:6" x14ac:dyDescent="0.2">
      <c r="D9478" s="252"/>
      <c r="E9478" s="252"/>
      <c r="F9478" s="252"/>
    </row>
    <row r="9480" spans="4:6" x14ac:dyDescent="0.2">
      <c r="D9480" s="252"/>
      <c r="E9480" s="252"/>
      <c r="F9480" s="252"/>
    </row>
    <row r="9482" spans="4:6" x14ac:dyDescent="0.2">
      <c r="D9482" s="252"/>
      <c r="E9482" s="252"/>
      <c r="F9482" s="252"/>
    </row>
    <row r="9484" spans="4:6" x14ac:dyDescent="0.2">
      <c r="D9484" s="252"/>
      <c r="E9484" s="252"/>
      <c r="F9484" s="252"/>
    </row>
    <row r="9486" spans="4:6" x14ac:dyDescent="0.2">
      <c r="D9486" s="252"/>
      <c r="E9486" s="252"/>
      <c r="F9486" s="252"/>
    </row>
    <row r="9488" spans="4:6" x14ac:dyDescent="0.2">
      <c r="D9488" s="252"/>
      <c r="E9488" s="252"/>
      <c r="F9488" s="252"/>
    </row>
    <row r="9490" spans="4:6" x14ac:dyDescent="0.2">
      <c r="D9490" s="252"/>
      <c r="E9490" s="252"/>
      <c r="F9490" s="252"/>
    </row>
    <row r="9492" spans="4:6" x14ac:dyDescent="0.2">
      <c r="D9492" s="252"/>
      <c r="E9492" s="252"/>
      <c r="F9492" s="252"/>
    </row>
    <row r="9494" spans="4:6" x14ac:dyDescent="0.2">
      <c r="D9494" s="252"/>
      <c r="E9494" s="252"/>
      <c r="F9494" s="252"/>
    </row>
    <row r="9496" spans="4:6" x14ac:dyDescent="0.2">
      <c r="D9496" s="252"/>
      <c r="E9496" s="252"/>
      <c r="F9496" s="252"/>
    </row>
    <row r="9498" spans="4:6" x14ac:dyDescent="0.2">
      <c r="D9498" s="252"/>
      <c r="E9498" s="252"/>
      <c r="F9498" s="252"/>
    </row>
    <row r="9500" spans="4:6" x14ac:dyDescent="0.2">
      <c r="D9500" s="252"/>
      <c r="E9500" s="252"/>
      <c r="F9500" s="252"/>
    </row>
    <row r="9502" spans="4:6" x14ac:dyDescent="0.2">
      <c r="D9502" s="252"/>
      <c r="E9502" s="252"/>
      <c r="F9502" s="252"/>
    </row>
    <row r="9504" spans="4:6" x14ac:dyDescent="0.2">
      <c r="D9504" s="252"/>
      <c r="E9504" s="252"/>
      <c r="F9504" s="252"/>
    </row>
    <row r="9506" spans="4:6" x14ac:dyDescent="0.2">
      <c r="D9506" s="252"/>
      <c r="E9506" s="252"/>
      <c r="F9506" s="252"/>
    </row>
    <row r="9508" spans="4:6" x14ac:dyDescent="0.2">
      <c r="D9508" s="252"/>
      <c r="E9508" s="252"/>
      <c r="F9508" s="252"/>
    </row>
    <row r="9510" spans="4:6" x14ac:dyDescent="0.2">
      <c r="D9510" s="252"/>
      <c r="E9510" s="252"/>
      <c r="F9510" s="252"/>
    </row>
    <row r="9512" spans="4:6" x14ac:dyDescent="0.2">
      <c r="D9512" s="252"/>
      <c r="E9512" s="252"/>
      <c r="F9512" s="252"/>
    </row>
    <row r="9514" spans="4:6" x14ac:dyDescent="0.2">
      <c r="D9514" s="252"/>
      <c r="E9514" s="252"/>
      <c r="F9514" s="252"/>
    </row>
    <row r="9516" spans="4:6" x14ac:dyDescent="0.2">
      <c r="D9516" s="252"/>
      <c r="E9516" s="252"/>
      <c r="F9516" s="252"/>
    </row>
    <row r="9518" spans="4:6" x14ac:dyDescent="0.2">
      <c r="D9518" s="252"/>
      <c r="E9518" s="252"/>
      <c r="F9518" s="252"/>
    </row>
    <row r="9520" spans="4:6" x14ac:dyDescent="0.2">
      <c r="D9520" s="252"/>
      <c r="E9520" s="252"/>
      <c r="F9520" s="252"/>
    </row>
    <row r="9522" spans="4:6" x14ac:dyDescent="0.2">
      <c r="D9522" s="252"/>
      <c r="E9522" s="252"/>
      <c r="F9522" s="252"/>
    </row>
    <row r="9524" spans="4:6" x14ac:dyDescent="0.2">
      <c r="D9524" s="252"/>
      <c r="E9524" s="252"/>
      <c r="F9524" s="252"/>
    </row>
    <row r="9526" spans="4:6" x14ac:dyDescent="0.2">
      <c r="D9526" s="252"/>
      <c r="E9526" s="252"/>
      <c r="F9526" s="252"/>
    </row>
    <row r="9528" spans="4:6" x14ac:dyDescent="0.2">
      <c r="D9528" s="252"/>
      <c r="E9528" s="252"/>
      <c r="F9528" s="252"/>
    </row>
    <row r="9530" spans="4:6" x14ac:dyDescent="0.2">
      <c r="D9530" s="252"/>
      <c r="E9530" s="252"/>
      <c r="F9530" s="252"/>
    </row>
    <row r="9532" spans="4:6" x14ac:dyDescent="0.2">
      <c r="D9532" s="252"/>
      <c r="E9532" s="252"/>
      <c r="F9532" s="252"/>
    </row>
    <row r="9534" spans="4:6" x14ac:dyDescent="0.2">
      <c r="D9534" s="252"/>
      <c r="E9534" s="252"/>
      <c r="F9534" s="252"/>
    </row>
    <row r="9536" spans="4:6" x14ac:dyDescent="0.2">
      <c r="D9536" s="252"/>
      <c r="E9536" s="252"/>
      <c r="F9536" s="252"/>
    </row>
    <row r="9538" spans="4:6" x14ac:dyDescent="0.2">
      <c r="D9538" s="252"/>
      <c r="E9538" s="252"/>
      <c r="F9538" s="252"/>
    </row>
    <row r="9540" spans="4:6" x14ac:dyDescent="0.2">
      <c r="D9540" s="252"/>
      <c r="E9540" s="252"/>
      <c r="F9540" s="252"/>
    </row>
    <row r="9542" spans="4:6" x14ac:dyDescent="0.2">
      <c r="D9542" s="252"/>
      <c r="E9542" s="252"/>
      <c r="F9542" s="252"/>
    </row>
    <row r="9544" spans="4:6" x14ac:dyDescent="0.2">
      <c r="D9544" s="252"/>
      <c r="E9544" s="252"/>
      <c r="F9544" s="252"/>
    </row>
    <row r="9546" spans="4:6" x14ac:dyDescent="0.2">
      <c r="D9546" s="252"/>
      <c r="E9546" s="252"/>
      <c r="F9546" s="252"/>
    </row>
    <row r="9548" spans="4:6" x14ac:dyDescent="0.2">
      <c r="D9548" s="252"/>
      <c r="E9548" s="252"/>
      <c r="F9548" s="252"/>
    </row>
    <row r="9550" spans="4:6" x14ac:dyDescent="0.2">
      <c r="D9550" s="252"/>
      <c r="E9550" s="252"/>
      <c r="F9550" s="252"/>
    </row>
    <row r="9552" spans="4:6" x14ac:dyDescent="0.2">
      <c r="D9552" s="252"/>
      <c r="E9552" s="252"/>
      <c r="F9552" s="252"/>
    </row>
    <row r="9554" spans="4:6" x14ac:dyDescent="0.2">
      <c r="D9554" s="252"/>
      <c r="E9554" s="252"/>
      <c r="F9554" s="252"/>
    </row>
    <row r="9556" spans="4:6" x14ac:dyDescent="0.2">
      <c r="D9556" s="252"/>
      <c r="E9556" s="252"/>
      <c r="F9556" s="252"/>
    </row>
    <row r="9558" spans="4:6" x14ac:dyDescent="0.2">
      <c r="D9558" s="252"/>
      <c r="E9558" s="252"/>
      <c r="F9558" s="252"/>
    </row>
    <row r="9560" spans="4:6" x14ac:dyDescent="0.2">
      <c r="D9560" s="252"/>
      <c r="E9560" s="252"/>
      <c r="F9560" s="252"/>
    </row>
    <row r="9562" spans="4:6" x14ac:dyDescent="0.2">
      <c r="D9562" s="252"/>
      <c r="E9562" s="252"/>
      <c r="F9562" s="252"/>
    </row>
    <row r="9564" spans="4:6" x14ac:dyDescent="0.2">
      <c r="D9564" s="252"/>
      <c r="E9564" s="252"/>
      <c r="F9564" s="252"/>
    </row>
    <row r="9566" spans="4:6" x14ac:dyDescent="0.2">
      <c r="D9566" s="252"/>
      <c r="E9566" s="252"/>
      <c r="F9566" s="252"/>
    </row>
    <row r="9568" spans="4:6" x14ac:dyDescent="0.2">
      <c r="D9568" s="252"/>
      <c r="E9568" s="252"/>
      <c r="F9568" s="252"/>
    </row>
    <row r="9570" spans="4:6" x14ac:dyDescent="0.2">
      <c r="D9570" s="252"/>
      <c r="E9570" s="252"/>
      <c r="F9570" s="252"/>
    </row>
    <row r="9572" spans="4:6" x14ac:dyDescent="0.2">
      <c r="D9572" s="252"/>
      <c r="E9572" s="252"/>
      <c r="F9572" s="252"/>
    </row>
    <row r="9574" spans="4:6" x14ac:dyDescent="0.2">
      <c r="D9574" s="252"/>
      <c r="E9574" s="252"/>
      <c r="F9574" s="252"/>
    </row>
    <row r="9576" spans="4:6" x14ac:dyDescent="0.2">
      <c r="D9576" s="252"/>
      <c r="E9576" s="252"/>
      <c r="F9576" s="252"/>
    </row>
    <row r="9578" spans="4:6" x14ac:dyDescent="0.2">
      <c r="D9578" s="252"/>
      <c r="E9578" s="252"/>
      <c r="F9578" s="252"/>
    </row>
    <row r="9580" spans="4:6" x14ac:dyDescent="0.2">
      <c r="D9580" s="252"/>
      <c r="E9580" s="252"/>
      <c r="F9580" s="252"/>
    </row>
    <row r="9582" spans="4:6" x14ac:dyDescent="0.2">
      <c r="D9582" s="252"/>
      <c r="E9582" s="252"/>
      <c r="F9582" s="252"/>
    </row>
    <row r="9584" spans="4:6" x14ac:dyDescent="0.2">
      <c r="D9584" s="252"/>
      <c r="E9584" s="252"/>
      <c r="F9584" s="252"/>
    </row>
    <row r="9586" spans="4:6" x14ac:dyDescent="0.2">
      <c r="D9586" s="252"/>
      <c r="E9586" s="252"/>
      <c r="F9586" s="252"/>
    </row>
    <row r="9588" spans="4:6" x14ac:dyDescent="0.2">
      <c r="D9588" s="252"/>
      <c r="E9588" s="252"/>
      <c r="F9588" s="252"/>
    </row>
    <row r="9590" spans="4:6" x14ac:dyDescent="0.2">
      <c r="D9590" s="252"/>
      <c r="E9590" s="252"/>
      <c r="F9590" s="252"/>
    </row>
    <row r="9592" spans="4:6" x14ac:dyDescent="0.2">
      <c r="D9592" s="252"/>
      <c r="E9592" s="252"/>
      <c r="F9592" s="252"/>
    </row>
    <row r="9594" spans="4:6" x14ac:dyDescent="0.2">
      <c r="D9594" s="252"/>
      <c r="E9594" s="252"/>
      <c r="F9594" s="252"/>
    </row>
    <row r="9596" spans="4:6" x14ac:dyDescent="0.2">
      <c r="D9596" s="252"/>
      <c r="E9596" s="252"/>
      <c r="F9596" s="252"/>
    </row>
    <row r="9598" spans="4:6" x14ac:dyDescent="0.2">
      <c r="D9598" s="252"/>
      <c r="E9598" s="252"/>
      <c r="F9598" s="252"/>
    </row>
    <row r="9600" spans="4:6" x14ac:dyDescent="0.2">
      <c r="D9600" s="252"/>
      <c r="E9600" s="252"/>
      <c r="F9600" s="252"/>
    </row>
    <row r="9602" spans="4:6" x14ac:dyDescent="0.2">
      <c r="D9602" s="252"/>
      <c r="E9602" s="252"/>
      <c r="F9602" s="252"/>
    </row>
    <row r="9604" spans="4:6" x14ac:dyDescent="0.2">
      <c r="D9604" s="252"/>
      <c r="E9604" s="252"/>
      <c r="F9604" s="252"/>
    </row>
    <row r="9606" spans="4:6" x14ac:dyDescent="0.2">
      <c r="D9606" s="252"/>
      <c r="E9606" s="252"/>
      <c r="F9606" s="252"/>
    </row>
    <row r="9608" spans="4:6" x14ac:dyDescent="0.2">
      <c r="D9608" s="252"/>
      <c r="E9608" s="252"/>
      <c r="F9608" s="252"/>
    </row>
    <row r="9610" spans="4:6" x14ac:dyDescent="0.2">
      <c r="D9610" s="252"/>
      <c r="E9610" s="252"/>
      <c r="F9610" s="252"/>
    </row>
    <row r="9612" spans="4:6" x14ac:dyDescent="0.2">
      <c r="D9612" s="252"/>
      <c r="E9612" s="252"/>
      <c r="F9612" s="252"/>
    </row>
    <row r="9614" spans="4:6" x14ac:dyDescent="0.2">
      <c r="D9614" s="252"/>
      <c r="E9614" s="252"/>
      <c r="F9614" s="252"/>
    </row>
    <row r="9616" spans="4:6" x14ac:dyDescent="0.2">
      <c r="D9616" s="252"/>
      <c r="E9616" s="252"/>
      <c r="F9616" s="252"/>
    </row>
    <row r="9618" spans="4:6" x14ac:dyDescent="0.2">
      <c r="D9618" s="252"/>
      <c r="E9618" s="252"/>
      <c r="F9618" s="252"/>
    </row>
    <row r="9620" spans="4:6" x14ac:dyDescent="0.2">
      <c r="D9620" s="252"/>
      <c r="E9620" s="252"/>
      <c r="F9620" s="252"/>
    </row>
    <row r="9622" spans="4:6" x14ac:dyDescent="0.2">
      <c r="D9622" s="252"/>
      <c r="E9622" s="252"/>
      <c r="F9622" s="252"/>
    </row>
    <row r="9624" spans="4:6" x14ac:dyDescent="0.2">
      <c r="D9624" s="252"/>
      <c r="E9624" s="252"/>
      <c r="F9624" s="252"/>
    </row>
    <row r="9626" spans="4:6" x14ac:dyDescent="0.2">
      <c r="D9626" s="252"/>
      <c r="E9626" s="252"/>
      <c r="F9626" s="252"/>
    </row>
    <row r="9628" spans="4:6" x14ac:dyDescent="0.2">
      <c r="D9628" s="252"/>
      <c r="E9628" s="252"/>
      <c r="F9628" s="252"/>
    </row>
    <row r="9630" spans="4:6" x14ac:dyDescent="0.2">
      <c r="D9630" s="252"/>
      <c r="E9630" s="252"/>
      <c r="F9630" s="252"/>
    </row>
    <row r="9632" spans="4:6" x14ac:dyDescent="0.2">
      <c r="D9632" s="252"/>
      <c r="E9632" s="252"/>
      <c r="F9632" s="252"/>
    </row>
    <row r="9634" spans="4:6" x14ac:dyDescent="0.2">
      <c r="D9634" s="252"/>
      <c r="E9634" s="252"/>
      <c r="F9634" s="252"/>
    </row>
    <row r="9636" spans="4:6" x14ac:dyDescent="0.2">
      <c r="D9636" s="252"/>
      <c r="E9636" s="252"/>
      <c r="F9636" s="252"/>
    </row>
    <row r="9638" spans="4:6" x14ac:dyDescent="0.2">
      <c r="D9638" s="252"/>
      <c r="E9638" s="252"/>
      <c r="F9638" s="252"/>
    </row>
    <row r="9640" spans="4:6" x14ac:dyDescent="0.2">
      <c r="D9640" s="252"/>
      <c r="E9640" s="252"/>
      <c r="F9640" s="252"/>
    </row>
    <row r="9642" spans="4:6" x14ac:dyDescent="0.2">
      <c r="D9642" s="252"/>
      <c r="E9642" s="252"/>
      <c r="F9642" s="252"/>
    </row>
    <row r="9644" spans="4:6" x14ac:dyDescent="0.2">
      <c r="D9644" s="252"/>
      <c r="E9644" s="252"/>
      <c r="F9644" s="252"/>
    </row>
    <row r="9646" spans="4:6" x14ac:dyDescent="0.2">
      <c r="D9646" s="252"/>
      <c r="E9646" s="252"/>
      <c r="F9646" s="252"/>
    </row>
    <row r="9648" spans="4:6" x14ac:dyDescent="0.2">
      <c r="D9648" s="252"/>
      <c r="E9648" s="252"/>
      <c r="F9648" s="252"/>
    </row>
    <row r="9650" spans="4:6" x14ac:dyDescent="0.2">
      <c r="D9650" s="252"/>
      <c r="E9650" s="252"/>
      <c r="F9650" s="252"/>
    </row>
    <row r="9652" spans="4:6" x14ac:dyDescent="0.2">
      <c r="D9652" s="252"/>
      <c r="E9652" s="252"/>
      <c r="F9652" s="252"/>
    </row>
    <row r="9654" spans="4:6" x14ac:dyDescent="0.2">
      <c r="D9654" s="252"/>
      <c r="E9654" s="252"/>
      <c r="F9654" s="252"/>
    </row>
    <row r="9656" spans="4:6" x14ac:dyDescent="0.2">
      <c r="D9656" s="252"/>
      <c r="E9656" s="252"/>
      <c r="F9656" s="252"/>
    </row>
    <row r="9658" spans="4:6" x14ac:dyDescent="0.2">
      <c r="D9658" s="252"/>
      <c r="E9658" s="252"/>
      <c r="F9658" s="252"/>
    </row>
    <row r="9660" spans="4:6" x14ac:dyDescent="0.2">
      <c r="D9660" s="252"/>
      <c r="E9660" s="252"/>
      <c r="F9660" s="252"/>
    </row>
    <row r="9662" spans="4:6" x14ac:dyDescent="0.2">
      <c r="D9662" s="252"/>
      <c r="E9662" s="252"/>
      <c r="F9662" s="252"/>
    </row>
    <row r="9664" spans="4:6" x14ac:dyDescent="0.2">
      <c r="D9664" s="252"/>
      <c r="E9664" s="252"/>
      <c r="F9664" s="252"/>
    </row>
    <row r="9666" spans="4:6" x14ac:dyDescent="0.2">
      <c r="D9666" s="252"/>
      <c r="E9666" s="252"/>
      <c r="F9666" s="252"/>
    </row>
    <row r="9668" spans="4:6" x14ac:dyDescent="0.2">
      <c r="D9668" s="252"/>
      <c r="E9668" s="252"/>
      <c r="F9668" s="252"/>
    </row>
    <row r="9670" spans="4:6" x14ac:dyDescent="0.2">
      <c r="D9670" s="252"/>
      <c r="E9670" s="252"/>
      <c r="F9670" s="252"/>
    </row>
    <row r="9672" spans="4:6" x14ac:dyDescent="0.2">
      <c r="D9672" s="252"/>
      <c r="E9672" s="252"/>
      <c r="F9672" s="252"/>
    </row>
    <row r="9674" spans="4:6" x14ac:dyDescent="0.2">
      <c r="D9674" s="252"/>
      <c r="E9674" s="252"/>
      <c r="F9674" s="252"/>
    </row>
    <row r="9676" spans="4:6" x14ac:dyDescent="0.2">
      <c r="D9676" s="252"/>
      <c r="E9676" s="252"/>
      <c r="F9676" s="252"/>
    </row>
    <row r="9678" spans="4:6" x14ac:dyDescent="0.2">
      <c r="D9678" s="252"/>
      <c r="E9678" s="252"/>
      <c r="F9678" s="252"/>
    </row>
    <row r="9680" spans="4:6" x14ac:dyDescent="0.2">
      <c r="D9680" s="252"/>
      <c r="E9680" s="252"/>
      <c r="F9680" s="252"/>
    </row>
    <row r="9682" spans="4:6" x14ac:dyDescent="0.2">
      <c r="D9682" s="252"/>
      <c r="E9682" s="252"/>
      <c r="F9682" s="252"/>
    </row>
    <row r="9684" spans="4:6" x14ac:dyDescent="0.2">
      <c r="D9684" s="252"/>
      <c r="E9684" s="252"/>
      <c r="F9684" s="252"/>
    </row>
    <row r="9686" spans="4:6" x14ac:dyDescent="0.2">
      <c r="D9686" s="252"/>
      <c r="E9686" s="252"/>
      <c r="F9686" s="252"/>
    </row>
    <row r="9688" spans="4:6" x14ac:dyDescent="0.2">
      <c r="D9688" s="252"/>
      <c r="E9688" s="252"/>
      <c r="F9688" s="252"/>
    </row>
    <row r="9690" spans="4:6" x14ac:dyDescent="0.2">
      <c r="D9690" s="252"/>
      <c r="E9690" s="252"/>
      <c r="F9690" s="252"/>
    </row>
    <row r="9692" spans="4:6" x14ac:dyDescent="0.2">
      <c r="D9692" s="252"/>
      <c r="E9692" s="252"/>
      <c r="F9692" s="252"/>
    </row>
    <row r="9694" spans="4:6" x14ac:dyDescent="0.2">
      <c r="D9694" s="252"/>
      <c r="E9694" s="252"/>
      <c r="F9694" s="252"/>
    </row>
    <row r="9696" spans="4:6" x14ac:dyDescent="0.2">
      <c r="D9696" s="252"/>
      <c r="E9696" s="252"/>
      <c r="F9696" s="252"/>
    </row>
    <row r="9698" spans="4:6" x14ac:dyDescent="0.2">
      <c r="D9698" s="252"/>
      <c r="E9698" s="252"/>
      <c r="F9698" s="252"/>
    </row>
    <row r="9700" spans="4:6" x14ac:dyDescent="0.2">
      <c r="D9700" s="252"/>
      <c r="E9700" s="252"/>
      <c r="F9700" s="252"/>
    </row>
    <row r="9702" spans="4:6" x14ac:dyDescent="0.2">
      <c r="D9702" s="252"/>
      <c r="E9702" s="252"/>
      <c r="F9702" s="252"/>
    </row>
    <row r="9704" spans="4:6" x14ac:dyDescent="0.2">
      <c r="D9704" s="252"/>
      <c r="E9704" s="252"/>
      <c r="F9704" s="252"/>
    </row>
    <row r="9706" spans="4:6" x14ac:dyDescent="0.2">
      <c r="D9706" s="252"/>
      <c r="E9706" s="252"/>
      <c r="F9706" s="252"/>
    </row>
    <row r="9708" spans="4:6" x14ac:dyDescent="0.2">
      <c r="D9708" s="252"/>
      <c r="E9708" s="252"/>
      <c r="F9708" s="252"/>
    </row>
    <row r="9710" spans="4:6" x14ac:dyDescent="0.2">
      <c r="D9710" s="252"/>
      <c r="E9710" s="252"/>
      <c r="F9710" s="252"/>
    </row>
    <row r="9712" spans="4:6" x14ac:dyDescent="0.2">
      <c r="D9712" s="252"/>
      <c r="E9712" s="252"/>
      <c r="F9712" s="252"/>
    </row>
    <row r="9714" spans="4:6" x14ac:dyDescent="0.2">
      <c r="D9714" s="252"/>
      <c r="E9714" s="252"/>
      <c r="F9714" s="252"/>
    </row>
    <row r="9716" spans="4:6" x14ac:dyDescent="0.2">
      <c r="D9716" s="252"/>
      <c r="E9716" s="252"/>
      <c r="F9716" s="252"/>
    </row>
    <row r="9718" spans="4:6" x14ac:dyDescent="0.2">
      <c r="D9718" s="252"/>
      <c r="E9718" s="252"/>
      <c r="F9718" s="252"/>
    </row>
    <row r="9720" spans="4:6" x14ac:dyDescent="0.2">
      <c r="D9720" s="252"/>
      <c r="E9720" s="252"/>
      <c r="F9720" s="252"/>
    </row>
    <row r="9722" spans="4:6" x14ac:dyDescent="0.2">
      <c r="D9722" s="252"/>
      <c r="E9722" s="252"/>
      <c r="F9722" s="252"/>
    </row>
    <row r="9724" spans="4:6" x14ac:dyDescent="0.2">
      <c r="D9724" s="252"/>
      <c r="E9724" s="252"/>
      <c r="F9724" s="252"/>
    </row>
    <row r="9726" spans="4:6" x14ac:dyDescent="0.2">
      <c r="D9726" s="252"/>
      <c r="E9726" s="252"/>
      <c r="F9726" s="252"/>
    </row>
    <row r="9728" spans="4:6" x14ac:dyDescent="0.2">
      <c r="D9728" s="252"/>
      <c r="E9728" s="252"/>
      <c r="F9728" s="252"/>
    </row>
    <row r="9730" spans="4:6" x14ac:dyDescent="0.2">
      <c r="D9730" s="252"/>
      <c r="E9730" s="252"/>
      <c r="F9730" s="252"/>
    </row>
    <row r="9732" spans="4:6" x14ac:dyDescent="0.2">
      <c r="D9732" s="252"/>
      <c r="E9732" s="252"/>
      <c r="F9732" s="252"/>
    </row>
    <row r="9734" spans="4:6" x14ac:dyDescent="0.2">
      <c r="D9734" s="252"/>
      <c r="E9734" s="252"/>
      <c r="F9734" s="252"/>
    </row>
    <row r="9736" spans="4:6" x14ac:dyDescent="0.2">
      <c r="D9736" s="252"/>
      <c r="E9736" s="252"/>
      <c r="F9736" s="252"/>
    </row>
    <row r="9738" spans="4:6" x14ac:dyDescent="0.2">
      <c r="D9738" s="252"/>
      <c r="E9738" s="252"/>
      <c r="F9738" s="252"/>
    </row>
    <row r="9740" spans="4:6" x14ac:dyDescent="0.2">
      <c r="D9740" s="252"/>
      <c r="E9740" s="252"/>
      <c r="F9740" s="252"/>
    </row>
    <row r="9742" spans="4:6" x14ac:dyDescent="0.2">
      <c r="D9742" s="252"/>
      <c r="E9742" s="252"/>
      <c r="F9742" s="252"/>
    </row>
    <row r="9744" spans="4:6" x14ac:dyDescent="0.2">
      <c r="D9744" s="252"/>
      <c r="E9744" s="252"/>
      <c r="F9744" s="252"/>
    </row>
    <row r="9746" spans="4:6" x14ac:dyDescent="0.2">
      <c r="D9746" s="252"/>
      <c r="E9746" s="252"/>
      <c r="F9746" s="252"/>
    </row>
    <row r="9748" spans="4:6" x14ac:dyDescent="0.2">
      <c r="D9748" s="252"/>
      <c r="E9748" s="252"/>
      <c r="F9748" s="252"/>
    </row>
    <row r="9750" spans="4:6" x14ac:dyDescent="0.2">
      <c r="D9750" s="252"/>
      <c r="E9750" s="252"/>
      <c r="F9750" s="252"/>
    </row>
    <row r="9752" spans="4:6" x14ac:dyDescent="0.2">
      <c r="D9752" s="252"/>
      <c r="E9752" s="252"/>
      <c r="F9752" s="252"/>
    </row>
    <row r="9754" spans="4:6" x14ac:dyDescent="0.2">
      <c r="D9754" s="252"/>
      <c r="E9754" s="252"/>
      <c r="F9754" s="252"/>
    </row>
    <row r="9756" spans="4:6" x14ac:dyDescent="0.2">
      <c r="D9756" s="252"/>
      <c r="E9756" s="252"/>
      <c r="F9756" s="252"/>
    </row>
    <row r="9758" spans="4:6" x14ac:dyDescent="0.2">
      <c r="D9758" s="252"/>
      <c r="E9758" s="252"/>
      <c r="F9758" s="252"/>
    </row>
    <row r="9760" spans="4:6" x14ac:dyDescent="0.2">
      <c r="D9760" s="252"/>
      <c r="E9760" s="252"/>
      <c r="F9760" s="252"/>
    </row>
    <row r="9762" spans="4:6" x14ac:dyDescent="0.2">
      <c r="D9762" s="252"/>
      <c r="E9762" s="252"/>
      <c r="F9762" s="252"/>
    </row>
    <row r="9764" spans="4:6" x14ac:dyDescent="0.2">
      <c r="D9764" s="252"/>
      <c r="E9764" s="252"/>
      <c r="F9764" s="252"/>
    </row>
    <row r="9766" spans="4:6" x14ac:dyDescent="0.2">
      <c r="D9766" s="252"/>
      <c r="E9766" s="252"/>
      <c r="F9766" s="252"/>
    </row>
    <row r="9768" spans="4:6" x14ac:dyDescent="0.2">
      <c r="D9768" s="252"/>
      <c r="E9768" s="252"/>
      <c r="F9768" s="252"/>
    </row>
    <row r="9770" spans="4:6" x14ac:dyDescent="0.2">
      <c r="D9770" s="252"/>
      <c r="E9770" s="252"/>
      <c r="F9770" s="252"/>
    </row>
    <row r="9772" spans="4:6" x14ac:dyDescent="0.2">
      <c r="D9772" s="252"/>
      <c r="E9772" s="252"/>
      <c r="F9772" s="252"/>
    </row>
    <row r="9774" spans="4:6" x14ac:dyDescent="0.2">
      <c r="D9774" s="252"/>
      <c r="E9774" s="252"/>
      <c r="F9774" s="252"/>
    </row>
    <row r="9776" spans="4:6" x14ac:dyDescent="0.2">
      <c r="D9776" s="252"/>
      <c r="E9776" s="252"/>
      <c r="F9776" s="252"/>
    </row>
    <row r="9778" spans="4:6" x14ac:dyDescent="0.2">
      <c r="D9778" s="252"/>
      <c r="E9778" s="252"/>
      <c r="F9778" s="252"/>
    </row>
    <row r="9780" spans="4:6" x14ac:dyDescent="0.2">
      <c r="D9780" s="252"/>
      <c r="E9780" s="252"/>
      <c r="F9780" s="252"/>
    </row>
    <row r="9782" spans="4:6" x14ac:dyDescent="0.2">
      <c r="D9782" s="252"/>
      <c r="E9782" s="252"/>
      <c r="F9782" s="252"/>
    </row>
    <row r="9784" spans="4:6" x14ac:dyDescent="0.2">
      <c r="D9784" s="252"/>
      <c r="E9784" s="252"/>
      <c r="F9784" s="252"/>
    </row>
    <row r="9786" spans="4:6" x14ac:dyDescent="0.2">
      <c r="D9786" s="252"/>
      <c r="E9786" s="252"/>
      <c r="F9786" s="252"/>
    </row>
    <row r="9788" spans="4:6" x14ac:dyDescent="0.2">
      <c r="D9788" s="252"/>
      <c r="E9788" s="252"/>
      <c r="F9788" s="252"/>
    </row>
    <row r="9790" spans="4:6" x14ac:dyDescent="0.2">
      <c r="D9790" s="252"/>
      <c r="E9790" s="252"/>
      <c r="F9790" s="252"/>
    </row>
    <row r="9792" spans="4:6" x14ac:dyDescent="0.2">
      <c r="D9792" s="252"/>
      <c r="E9792" s="252"/>
      <c r="F9792" s="252"/>
    </row>
    <row r="9794" spans="4:6" x14ac:dyDescent="0.2">
      <c r="D9794" s="252"/>
      <c r="E9794" s="252"/>
      <c r="F9794" s="252"/>
    </row>
    <row r="9796" spans="4:6" x14ac:dyDescent="0.2">
      <c r="D9796" s="252"/>
      <c r="E9796" s="252"/>
      <c r="F9796" s="252"/>
    </row>
    <row r="9798" spans="4:6" x14ac:dyDescent="0.2">
      <c r="D9798" s="252"/>
      <c r="E9798" s="252"/>
      <c r="F9798" s="252"/>
    </row>
    <row r="9800" spans="4:6" x14ac:dyDescent="0.2">
      <c r="D9800" s="252"/>
      <c r="E9800" s="252"/>
      <c r="F9800" s="252"/>
    </row>
    <row r="9802" spans="4:6" x14ac:dyDescent="0.2">
      <c r="D9802" s="252"/>
      <c r="E9802" s="252"/>
      <c r="F9802" s="252"/>
    </row>
    <row r="9804" spans="4:6" x14ac:dyDescent="0.2">
      <c r="D9804" s="252"/>
      <c r="E9804" s="252"/>
      <c r="F9804" s="252"/>
    </row>
    <row r="9806" spans="4:6" x14ac:dyDescent="0.2">
      <c r="D9806" s="252"/>
      <c r="E9806" s="252"/>
      <c r="F9806" s="252"/>
    </row>
    <row r="9808" spans="4:6" x14ac:dyDescent="0.2">
      <c r="D9808" s="252"/>
      <c r="E9808" s="252"/>
      <c r="F9808" s="252"/>
    </row>
    <row r="9810" spans="4:6" x14ac:dyDescent="0.2">
      <c r="D9810" s="252"/>
      <c r="E9810" s="252"/>
      <c r="F9810" s="252"/>
    </row>
    <row r="9812" spans="4:6" x14ac:dyDescent="0.2">
      <c r="D9812" s="252"/>
      <c r="E9812" s="252"/>
      <c r="F9812" s="252"/>
    </row>
    <row r="9814" spans="4:6" x14ac:dyDescent="0.2">
      <c r="D9814" s="252"/>
      <c r="E9814" s="252"/>
      <c r="F9814" s="252"/>
    </row>
    <row r="9816" spans="4:6" x14ac:dyDescent="0.2">
      <c r="D9816" s="252"/>
      <c r="E9816" s="252"/>
      <c r="F9816" s="252"/>
    </row>
    <row r="9818" spans="4:6" x14ac:dyDescent="0.2">
      <c r="D9818" s="252"/>
      <c r="E9818" s="252"/>
      <c r="F9818" s="252"/>
    </row>
    <row r="9820" spans="4:6" x14ac:dyDescent="0.2">
      <c r="D9820" s="252"/>
      <c r="E9820" s="252"/>
      <c r="F9820" s="252"/>
    </row>
    <row r="9822" spans="4:6" x14ac:dyDescent="0.2">
      <c r="D9822" s="252"/>
      <c r="E9822" s="252"/>
      <c r="F9822" s="252"/>
    </row>
    <row r="9824" spans="4:6" x14ac:dyDescent="0.2">
      <c r="D9824" s="252"/>
      <c r="E9824" s="252"/>
      <c r="F9824" s="252"/>
    </row>
    <row r="9826" spans="4:6" x14ac:dyDescent="0.2">
      <c r="D9826" s="252"/>
      <c r="E9826" s="252"/>
      <c r="F9826" s="252"/>
    </row>
    <row r="9828" spans="4:6" x14ac:dyDescent="0.2">
      <c r="D9828" s="252"/>
      <c r="E9828" s="252"/>
      <c r="F9828" s="252"/>
    </row>
    <row r="9830" spans="4:6" x14ac:dyDescent="0.2">
      <c r="D9830" s="252"/>
      <c r="E9830" s="252"/>
      <c r="F9830" s="252"/>
    </row>
    <row r="9832" spans="4:6" x14ac:dyDescent="0.2">
      <c r="D9832" s="252"/>
      <c r="E9832" s="252"/>
      <c r="F9832" s="252"/>
    </row>
    <row r="9834" spans="4:6" x14ac:dyDescent="0.2">
      <c r="D9834" s="252"/>
      <c r="E9834" s="252"/>
      <c r="F9834" s="252"/>
    </row>
    <row r="9836" spans="4:6" x14ac:dyDescent="0.2">
      <c r="D9836" s="252"/>
      <c r="E9836" s="252"/>
      <c r="F9836" s="252"/>
    </row>
    <row r="9838" spans="4:6" x14ac:dyDescent="0.2">
      <c r="D9838" s="252"/>
      <c r="E9838" s="252"/>
      <c r="F9838" s="252"/>
    </row>
    <row r="9840" spans="4:6" x14ac:dyDescent="0.2">
      <c r="D9840" s="252"/>
      <c r="E9840" s="252"/>
      <c r="F9840" s="252"/>
    </row>
    <row r="9842" spans="4:6" x14ac:dyDescent="0.2">
      <c r="D9842" s="252"/>
      <c r="E9842" s="252"/>
      <c r="F9842" s="252"/>
    </row>
    <row r="9844" spans="4:6" x14ac:dyDescent="0.2">
      <c r="D9844" s="252"/>
      <c r="E9844" s="252"/>
      <c r="F9844" s="252"/>
    </row>
    <row r="9846" spans="4:6" x14ac:dyDescent="0.2">
      <c r="D9846" s="252"/>
      <c r="E9846" s="252"/>
      <c r="F9846" s="252"/>
    </row>
    <row r="9848" spans="4:6" x14ac:dyDescent="0.2">
      <c r="D9848" s="252"/>
      <c r="E9848" s="252"/>
      <c r="F9848" s="252"/>
    </row>
    <row r="9850" spans="4:6" x14ac:dyDescent="0.2">
      <c r="D9850" s="252"/>
      <c r="E9850" s="252"/>
      <c r="F9850" s="252"/>
    </row>
    <row r="9852" spans="4:6" x14ac:dyDescent="0.2">
      <c r="D9852" s="252"/>
      <c r="E9852" s="252"/>
      <c r="F9852" s="252"/>
    </row>
    <row r="9854" spans="4:6" x14ac:dyDescent="0.2">
      <c r="D9854" s="252"/>
      <c r="E9854" s="252"/>
      <c r="F9854" s="252"/>
    </row>
    <row r="9856" spans="4:6" x14ac:dyDescent="0.2">
      <c r="D9856" s="252"/>
      <c r="E9856" s="252"/>
      <c r="F9856" s="252"/>
    </row>
    <row r="9858" spans="4:6" x14ac:dyDescent="0.2">
      <c r="D9858" s="252"/>
      <c r="E9858" s="252"/>
      <c r="F9858" s="252"/>
    </row>
    <row r="9860" spans="4:6" x14ac:dyDescent="0.2">
      <c r="D9860" s="252"/>
      <c r="E9860" s="252"/>
      <c r="F9860" s="252"/>
    </row>
    <row r="9862" spans="4:6" x14ac:dyDescent="0.2">
      <c r="D9862" s="252"/>
      <c r="E9862" s="252"/>
      <c r="F9862" s="252"/>
    </row>
    <row r="9864" spans="4:6" x14ac:dyDescent="0.2">
      <c r="D9864" s="252"/>
      <c r="E9864" s="252"/>
      <c r="F9864" s="252"/>
    </row>
    <row r="9866" spans="4:6" x14ac:dyDescent="0.2">
      <c r="D9866" s="252"/>
      <c r="E9866" s="252"/>
      <c r="F9866" s="252"/>
    </row>
    <row r="9868" spans="4:6" x14ac:dyDescent="0.2">
      <c r="D9868" s="252"/>
      <c r="E9868" s="252"/>
      <c r="F9868" s="252"/>
    </row>
    <row r="9870" spans="4:6" x14ac:dyDescent="0.2">
      <c r="D9870" s="252"/>
      <c r="E9870" s="252"/>
      <c r="F9870" s="252"/>
    </row>
    <row r="9872" spans="4:6" x14ac:dyDescent="0.2">
      <c r="D9872" s="252"/>
      <c r="E9872" s="252"/>
      <c r="F9872" s="252"/>
    </row>
    <row r="9874" spans="4:6" x14ac:dyDescent="0.2">
      <c r="D9874" s="252"/>
      <c r="E9874" s="252"/>
      <c r="F9874" s="252"/>
    </row>
    <row r="9876" spans="4:6" x14ac:dyDescent="0.2">
      <c r="D9876" s="252"/>
      <c r="E9876" s="252"/>
      <c r="F9876" s="252"/>
    </row>
    <row r="9878" spans="4:6" x14ac:dyDescent="0.2">
      <c r="D9878" s="252"/>
      <c r="E9878" s="252"/>
      <c r="F9878" s="252"/>
    </row>
    <row r="9880" spans="4:6" x14ac:dyDescent="0.2">
      <c r="D9880" s="252"/>
      <c r="E9880" s="252"/>
      <c r="F9880" s="252"/>
    </row>
    <row r="9882" spans="4:6" x14ac:dyDescent="0.2">
      <c r="D9882" s="252"/>
      <c r="E9882" s="252"/>
      <c r="F9882" s="252"/>
    </row>
    <row r="9884" spans="4:6" x14ac:dyDescent="0.2">
      <c r="D9884" s="252"/>
      <c r="E9884" s="252"/>
      <c r="F9884" s="252"/>
    </row>
    <row r="9886" spans="4:6" x14ac:dyDescent="0.2">
      <c r="D9886" s="252"/>
      <c r="E9886" s="252"/>
      <c r="F9886" s="252"/>
    </row>
    <row r="9888" spans="4:6" x14ac:dyDescent="0.2">
      <c r="D9888" s="252"/>
      <c r="E9888" s="252"/>
      <c r="F9888" s="252"/>
    </row>
    <row r="9890" spans="4:6" x14ac:dyDescent="0.2">
      <c r="D9890" s="252"/>
      <c r="E9890" s="252"/>
      <c r="F9890" s="252"/>
    </row>
    <row r="9892" spans="4:6" x14ac:dyDescent="0.2">
      <c r="D9892" s="252"/>
      <c r="E9892" s="252"/>
      <c r="F9892" s="252"/>
    </row>
    <row r="9894" spans="4:6" x14ac:dyDescent="0.2">
      <c r="D9894" s="252"/>
      <c r="E9894" s="252"/>
      <c r="F9894" s="252"/>
    </row>
    <row r="9896" spans="4:6" x14ac:dyDescent="0.2">
      <c r="D9896" s="252"/>
      <c r="E9896" s="252"/>
      <c r="F9896" s="252"/>
    </row>
    <row r="9898" spans="4:6" x14ac:dyDescent="0.2">
      <c r="D9898" s="252"/>
      <c r="E9898" s="252"/>
      <c r="F9898" s="252"/>
    </row>
    <row r="9900" spans="4:6" x14ac:dyDescent="0.2">
      <c r="D9900" s="252"/>
      <c r="E9900" s="252"/>
      <c r="F9900" s="252"/>
    </row>
    <row r="9902" spans="4:6" x14ac:dyDescent="0.2">
      <c r="D9902" s="252"/>
      <c r="E9902" s="252"/>
      <c r="F9902" s="252"/>
    </row>
    <row r="9904" spans="4:6" x14ac:dyDescent="0.2">
      <c r="D9904" s="252"/>
      <c r="E9904" s="252"/>
      <c r="F9904" s="252"/>
    </row>
    <row r="9906" spans="4:6" x14ac:dyDescent="0.2">
      <c r="D9906" s="252"/>
      <c r="E9906" s="252"/>
      <c r="F9906" s="252"/>
    </row>
    <row r="9908" spans="4:6" x14ac:dyDescent="0.2">
      <c r="D9908" s="252"/>
      <c r="E9908" s="252"/>
      <c r="F9908" s="252"/>
    </row>
    <row r="9910" spans="4:6" x14ac:dyDescent="0.2">
      <c r="D9910" s="252"/>
      <c r="E9910" s="252"/>
      <c r="F9910" s="252"/>
    </row>
    <row r="9912" spans="4:6" x14ac:dyDescent="0.2">
      <c r="D9912" s="252"/>
      <c r="E9912" s="252"/>
      <c r="F9912" s="252"/>
    </row>
    <row r="9914" spans="4:6" x14ac:dyDescent="0.2">
      <c r="D9914" s="252"/>
      <c r="E9914" s="252"/>
      <c r="F9914" s="252"/>
    </row>
    <row r="9916" spans="4:6" x14ac:dyDescent="0.2">
      <c r="D9916" s="252"/>
      <c r="E9916" s="252"/>
      <c r="F9916" s="252"/>
    </row>
    <row r="9918" spans="4:6" x14ac:dyDescent="0.2">
      <c r="D9918" s="252"/>
      <c r="E9918" s="252"/>
      <c r="F9918" s="252"/>
    </row>
    <row r="9920" spans="4:6" x14ac:dyDescent="0.2">
      <c r="D9920" s="252"/>
      <c r="E9920" s="252"/>
      <c r="F9920" s="252"/>
    </row>
    <row r="9922" spans="4:6" x14ac:dyDescent="0.2">
      <c r="D9922" s="252"/>
      <c r="E9922" s="252"/>
      <c r="F9922" s="252"/>
    </row>
    <row r="9924" spans="4:6" x14ac:dyDescent="0.2">
      <c r="D9924" s="252"/>
      <c r="E9924" s="252"/>
      <c r="F9924" s="252"/>
    </row>
    <row r="9926" spans="4:6" x14ac:dyDescent="0.2">
      <c r="D9926" s="252"/>
      <c r="E9926" s="252"/>
      <c r="F9926" s="252"/>
    </row>
    <row r="9928" spans="4:6" x14ac:dyDescent="0.2">
      <c r="D9928" s="252"/>
      <c r="E9928" s="252"/>
      <c r="F9928" s="252"/>
    </row>
    <row r="9930" spans="4:6" x14ac:dyDescent="0.2">
      <c r="D9930" s="252"/>
      <c r="E9930" s="252"/>
      <c r="F9930" s="252"/>
    </row>
    <row r="9932" spans="4:6" x14ac:dyDescent="0.2">
      <c r="D9932" s="252"/>
      <c r="E9932" s="252"/>
      <c r="F9932" s="252"/>
    </row>
    <row r="9934" spans="4:6" x14ac:dyDescent="0.2">
      <c r="D9934" s="252"/>
      <c r="E9934" s="252"/>
      <c r="F9934" s="252"/>
    </row>
    <row r="9936" spans="4:6" x14ac:dyDescent="0.2">
      <c r="D9936" s="252"/>
      <c r="E9936" s="252"/>
      <c r="F9936" s="252"/>
    </row>
    <row r="9938" spans="4:6" x14ac:dyDescent="0.2">
      <c r="D9938" s="252"/>
      <c r="E9938" s="252"/>
      <c r="F9938" s="252"/>
    </row>
    <row r="9940" spans="4:6" x14ac:dyDescent="0.2">
      <c r="D9940" s="252"/>
      <c r="E9940" s="252"/>
      <c r="F9940" s="252"/>
    </row>
    <row r="9942" spans="4:6" x14ac:dyDescent="0.2">
      <c r="D9942" s="252"/>
      <c r="E9942" s="252"/>
      <c r="F9942" s="252"/>
    </row>
    <row r="9944" spans="4:6" x14ac:dyDescent="0.2">
      <c r="D9944" s="252"/>
      <c r="E9944" s="252"/>
      <c r="F9944" s="252"/>
    </row>
    <row r="9946" spans="4:6" x14ac:dyDescent="0.2">
      <c r="D9946" s="252"/>
      <c r="E9946" s="252"/>
      <c r="F9946" s="252"/>
    </row>
    <row r="9948" spans="4:6" x14ac:dyDescent="0.2">
      <c r="D9948" s="252"/>
      <c r="E9948" s="252"/>
      <c r="F9948" s="252"/>
    </row>
    <row r="9950" spans="4:6" x14ac:dyDescent="0.2">
      <c r="D9950" s="252"/>
      <c r="E9950" s="252"/>
      <c r="F9950" s="252"/>
    </row>
    <row r="9952" spans="4:6" x14ac:dyDescent="0.2">
      <c r="D9952" s="252"/>
      <c r="E9952" s="252"/>
      <c r="F9952" s="252"/>
    </row>
    <row r="9954" spans="4:6" x14ac:dyDescent="0.2">
      <c r="D9954" s="252"/>
      <c r="E9954" s="252"/>
      <c r="F9954" s="252"/>
    </row>
    <row r="9956" spans="4:6" x14ac:dyDescent="0.2">
      <c r="D9956" s="252"/>
      <c r="E9956" s="252"/>
      <c r="F9956" s="252"/>
    </row>
    <row r="9958" spans="4:6" x14ac:dyDescent="0.2">
      <c r="D9958" s="252"/>
      <c r="E9958" s="252"/>
      <c r="F9958" s="252"/>
    </row>
    <row r="9960" spans="4:6" x14ac:dyDescent="0.2">
      <c r="D9960" s="252"/>
      <c r="E9960" s="252"/>
      <c r="F9960" s="252"/>
    </row>
    <row r="9962" spans="4:6" x14ac:dyDescent="0.2">
      <c r="D9962" s="252"/>
      <c r="E9962" s="252"/>
      <c r="F9962" s="252"/>
    </row>
    <row r="9964" spans="4:6" x14ac:dyDescent="0.2">
      <c r="D9964" s="252"/>
      <c r="E9964" s="252"/>
      <c r="F9964" s="252"/>
    </row>
    <row r="9966" spans="4:6" x14ac:dyDescent="0.2">
      <c r="D9966" s="252"/>
      <c r="E9966" s="252"/>
      <c r="F9966" s="252"/>
    </row>
    <row r="9968" spans="4:6" x14ac:dyDescent="0.2">
      <c r="D9968" s="252"/>
      <c r="E9968" s="252"/>
      <c r="F9968" s="252"/>
    </row>
    <row r="9970" spans="4:6" x14ac:dyDescent="0.2">
      <c r="D9970" s="252"/>
      <c r="E9970" s="252"/>
      <c r="F9970" s="252"/>
    </row>
    <row r="9972" spans="4:6" x14ac:dyDescent="0.2">
      <c r="D9972" s="252"/>
      <c r="E9972" s="252"/>
      <c r="F9972" s="252"/>
    </row>
    <row r="9974" spans="4:6" x14ac:dyDescent="0.2">
      <c r="D9974" s="252"/>
      <c r="E9974" s="252"/>
      <c r="F9974" s="252"/>
    </row>
    <row r="9976" spans="4:6" x14ac:dyDescent="0.2">
      <c r="D9976" s="252"/>
      <c r="E9976" s="252"/>
      <c r="F9976" s="252"/>
    </row>
    <row r="9978" spans="4:6" x14ac:dyDescent="0.2">
      <c r="D9978" s="252"/>
      <c r="E9978" s="252"/>
      <c r="F9978" s="252"/>
    </row>
    <row r="9980" spans="4:6" x14ac:dyDescent="0.2">
      <c r="D9980" s="252"/>
      <c r="E9980" s="252"/>
      <c r="F9980" s="252"/>
    </row>
    <row r="9982" spans="4:6" x14ac:dyDescent="0.2">
      <c r="D9982" s="252"/>
      <c r="E9982" s="252"/>
      <c r="F9982" s="252"/>
    </row>
    <row r="9984" spans="4:6" x14ac:dyDescent="0.2">
      <c r="D9984" s="252"/>
      <c r="E9984" s="252"/>
      <c r="F9984" s="252"/>
    </row>
    <row r="9986" spans="4:6" x14ac:dyDescent="0.2">
      <c r="D9986" s="252"/>
      <c r="E9986" s="252"/>
      <c r="F9986" s="252"/>
    </row>
    <row r="9988" spans="4:6" x14ac:dyDescent="0.2">
      <c r="D9988" s="252"/>
      <c r="E9988" s="252"/>
      <c r="F9988" s="252"/>
    </row>
    <row r="9990" spans="4:6" x14ac:dyDescent="0.2">
      <c r="D9990" s="252"/>
      <c r="E9990" s="252"/>
      <c r="F9990" s="252"/>
    </row>
    <row r="9992" spans="4:6" x14ac:dyDescent="0.2">
      <c r="D9992" s="252"/>
      <c r="E9992" s="252"/>
      <c r="F9992" s="252"/>
    </row>
    <row r="9994" spans="4:6" x14ac:dyDescent="0.2">
      <c r="D9994" s="252"/>
      <c r="E9994" s="252"/>
      <c r="F9994" s="252"/>
    </row>
    <row r="9996" spans="4:6" x14ac:dyDescent="0.2">
      <c r="D9996" s="252"/>
      <c r="E9996" s="252"/>
      <c r="F9996" s="252"/>
    </row>
    <row r="9998" spans="4:6" x14ac:dyDescent="0.2">
      <c r="D9998" s="252"/>
      <c r="E9998" s="252"/>
      <c r="F9998" s="252"/>
    </row>
    <row r="10000" spans="4:6" x14ac:dyDescent="0.2">
      <c r="D10000" s="252"/>
      <c r="E10000" s="252"/>
      <c r="F10000" s="252"/>
    </row>
    <row r="10002" spans="4:6" x14ac:dyDescent="0.2">
      <c r="D10002" s="252"/>
      <c r="E10002" s="252"/>
      <c r="F10002" s="252"/>
    </row>
    <row r="10004" spans="4:6" x14ac:dyDescent="0.2">
      <c r="D10004" s="252"/>
      <c r="E10004" s="252"/>
      <c r="F10004" s="252"/>
    </row>
    <row r="10006" spans="4:6" x14ac:dyDescent="0.2">
      <c r="D10006" s="252"/>
      <c r="E10006" s="252"/>
      <c r="F10006" s="252"/>
    </row>
    <row r="10008" spans="4:6" x14ac:dyDescent="0.2">
      <c r="D10008" s="252"/>
      <c r="E10008" s="252"/>
      <c r="F10008" s="252"/>
    </row>
    <row r="10010" spans="4:6" x14ac:dyDescent="0.2">
      <c r="D10010" s="252"/>
      <c r="E10010" s="252"/>
      <c r="F10010" s="252"/>
    </row>
    <row r="10012" spans="4:6" x14ac:dyDescent="0.2">
      <c r="D10012" s="252"/>
      <c r="E10012" s="252"/>
      <c r="F10012" s="252"/>
    </row>
    <row r="10014" spans="4:6" x14ac:dyDescent="0.2">
      <c r="D10014" s="252"/>
      <c r="E10014" s="252"/>
      <c r="F10014" s="252"/>
    </row>
    <row r="10016" spans="4:6" x14ac:dyDescent="0.2">
      <c r="D10016" s="252"/>
      <c r="E10016" s="252"/>
      <c r="F10016" s="252"/>
    </row>
    <row r="10018" spans="4:6" x14ac:dyDescent="0.2">
      <c r="D10018" s="252"/>
      <c r="E10018" s="252"/>
      <c r="F10018" s="252"/>
    </row>
    <row r="10020" spans="4:6" x14ac:dyDescent="0.2">
      <c r="D10020" s="252"/>
      <c r="E10020" s="252"/>
      <c r="F10020" s="252"/>
    </row>
    <row r="10022" spans="4:6" x14ac:dyDescent="0.2">
      <c r="D10022" s="252"/>
      <c r="E10022" s="252"/>
      <c r="F10022" s="252"/>
    </row>
    <row r="10024" spans="4:6" x14ac:dyDescent="0.2">
      <c r="D10024" s="252"/>
      <c r="E10024" s="252"/>
      <c r="F10024" s="252"/>
    </row>
    <row r="10026" spans="4:6" x14ac:dyDescent="0.2">
      <c r="D10026" s="252"/>
      <c r="E10026" s="252"/>
      <c r="F10026" s="252"/>
    </row>
    <row r="10028" spans="4:6" x14ac:dyDescent="0.2">
      <c r="D10028" s="252"/>
      <c r="E10028" s="252"/>
      <c r="F10028" s="252"/>
    </row>
    <row r="10030" spans="4:6" x14ac:dyDescent="0.2">
      <c r="D10030" s="252"/>
      <c r="E10030" s="252"/>
      <c r="F10030" s="252"/>
    </row>
    <row r="10032" spans="4:6" x14ac:dyDescent="0.2">
      <c r="D10032" s="252"/>
      <c r="E10032" s="252"/>
      <c r="F10032" s="252"/>
    </row>
    <row r="10034" spans="4:6" x14ac:dyDescent="0.2">
      <c r="D10034" s="252"/>
      <c r="E10034" s="252"/>
      <c r="F10034" s="252"/>
    </row>
    <row r="10036" spans="4:6" x14ac:dyDescent="0.2">
      <c r="D10036" s="252"/>
      <c r="E10036" s="252"/>
      <c r="F10036" s="252"/>
    </row>
    <row r="10038" spans="4:6" x14ac:dyDescent="0.2">
      <c r="D10038" s="252"/>
      <c r="E10038" s="252"/>
      <c r="F10038" s="252"/>
    </row>
    <row r="10040" spans="4:6" x14ac:dyDescent="0.2">
      <c r="D10040" s="252"/>
      <c r="E10040" s="252"/>
      <c r="F10040" s="252"/>
    </row>
    <row r="10042" spans="4:6" x14ac:dyDescent="0.2">
      <c r="D10042" s="252"/>
      <c r="E10042" s="252"/>
      <c r="F10042" s="252"/>
    </row>
    <row r="10044" spans="4:6" x14ac:dyDescent="0.2">
      <c r="D10044" s="252"/>
      <c r="E10044" s="252"/>
      <c r="F10044" s="252"/>
    </row>
    <row r="10046" spans="4:6" x14ac:dyDescent="0.2">
      <c r="D10046" s="252"/>
      <c r="E10046" s="252"/>
      <c r="F10046" s="252"/>
    </row>
    <row r="10048" spans="4:6" x14ac:dyDescent="0.2">
      <c r="D10048" s="252"/>
      <c r="E10048" s="252"/>
      <c r="F10048" s="252"/>
    </row>
    <row r="10050" spans="4:6" x14ac:dyDescent="0.2">
      <c r="D10050" s="252"/>
      <c r="E10050" s="252"/>
      <c r="F10050" s="252"/>
    </row>
    <row r="10052" spans="4:6" x14ac:dyDescent="0.2">
      <c r="D10052" s="252"/>
      <c r="E10052" s="252"/>
      <c r="F10052" s="252"/>
    </row>
    <row r="10054" spans="4:6" x14ac:dyDescent="0.2">
      <c r="D10054" s="252"/>
      <c r="E10054" s="252"/>
      <c r="F10054" s="252"/>
    </row>
    <row r="10056" spans="4:6" x14ac:dyDescent="0.2">
      <c r="D10056" s="252"/>
      <c r="E10056" s="252"/>
      <c r="F10056" s="252"/>
    </row>
    <row r="10058" spans="4:6" x14ac:dyDescent="0.2">
      <c r="D10058" s="252"/>
      <c r="E10058" s="252"/>
      <c r="F10058" s="252"/>
    </row>
    <row r="10060" spans="4:6" x14ac:dyDescent="0.2">
      <c r="D10060" s="252"/>
      <c r="E10060" s="252"/>
      <c r="F10060" s="252"/>
    </row>
    <row r="10062" spans="4:6" x14ac:dyDescent="0.2">
      <c r="D10062" s="252"/>
      <c r="E10062" s="252"/>
      <c r="F10062" s="252"/>
    </row>
    <row r="10064" spans="4:6" x14ac:dyDescent="0.2">
      <c r="D10064" s="252"/>
      <c r="E10064" s="252"/>
      <c r="F10064" s="252"/>
    </row>
    <row r="10066" spans="4:6" x14ac:dyDescent="0.2">
      <c r="D10066" s="252"/>
      <c r="E10066" s="252"/>
      <c r="F10066" s="252"/>
    </row>
    <row r="10068" spans="4:6" x14ac:dyDescent="0.2">
      <c r="D10068" s="252"/>
      <c r="E10068" s="252"/>
      <c r="F10068" s="252"/>
    </row>
    <row r="10070" spans="4:6" x14ac:dyDescent="0.2">
      <c r="D10070" s="252"/>
      <c r="E10070" s="252"/>
      <c r="F10070" s="252"/>
    </row>
    <row r="10072" spans="4:6" x14ac:dyDescent="0.2">
      <c r="D10072" s="252"/>
      <c r="E10072" s="252"/>
      <c r="F10072" s="252"/>
    </row>
    <row r="10074" spans="4:6" x14ac:dyDescent="0.2">
      <c r="D10074" s="252"/>
      <c r="E10074" s="252"/>
      <c r="F10074" s="252"/>
    </row>
    <row r="10076" spans="4:6" x14ac:dyDescent="0.2">
      <c r="D10076" s="252"/>
      <c r="E10076" s="252"/>
      <c r="F10076" s="252"/>
    </row>
    <row r="10078" spans="4:6" x14ac:dyDescent="0.2">
      <c r="D10078" s="252"/>
      <c r="E10078" s="252"/>
      <c r="F10078" s="252"/>
    </row>
    <row r="10080" spans="4:6" x14ac:dyDescent="0.2">
      <c r="D10080" s="252"/>
      <c r="E10080" s="252"/>
      <c r="F10080" s="252"/>
    </row>
    <row r="10082" spans="4:6" x14ac:dyDescent="0.2">
      <c r="D10082" s="252"/>
      <c r="E10082" s="252"/>
      <c r="F10082" s="252"/>
    </row>
    <row r="10084" spans="4:6" x14ac:dyDescent="0.2">
      <c r="D10084" s="252"/>
      <c r="E10084" s="252"/>
      <c r="F10084" s="252"/>
    </row>
    <row r="10086" spans="4:6" x14ac:dyDescent="0.2">
      <c r="D10086" s="252"/>
      <c r="E10086" s="252"/>
      <c r="F10086" s="252"/>
    </row>
    <row r="10088" spans="4:6" x14ac:dyDescent="0.2">
      <c r="D10088" s="252"/>
      <c r="E10088" s="252"/>
      <c r="F10088" s="252"/>
    </row>
    <row r="10090" spans="4:6" x14ac:dyDescent="0.2">
      <c r="D10090" s="252"/>
      <c r="E10090" s="252"/>
      <c r="F10090" s="252"/>
    </row>
    <row r="10092" spans="4:6" x14ac:dyDescent="0.2">
      <c r="D10092" s="252"/>
      <c r="E10092" s="252"/>
      <c r="F10092" s="252"/>
    </row>
    <row r="10094" spans="4:6" x14ac:dyDescent="0.2">
      <c r="D10094" s="252"/>
      <c r="E10094" s="252"/>
      <c r="F10094" s="252"/>
    </row>
    <row r="10096" spans="4:6" x14ac:dyDescent="0.2">
      <c r="D10096" s="252"/>
      <c r="E10096" s="252"/>
      <c r="F10096" s="252"/>
    </row>
    <row r="10098" spans="4:6" x14ac:dyDescent="0.2">
      <c r="D10098" s="252"/>
      <c r="E10098" s="252"/>
      <c r="F10098" s="252"/>
    </row>
    <row r="10100" spans="4:6" x14ac:dyDescent="0.2">
      <c r="D10100" s="252"/>
      <c r="E10100" s="252"/>
      <c r="F10100" s="252"/>
    </row>
    <row r="10102" spans="4:6" x14ac:dyDescent="0.2">
      <c r="D10102" s="252"/>
      <c r="E10102" s="252"/>
      <c r="F10102" s="252"/>
    </row>
    <row r="10104" spans="4:6" x14ac:dyDescent="0.2">
      <c r="D10104" s="252"/>
      <c r="E10104" s="252"/>
      <c r="F10104" s="252"/>
    </row>
    <row r="10106" spans="4:6" x14ac:dyDescent="0.2">
      <c r="D10106" s="252"/>
      <c r="E10106" s="252"/>
      <c r="F10106" s="252"/>
    </row>
    <row r="10108" spans="4:6" x14ac:dyDescent="0.2">
      <c r="D10108" s="252"/>
      <c r="E10108" s="252"/>
      <c r="F10108" s="252"/>
    </row>
    <row r="10110" spans="4:6" x14ac:dyDescent="0.2">
      <c r="D10110" s="252"/>
      <c r="E10110" s="252"/>
      <c r="F10110" s="252"/>
    </row>
    <row r="10112" spans="4:6" x14ac:dyDescent="0.2">
      <c r="D10112" s="252"/>
      <c r="E10112" s="252"/>
      <c r="F10112" s="252"/>
    </row>
    <row r="10114" spans="4:6" x14ac:dyDescent="0.2">
      <c r="D10114" s="252"/>
      <c r="E10114" s="252"/>
      <c r="F10114" s="252"/>
    </row>
    <row r="10116" spans="4:6" x14ac:dyDescent="0.2">
      <c r="D10116" s="252"/>
      <c r="E10116" s="252"/>
      <c r="F10116" s="252"/>
    </row>
    <row r="10118" spans="4:6" x14ac:dyDescent="0.2">
      <c r="D10118" s="252"/>
      <c r="E10118" s="252"/>
      <c r="F10118" s="252"/>
    </row>
    <row r="10120" spans="4:6" x14ac:dyDescent="0.2">
      <c r="D10120" s="252"/>
      <c r="E10120" s="252"/>
      <c r="F10120" s="252"/>
    </row>
    <row r="10122" spans="4:6" x14ac:dyDescent="0.2">
      <c r="D10122" s="252"/>
      <c r="E10122" s="252"/>
      <c r="F10122" s="252"/>
    </row>
    <row r="10124" spans="4:6" x14ac:dyDescent="0.2">
      <c r="D10124" s="252"/>
      <c r="E10124" s="252"/>
      <c r="F10124" s="252"/>
    </row>
    <row r="10126" spans="4:6" x14ac:dyDescent="0.2">
      <c r="D10126" s="252"/>
      <c r="E10126" s="252"/>
      <c r="F10126" s="252"/>
    </row>
    <row r="10128" spans="4:6" x14ac:dyDescent="0.2">
      <c r="D10128" s="252"/>
      <c r="E10128" s="252"/>
      <c r="F10128" s="252"/>
    </row>
    <row r="10130" spans="4:6" x14ac:dyDescent="0.2">
      <c r="D10130" s="252"/>
      <c r="E10130" s="252"/>
      <c r="F10130" s="252"/>
    </row>
    <row r="10132" spans="4:6" x14ac:dyDescent="0.2">
      <c r="D10132" s="252"/>
      <c r="E10132" s="252"/>
      <c r="F10132" s="252"/>
    </row>
    <row r="10134" spans="4:6" x14ac:dyDescent="0.2">
      <c r="D10134" s="252"/>
      <c r="E10134" s="252"/>
      <c r="F10134" s="252"/>
    </row>
    <row r="10136" spans="4:6" x14ac:dyDescent="0.2">
      <c r="D10136" s="252"/>
      <c r="E10136" s="252"/>
      <c r="F10136" s="252"/>
    </row>
    <row r="10138" spans="4:6" x14ac:dyDescent="0.2">
      <c r="D10138" s="252"/>
      <c r="E10138" s="252"/>
      <c r="F10138" s="252"/>
    </row>
    <row r="10140" spans="4:6" x14ac:dyDescent="0.2">
      <c r="D10140" s="252"/>
      <c r="E10140" s="252"/>
      <c r="F10140" s="252"/>
    </row>
    <row r="10142" spans="4:6" x14ac:dyDescent="0.2">
      <c r="D10142" s="252"/>
      <c r="E10142" s="252"/>
      <c r="F10142" s="252"/>
    </row>
    <row r="10144" spans="4:6" x14ac:dyDescent="0.2">
      <c r="D10144" s="252"/>
      <c r="E10144" s="252"/>
      <c r="F10144" s="252"/>
    </row>
    <row r="10146" spans="4:6" x14ac:dyDescent="0.2">
      <c r="D10146" s="252"/>
      <c r="E10146" s="252"/>
      <c r="F10146" s="252"/>
    </row>
    <row r="10148" spans="4:6" x14ac:dyDescent="0.2">
      <c r="D10148" s="252"/>
      <c r="E10148" s="252"/>
      <c r="F10148" s="252"/>
    </row>
    <row r="10150" spans="4:6" x14ac:dyDescent="0.2">
      <c r="D10150" s="252"/>
      <c r="E10150" s="252"/>
      <c r="F10150" s="252"/>
    </row>
    <row r="10152" spans="4:6" x14ac:dyDescent="0.2">
      <c r="D10152" s="252"/>
      <c r="E10152" s="252"/>
      <c r="F10152" s="252"/>
    </row>
    <row r="10154" spans="4:6" x14ac:dyDescent="0.2">
      <c r="D10154" s="252"/>
      <c r="E10154" s="252"/>
      <c r="F10154" s="252"/>
    </row>
    <row r="10156" spans="4:6" x14ac:dyDescent="0.2">
      <c r="D10156" s="252"/>
      <c r="E10156" s="252"/>
      <c r="F10156" s="252"/>
    </row>
    <row r="10158" spans="4:6" x14ac:dyDescent="0.2">
      <c r="D10158" s="252"/>
      <c r="E10158" s="252"/>
      <c r="F10158" s="252"/>
    </row>
    <row r="10160" spans="4:6" x14ac:dyDescent="0.2">
      <c r="D10160" s="252"/>
      <c r="E10160" s="252"/>
      <c r="F10160" s="252"/>
    </row>
    <row r="10162" spans="4:6" x14ac:dyDescent="0.2">
      <c r="D10162" s="252"/>
      <c r="E10162" s="252"/>
      <c r="F10162" s="252"/>
    </row>
    <row r="10164" spans="4:6" x14ac:dyDescent="0.2">
      <c r="D10164" s="252"/>
      <c r="E10164" s="252"/>
      <c r="F10164" s="252"/>
    </row>
    <row r="10166" spans="4:6" x14ac:dyDescent="0.2">
      <c r="D10166" s="252"/>
      <c r="E10166" s="252"/>
      <c r="F10166" s="252"/>
    </row>
    <row r="10168" spans="4:6" x14ac:dyDescent="0.2">
      <c r="D10168" s="252"/>
      <c r="E10168" s="252"/>
      <c r="F10168" s="252"/>
    </row>
    <row r="10170" spans="4:6" x14ac:dyDescent="0.2">
      <c r="D10170" s="252"/>
      <c r="E10170" s="252"/>
      <c r="F10170" s="252"/>
    </row>
    <row r="10172" spans="4:6" x14ac:dyDescent="0.2">
      <c r="D10172" s="252"/>
      <c r="E10172" s="252"/>
      <c r="F10172" s="252"/>
    </row>
    <row r="10174" spans="4:6" x14ac:dyDescent="0.2">
      <c r="D10174" s="252"/>
      <c r="E10174" s="252"/>
      <c r="F10174" s="252"/>
    </row>
    <row r="10176" spans="4:6" x14ac:dyDescent="0.2">
      <c r="D10176" s="252"/>
      <c r="E10176" s="252"/>
      <c r="F10176" s="252"/>
    </row>
    <row r="10178" spans="4:6" x14ac:dyDescent="0.2">
      <c r="D10178" s="252"/>
      <c r="E10178" s="252"/>
      <c r="F10178" s="252"/>
    </row>
    <row r="10180" spans="4:6" x14ac:dyDescent="0.2">
      <c r="D10180" s="252"/>
      <c r="E10180" s="252"/>
      <c r="F10180" s="252"/>
    </row>
    <row r="10182" spans="4:6" x14ac:dyDescent="0.2">
      <c r="D10182" s="252"/>
      <c r="E10182" s="252"/>
      <c r="F10182" s="252"/>
    </row>
    <row r="10184" spans="4:6" x14ac:dyDescent="0.2">
      <c r="D10184" s="252"/>
      <c r="E10184" s="252"/>
      <c r="F10184" s="252"/>
    </row>
    <row r="10186" spans="4:6" x14ac:dyDescent="0.2">
      <c r="D10186" s="252"/>
      <c r="E10186" s="252"/>
      <c r="F10186" s="252"/>
    </row>
    <row r="10188" spans="4:6" x14ac:dyDescent="0.2">
      <c r="D10188" s="252"/>
      <c r="E10188" s="252"/>
      <c r="F10188" s="252"/>
    </row>
    <row r="10190" spans="4:6" x14ac:dyDescent="0.2">
      <c r="D10190" s="252"/>
      <c r="E10190" s="252"/>
      <c r="F10190" s="252"/>
    </row>
    <row r="10192" spans="4:6" x14ac:dyDescent="0.2">
      <c r="D10192" s="252"/>
      <c r="E10192" s="252"/>
      <c r="F10192" s="252"/>
    </row>
    <row r="10194" spans="4:6" x14ac:dyDescent="0.2">
      <c r="D10194" s="252"/>
      <c r="E10194" s="252"/>
      <c r="F10194" s="252"/>
    </row>
    <row r="10196" spans="4:6" x14ac:dyDescent="0.2">
      <c r="D10196" s="252"/>
      <c r="E10196" s="252"/>
      <c r="F10196" s="252"/>
    </row>
    <row r="10198" spans="4:6" x14ac:dyDescent="0.2">
      <c r="D10198" s="252"/>
      <c r="E10198" s="252"/>
      <c r="F10198" s="252"/>
    </row>
    <row r="10200" spans="4:6" x14ac:dyDescent="0.2">
      <c r="D10200" s="252"/>
      <c r="E10200" s="252"/>
      <c r="F10200" s="252"/>
    </row>
    <row r="10202" spans="4:6" x14ac:dyDescent="0.2">
      <c r="D10202" s="252"/>
      <c r="E10202" s="252"/>
      <c r="F10202" s="252"/>
    </row>
    <row r="10204" spans="4:6" x14ac:dyDescent="0.2">
      <c r="D10204" s="252"/>
      <c r="E10204" s="252"/>
      <c r="F10204" s="252"/>
    </row>
    <row r="10206" spans="4:6" x14ac:dyDescent="0.2">
      <c r="D10206" s="252"/>
      <c r="E10206" s="252"/>
      <c r="F10206" s="252"/>
    </row>
    <row r="10208" spans="4:6" x14ac:dyDescent="0.2">
      <c r="D10208" s="252"/>
      <c r="E10208" s="252"/>
      <c r="F10208" s="252"/>
    </row>
    <row r="10210" spans="4:6" x14ac:dyDescent="0.2">
      <c r="D10210" s="252"/>
      <c r="E10210" s="252"/>
      <c r="F10210" s="252"/>
    </row>
    <row r="10212" spans="4:6" x14ac:dyDescent="0.2">
      <c r="D10212" s="252"/>
      <c r="E10212" s="252"/>
      <c r="F10212" s="252"/>
    </row>
    <row r="10214" spans="4:6" x14ac:dyDescent="0.2">
      <c r="D10214" s="252"/>
      <c r="E10214" s="252"/>
      <c r="F10214" s="252"/>
    </row>
    <row r="10216" spans="4:6" x14ac:dyDescent="0.2">
      <c r="D10216" s="252"/>
      <c r="E10216" s="252"/>
      <c r="F10216" s="252"/>
    </row>
    <row r="10218" spans="4:6" x14ac:dyDescent="0.2">
      <c r="D10218" s="252"/>
      <c r="E10218" s="252"/>
      <c r="F10218" s="252"/>
    </row>
    <row r="10220" spans="4:6" x14ac:dyDescent="0.2">
      <c r="D10220" s="252"/>
      <c r="E10220" s="252"/>
      <c r="F10220" s="252"/>
    </row>
    <row r="10222" spans="4:6" x14ac:dyDescent="0.2">
      <c r="D10222" s="252"/>
      <c r="E10222" s="252"/>
      <c r="F10222" s="252"/>
    </row>
    <row r="10224" spans="4:6" x14ac:dyDescent="0.2">
      <c r="D10224" s="252"/>
      <c r="E10224" s="252"/>
      <c r="F10224" s="252"/>
    </row>
    <row r="10226" spans="4:6" x14ac:dyDescent="0.2">
      <c r="D10226" s="252"/>
      <c r="E10226" s="252"/>
      <c r="F10226" s="252"/>
    </row>
    <row r="10228" spans="4:6" x14ac:dyDescent="0.2">
      <c r="D10228" s="252"/>
      <c r="E10228" s="252"/>
      <c r="F10228" s="252"/>
    </row>
    <row r="10230" spans="4:6" x14ac:dyDescent="0.2">
      <c r="D10230" s="252"/>
      <c r="E10230" s="252"/>
      <c r="F10230" s="252"/>
    </row>
    <row r="10232" spans="4:6" x14ac:dyDescent="0.2">
      <c r="D10232" s="252"/>
      <c r="E10232" s="252"/>
      <c r="F10232" s="252"/>
    </row>
    <row r="10234" spans="4:6" x14ac:dyDescent="0.2">
      <c r="D10234" s="252"/>
      <c r="E10234" s="252"/>
      <c r="F10234" s="252"/>
    </row>
    <row r="10236" spans="4:6" x14ac:dyDescent="0.2">
      <c r="D10236" s="252"/>
      <c r="E10236" s="252"/>
      <c r="F10236" s="252"/>
    </row>
    <row r="10238" spans="4:6" x14ac:dyDescent="0.2">
      <c r="D10238" s="252"/>
      <c r="E10238" s="252"/>
      <c r="F10238" s="252"/>
    </row>
    <row r="10240" spans="4:6" x14ac:dyDescent="0.2">
      <c r="D10240" s="252"/>
      <c r="E10240" s="252"/>
      <c r="F10240" s="252"/>
    </row>
    <row r="10242" spans="4:6" x14ac:dyDescent="0.2">
      <c r="D10242" s="252"/>
      <c r="E10242" s="252"/>
      <c r="F10242" s="252"/>
    </row>
    <row r="10244" spans="4:6" x14ac:dyDescent="0.2">
      <c r="D10244" s="252"/>
      <c r="E10244" s="252"/>
      <c r="F10244" s="252"/>
    </row>
    <row r="10246" spans="4:6" x14ac:dyDescent="0.2">
      <c r="D10246" s="252"/>
      <c r="E10246" s="252"/>
      <c r="F10246" s="252"/>
    </row>
    <row r="10248" spans="4:6" x14ac:dyDescent="0.2">
      <c r="D10248" s="252"/>
      <c r="E10248" s="252"/>
      <c r="F10248" s="252"/>
    </row>
    <row r="10250" spans="4:6" x14ac:dyDescent="0.2">
      <c r="D10250" s="252"/>
      <c r="E10250" s="252"/>
      <c r="F10250" s="252"/>
    </row>
    <row r="10252" spans="4:6" x14ac:dyDescent="0.2">
      <c r="D10252" s="252"/>
      <c r="E10252" s="252"/>
      <c r="F10252" s="252"/>
    </row>
    <row r="10254" spans="4:6" x14ac:dyDescent="0.2">
      <c r="D10254" s="252"/>
      <c r="E10254" s="252"/>
      <c r="F10254" s="252"/>
    </row>
    <row r="10256" spans="4:6" x14ac:dyDescent="0.2">
      <c r="D10256" s="252"/>
      <c r="E10256" s="252"/>
      <c r="F10256" s="252"/>
    </row>
    <row r="10258" spans="4:6" x14ac:dyDescent="0.2">
      <c r="D10258" s="252"/>
      <c r="E10258" s="252"/>
      <c r="F10258" s="252"/>
    </row>
    <row r="10260" spans="4:6" x14ac:dyDescent="0.2">
      <c r="D10260" s="252"/>
      <c r="E10260" s="252"/>
      <c r="F10260" s="252"/>
    </row>
    <row r="10262" spans="4:6" x14ac:dyDescent="0.2">
      <c r="D10262" s="252"/>
      <c r="E10262" s="252"/>
      <c r="F10262" s="252"/>
    </row>
    <row r="10264" spans="4:6" x14ac:dyDescent="0.2">
      <c r="D10264" s="252"/>
      <c r="E10264" s="252"/>
      <c r="F10264" s="252"/>
    </row>
    <row r="10266" spans="4:6" x14ac:dyDescent="0.2">
      <c r="D10266" s="252"/>
      <c r="E10266" s="252"/>
      <c r="F10266" s="252"/>
    </row>
    <row r="10268" spans="4:6" x14ac:dyDescent="0.2">
      <c r="D10268" s="252"/>
      <c r="E10268" s="252"/>
      <c r="F10268" s="252"/>
    </row>
    <row r="10270" spans="4:6" x14ac:dyDescent="0.2">
      <c r="D10270" s="252"/>
      <c r="E10270" s="252"/>
      <c r="F10270" s="252"/>
    </row>
    <row r="10272" spans="4:6" x14ac:dyDescent="0.2">
      <c r="D10272" s="252"/>
      <c r="E10272" s="252"/>
      <c r="F10272" s="252"/>
    </row>
    <row r="10274" spans="4:6" x14ac:dyDescent="0.2">
      <c r="D10274" s="252"/>
      <c r="E10274" s="252"/>
      <c r="F10274" s="252"/>
    </row>
    <row r="10276" spans="4:6" x14ac:dyDescent="0.2">
      <c r="D10276" s="252"/>
      <c r="E10276" s="252"/>
      <c r="F10276" s="252"/>
    </row>
    <row r="10278" spans="4:6" x14ac:dyDescent="0.2">
      <c r="D10278" s="252"/>
      <c r="E10278" s="252"/>
      <c r="F10278" s="252"/>
    </row>
    <row r="10280" spans="4:6" x14ac:dyDescent="0.2">
      <c r="D10280" s="252"/>
      <c r="E10280" s="252"/>
      <c r="F10280" s="252"/>
    </row>
    <row r="10282" spans="4:6" x14ac:dyDescent="0.2">
      <c r="D10282" s="252"/>
      <c r="E10282" s="252"/>
      <c r="F10282" s="252"/>
    </row>
    <row r="10284" spans="4:6" x14ac:dyDescent="0.2">
      <c r="D10284" s="252"/>
      <c r="E10284" s="252"/>
      <c r="F10284" s="252"/>
    </row>
    <row r="10286" spans="4:6" x14ac:dyDescent="0.2">
      <c r="D10286" s="252"/>
      <c r="E10286" s="252"/>
      <c r="F10286" s="252"/>
    </row>
    <row r="10288" spans="4:6" x14ac:dyDescent="0.2">
      <c r="D10288" s="252"/>
      <c r="E10288" s="252"/>
      <c r="F10288" s="252"/>
    </row>
    <row r="10290" spans="4:6" x14ac:dyDescent="0.2">
      <c r="D10290" s="252"/>
      <c r="E10290" s="252"/>
      <c r="F10290" s="252"/>
    </row>
    <row r="10292" spans="4:6" x14ac:dyDescent="0.2">
      <c r="D10292" s="252"/>
      <c r="E10292" s="252"/>
      <c r="F10292" s="252"/>
    </row>
    <row r="10294" spans="4:6" x14ac:dyDescent="0.2">
      <c r="D10294" s="252"/>
      <c r="E10294" s="252"/>
      <c r="F10294" s="252"/>
    </row>
    <row r="10296" spans="4:6" x14ac:dyDescent="0.2">
      <c r="D10296" s="252"/>
      <c r="E10296" s="252"/>
      <c r="F10296" s="252"/>
    </row>
    <row r="10298" spans="4:6" x14ac:dyDescent="0.2">
      <c r="D10298" s="252"/>
      <c r="E10298" s="252"/>
      <c r="F10298" s="252"/>
    </row>
    <row r="10300" spans="4:6" x14ac:dyDescent="0.2">
      <c r="D10300" s="252"/>
      <c r="E10300" s="252"/>
      <c r="F10300" s="252"/>
    </row>
    <row r="10302" spans="4:6" x14ac:dyDescent="0.2">
      <c r="D10302" s="252"/>
      <c r="E10302" s="252"/>
      <c r="F10302" s="252"/>
    </row>
    <row r="10304" spans="4:6" x14ac:dyDescent="0.2">
      <c r="D10304" s="252"/>
      <c r="E10304" s="252"/>
      <c r="F10304" s="252"/>
    </row>
    <row r="10306" spans="4:6" x14ac:dyDescent="0.2">
      <c r="D10306" s="252"/>
      <c r="E10306" s="252"/>
      <c r="F10306" s="252"/>
    </row>
    <row r="10308" spans="4:6" x14ac:dyDescent="0.2">
      <c r="D10308" s="252"/>
      <c r="E10308" s="252"/>
      <c r="F10308" s="252"/>
    </row>
    <row r="10310" spans="4:6" x14ac:dyDescent="0.2">
      <c r="D10310" s="252"/>
      <c r="E10310" s="252"/>
      <c r="F10310" s="252"/>
    </row>
    <row r="10312" spans="4:6" x14ac:dyDescent="0.2">
      <c r="D10312" s="252"/>
      <c r="E10312" s="252"/>
      <c r="F10312" s="252"/>
    </row>
    <row r="10314" spans="4:6" x14ac:dyDescent="0.2">
      <c r="D10314" s="252"/>
      <c r="E10314" s="252"/>
      <c r="F10314" s="252"/>
    </row>
    <row r="10316" spans="4:6" x14ac:dyDescent="0.2">
      <c r="D10316" s="252"/>
      <c r="E10316" s="252"/>
      <c r="F10316" s="252"/>
    </row>
    <row r="10318" spans="4:6" x14ac:dyDescent="0.2">
      <c r="D10318" s="252"/>
      <c r="E10318" s="252"/>
      <c r="F10318" s="252"/>
    </row>
    <row r="10320" spans="4:6" x14ac:dyDescent="0.2">
      <c r="D10320" s="252"/>
      <c r="E10320" s="252"/>
      <c r="F10320" s="252"/>
    </row>
    <row r="10322" spans="4:6" x14ac:dyDescent="0.2">
      <c r="D10322" s="252"/>
      <c r="E10322" s="252"/>
      <c r="F10322" s="252"/>
    </row>
    <row r="10324" spans="4:6" x14ac:dyDescent="0.2">
      <c r="D10324" s="252"/>
      <c r="E10324" s="252"/>
      <c r="F10324" s="252"/>
    </row>
    <row r="10326" spans="4:6" x14ac:dyDescent="0.2">
      <c r="D10326" s="252"/>
      <c r="E10326" s="252"/>
      <c r="F10326" s="252"/>
    </row>
    <row r="10328" spans="4:6" x14ac:dyDescent="0.2">
      <c r="D10328" s="252"/>
      <c r="E10328" s="252"/>
      <c r="F10328" s="252"/>
    </row>
    <row r="10330" spans="4:6" x14ac:dyDescent="0.2">
      <c r="D10330" s="252"/>
      <c r="E10330" s="252"/>
      <c r="F10330" s="252"/>
    </row>
    <row r="10332" spans="4:6" x14ac:dyDescent="0.2">
      <c r="D10332" s="252"/>
      <c r="E10332" s="252"/>
      <c r="F10332" s="252"/>
    </row>
    <row r="10334" spans="4:6" x14ac:dyDescent="0.2">
      <c r="D10334" s="252"/>
      <c r="E10334" s="252"/>
      <c r="F10334" s="252"/>
    </row>
    <row r="10336" spans="4:6" x14ac:dyDescent="0.2">
      <c r="D10336" s="252"/>
      <c r="E10336" s="252"/>
      <c r="F10336" s="252"/>
    </row>
    <row r="10338" spans="4:6" x14ac:dyDescent="0.2">
      <c r="D10338" s="252"/>
      <c r="E10338" s="252"/>
      <c r="F10338" s="252"/>
    </row>
    <row r="10340" spans="4:6" x14ac:dyDescent="0.2">
      <c r="D10340" s="252"/>
      <c r="E10340" s="252"/>
      <c r="F10340" s="252"/>
    </row>
    <row r="10342" spans="4:6" x14ac:dyDescent="0.2">
      <c r="D10342" s="252"/>
      <c r="E10342" s="252"/>
      <c r="F10342" s="252"/>
    </row>
    <row r="10344" spans="4:6" x14ac:dyDescent="0.2">
      <c r="D10344" s="252"/>
      <c r="E10344" s="252"/>
      <c r="F10344" s="252"/>
    </row>
    <row r="10346" spans="4:6" x14ac:dyDescent="0.2">
      <c r="D10346" s="252"/>
      <c r="E10346" s="252"/>
      <c r="F10346" s="252"/>
    </row>
    <row r="10348" spans="4:6" x14ac:dyDescent="0.2">
      <c r="D10348" s="252"/>
      <c r="E10348" s="252"/>
      <c r="F10348" s="252"/>
    </row>
    <row r="10350" spans="4:6" x14ac:dyDescent="0.2">
      <c r="D10350" s="252"/>
      <c r="E10350" s="252"/>
      <c r="F10350" s="252"/>
    </row>
    <row r="10352" spans="4:6" x14ac:dyDescent="0.2">
      <c r="D10352" s="252"/>
      <c r="E10352" s="252"/>
      <c r="F10352" s="252"/>
    </row>
    <row r="10354" spans="4:6" x14ac:dyDescent="0.2">
      <c r="D10354" s="252"/>
      <c r="E10354" s="252"/>
      <c r="F10354" s="252"/>
    </row>
    <row r="10356" spans="4:6" x14ac:dyDescent="0.2">
      <c r="D10356" s="252"/>
      <c r="E10356" s="252"/>
      <c r="F10356" s="252"/>
    </row>
    <row r="10358" spans="4:6" x14ac:dyDescent="0.2">
      <c r="D10358" s="252"/>
      <c r="E10358" s="252"/>
      <c r="F10358" s="252"/>
    </row>
    <row r="10360" spans="4:6" x14ac:dyDescent="0.2">
      <c r="D10360" s="252"/>
      <c r="E10360" s="252"/>
      <c r="F10360" s="252"/>
    </row>
    <row r="10362" spans="4:6" x14ac:dyDescent="0.2">
      <c r="D10362" s="252"/>
      <c r="E10362" s="252"/>
      <c r="F10362" s="252"/>
    </row>
    <row r="10364" spans="4:6" x14ac:dyDescent="0.2">
      <c r="D10364" s="252"/>
      <c r="E10364" s="252"/>
      <c r="F10364" s="252"/>
    </row>
    <row r="10366" spans="4:6" x14ac:dyDescent="0.2">
      <c r="D10366" s="252"/>
      <c r="E10366" s="252"/>
      <c r="F10366" s="252"/>
    </row>
    <row r="10368" spans="4:6" x14ac:dyDescent="0.2">
      <c r="D10368" s="252"/>
      <c r="E10368" s="252"/>
      <c r="F10368" s="252"/>
    </row>
    <row r="10370" spans="4:6" x14ac:dyDescent="0.2">
      <c r="D10370" s="252"/>
      <c r="E10370" s="252"/>
      <c r="F10370" s="252"/>
    </row>
    <row r="10372" spans="4:6" x14ac:dyDescent="0.2">
      <c r="D10372" s="252"/>
      <c r="E10372" s="252"/>
      <c r="F10372" s="252"/>
    </row>
    <row r="10374" spans="4:6" x14ac:dyDescent="0.2">
      <c r="D10374" s="252"/>
      <c r="E10374" s="252"/>
      <c r="F10374" s="252"/>
    </row>
    <row r="10376" spans="4:6" x14ac:dyDescent="0.2">
      <c r="D10376" s="252"/>
      <c r="E10376" s="252"/>
      <c r="F10376" s="252"/>
    </row>
    <row r="10378" spans="4:6" x14ac:dyDescent="0.2">
      <c r="D10378" s="252"/>
      <c r="E10378" s="252"/>
      <c r="F10378" s="252"/>
    </row>
    <row r="10380" spans="4:6" x14ac:dyDescent="0.2">
      <c r="D10380" s="252"/>
      <c r="E10380" s="252"/>
      <c r="F10380" s="252"/>
    </row>
    <row r="10382" spans="4:6" x14ac:dyDescent="0.2">
      <c r="D10382" s="252"/>
      <c r="E10382" s="252"/>
      <c r="F10382" s="252"/>
    </row>
    <row r="10384" spans="4:6" x14ac:dyDescent="0.2">
      <c r="D10384" s="252"/>
      <c r="E10384" s="252"/>
      <c r="F10384" s="252"/>
    </row>
    <row r="10386" spans="4:6" x14ac:dyDescent="0.2">
      <c r="D10386" s="252"/>
      <c r="E10386" s="252"/>
      <c r="F10386" s="252"/>
    </row>
    <row r="10388" spans="4:6" x14ac:dyDescent="0.2">
      <c r="D10388" s="252"/>
      <c r="E10388" s="252"/>
      <c r="F10388" s="252"/>
    </row>
    <row r="10390" spans="4:6" x14ac:dyDescent="0.2">
      <c r="D10390" s="252"/>
      <c r="E10390" s="252"/>
      <c r="F10390" s="252"/>
    </row>
    <row r="10392" spans="4:6" x14ac:dyDescent="0.2">
      <c r="D10392" s="252"/>
      <c r="E10392" s="252"/>
      <c r="F10392" s="252"/>
    </row>
    <row r="10394" spans="4:6" x14ac:dyDescent="0.2">
      <c r="D10394" s="252"/>
      <c r="E10394" s="252"/>
      <c r="F10394" s="252"/>
    </row>
    <row r="10396" spans="4:6" x14ac:dyDescent="0.2">
      <c r="D10396" s="252"/>
      <c r="E10396" s="252"/>
      <c r="F10396" s="252"/>
    </row>
    <row r="10398" spans="4:6" x14ac:dyDescent="0.2">
      <c r="D10398" s="252"/>
      <c r="E10398" s="252"/>
      <c r="F10398" s="252"/>
    </row>
    <row r="10400" spans="4:6" x14ac:dyDescent="0.2">
      <c r="D10400" s="252"/>
      <c r="E10400" s="252"/>
      <c r="F10400" s="252"/>
    </row>
    <row r="10402" spans="4:6" x14ac:dyDescent="0.2">
      <c r="D10402" s="252"/>
      <c r="E10402" s="252"/>
      <c r="F10402" s="252"/>
    </row>
    <row r="10404" spans="4:6" x14ac:dyDescent="0.2">
      <c r="D10404" s="252"/>
      <c r="E10404" s="252"/>
      <c r="F10404" s="252"/>
    </row>
    <row r="10406" spans="4:6" x14ac:dyDescent="0.2">
      <c r="D10406" s="252"/>
      <c r="E10406" s="252"/>
      <c r="F10406" s="252"/>
    </row>
    <row r="10408" spans="4:6" x14ac:dyDescent="0.2">
      <c r="D10408" s="252"/>
      <c r="E10408" s="252"/>
      <c r="F10408" s="252"/>
    </row>
    <row r="10410" spans="4:6" x14ac:dyDescent="0.2">
      <c r="D10410" s="252"/>
      <c r="E10410" s="252"/>
      <c r="F10410" s="252"/>
    </row>
    <row r="10412" spans="4:6" x14ac:dyDescent="0.2">
      <c r="D10412" s="252"/>
      <c r="E10412" s="252"/>
      <c r="F10412" s="252"/>
    </row>
    <row r="10414" spans="4:6" x14ac:dyDescent="0.2">
      <c r="D10414" s="252"/>
      <c r="E10414" s="252"/>
      <c r="F10414" s="252"/>
    </row>
    <row r="10416" spans="4:6" x14ac:dyDescent="0.2">
      <c r="D10416" s="252"/>
      <c r="E10416" s="252"/>
      <c r="F10416" s="252"/>
    </row>
    <row r="10418" spans="4:6" x14ac:dyDescent="0.2">
      <c r="D10418" s="252"/>
      <c r="E10418" s="252"/>
      <c r="F10418" s="252"/>
    </row>
    <row r="10420" spans="4:6" x14ac:dyDescent="0.2">
      <c r="D10420" s="252"/>
      <c r="E10420" s="252"/>
      <c r="F10420" s="252"/>
    </row>
    <row r="10422" spans="4:6" x14ac:dyDescent="0.2">
      <c r="D10422" s="252"/>
      <c r="E10422" s="252"/>
      <c r="F10422" s="252"/>
    </row>
    <row r="10424" spans="4:6" x14ac:dyDescent="0.2">
      <c r="D10424" s="252"/>
      <c r="E10424" s="252"/>
      <c r="F10424" s="252"/>
    </row>
    <row r="10426" spans="4:6" x14ac:dyDescent="0.2">
      <c r="D10426" s="252"/>
      <c r="E10426" s="252"/>
      <c r="F10426" s="252"/>
    </row>
    <row r="10428" spans="4:6" x14ac:dyDescent="0.2">
      <c r="D10428" s="252"/>
      <c r="E10428" s="252"/>
      <c r="F10428" s="252"/>
    </row>
    <row r="10430" spans="4:6" x14ac:dyDescent="0.2">
      <c r="D10430" s="252"/>
      <c r="E10430" s="252"/>
      <c r="F10430" s="252"/>
    </row>
    <row r="10432" spans="4:6" x14ac:dyDescent="0.2">
      <c r="D10432" s="252"/>
      <c r="E10432" s="252"/>
      <c r="F10432" s="252"/>
    </row>
    <row r="10434" spans="4:6" x14ac:dyDescent="0.2">
      <c r="D10434" s="252"/>
      <c r="E10434" s="252"/>
      <c r="F10434" s="252"/>
    </row>
    <row r="10436" spans="4:6" x14ac:dyDescent="0.2">
      <c r="D10436" s="252"/>
      <c r="E10436" s="252"/>
      <c r="F10436" s="252"/>
    </row>
    <row r="10438" spans="4:6" x14ac:dyDescent="0.2">
      <c r="D10438" s="252"/>
      <c r="E10438" s="252"/>
      <c r="F10438" s="252"/>
    </row>
    <row r="10440" spans="4:6" x14ac:dyDescent="0.2">
      <c r="D10440" s="252"/>
      <c r="E10440" s="252"/>
      <c r="F10440" s="252"/>
    </row>
    <row r="10442" spans="4:6" x14ac:dyDescent="0.2">
      <c r="D10442" s="252"/>
      <c r="E10442" s="252"/>
      <c r="F10442" s="252"/>
    </row>
    <row r="10444" spans="4:6" x14ac:dyDescent="0.2">
      <c r="D10444" s="252"/>
      <c r="E10444" s="252"/>
      <c r="F10444" s="252"/>
    </row>
    <row r="10446" spans="4:6" x14ac:dyDescent="0.2">
      <c r="D10446" s="252"/>
      <c r="E10446" s="252"/>
      <c r="F10446" s="252"/>
    </row>
    <row r="10448" spans="4:6" x14ac:dyDescent="0.2">
      <c r="D10448" s="252"/>
      <c r="E10448" s="252"/>
      <c r="F10448" s="252"/>
    </row>
    <row r="10450" spans="4:6" x14ac:dyDescent="0.2">
      <c r="D10450" s="252"/>
      <c r="E10450" s="252"/>
      <c r="F10450" s="252"/>
    </row>
    <row r="10452" spans="4:6" x14ac:dyDescent="0.2">
      <c r="D10452" s="252"/>
      <c r="E10452" s="252"/>
      <c r="F10452" s="252"/>
    </row>
    <row r="10454" spans="4:6" x14ac:dyDescent="0.2">
      <c r="D10454" s="252"/>
      <c r="E10454" s="252"/>
      <c r="F10454" s="252"/>
    </row>
    <row r="10456" spans="4:6" x14ac:dyDescent="0.2">
      <c r="D10456" s="252"/>
      <c r="E10456" s="252"/>
      <c r="F10456" s="252"/>
    </row>
    <row r="10458" spans="4:6" x14ac:dyDescent="0.2">
      <c r="D10458" s="252"/>
      <c r="E10458" s="252"/>
      <c r="F10458" s="252"/>
    </row>
    <row r="10460" spans="4:6" x14ac:dyDescent="0.2">
      <c r="D10460" s="252"/>
      <c r="E10460" s="252"/>
      <c r="F10460" s="252"/>
    </row>
    <row r="10462" spans="4:6" x14ac:dyDescent="0.2">
      <c r="D10462" s="252"/>
      <c r="E10462" s="252"/>
      <c r="F10462" s="252"/>
    </row>
    <row r="10464" spans="4:6" x14ac:dyDescent="0.2">
      <c r="D10464" s="252"/>
      <c r="E10464" s="252"/>
      <c r="F10464" s="252"/>
    </row>
    <row r="10466" spans="4:6" x14ac:dyDescent="0.2">
      <c r="D10466" s="252"/>
      <c r="E10466" s="252"/>
      <c r="F10466" s="252"/>
    </row>
    <row r="10468" spans="4:6" x14ac:dyDescent="0.2">
      <c r="D10468" s="252"/>
      <c r="E10468" s="252"/>
      <c r="F10468" s="252"/>
    </row>
    <row r="10470" spans="4:6" x14ac:dyDescent="0.2">
      <c r="D10470" s="252"/>
      <c r="E10470" s="252"/>
      <c r="F10470" s="252"/>
    </row>
    <row r="10472" spans="4:6" x14ac:dyDescent="0.2">
      <c r="D10472" s="252"/>
      <c r="E10472" s="252"/>
      <c r="F10472" s="252"/>
    </row>
    <row r="10474" spans="4:6" x14ac:dyDescent="0.2">
      <c r="D10474" s="252"/>
      <c r="E10474" s="252"/>
      <c r="F10474" s="252"/>
    </row>
    <row r="10476" spans="4:6" x14ac:dyDescent="0.2">
      <c r="D10476" s="252"/>
      <c r="E10476" s="252"/>
      <c r="F10476" s="252"/>
    </row>
    <row r="10478" spans="4:6" x14ac:dyDescent="0.2">
      <c r="D10478" s="252"/>
      <c r="E10478" s="252"/>
      <c r="F10478" s="252"/>
    </row>
    <row r="10480" spans="4:6" x14ac:dyDescent="0.2">
      <c r="D10480" s="252"/>
      <c r="E10480" s="252"/>
      <c r="F10480" s="252"/>
    </row>
    <row r="10482" spans="4:6" x14ac:dyDescent="0.2">
      <c r="D10482" s="252"/>
      <c r="E10482" s="252"/>
      <c r="F10482" s="252"/>
    </row>
    <row r="10484" spans="4:6" x14ac:dyDescent="0.2">
      <c r="D10484" s="252"/>
      <c r="E10484" s="252"/>
      <c r="F10484" s="252"/>
    </row>
    <row r="10486" spans="4:6" x14ac:dyDescent="0.2">
      <c r="D10486" s="252"/>
      <c r="E10486" s="252"/>
      <c r="F10486" s="252"/>
    </row>
    <row r="10488" spans="4:6" x14ac:dyDescent="0.2">
      <c r="D10488" s="252"/>
      <c r="E10488" s="252"/>
      <c r="F10488" s="252"/>
    </row>
    <row r="10490" spans="4:6" x14ac:dyDescent="0.2">
      <c r="D10490" s="252"/>
      <c r="E10490" s="252"/>
      <c r="F10490" s="252"/>
    </row>
    <row r="10492" spans="4:6" x14ac:dyDescent="0.2">
      <c r="D10492" s="252"/>
      <c r="E10492" s="252"/>
      <c r="F10492" s="252"/>
    </row>
    <row r="10494" spans="4:6" x14ac:dyDescent="0.2">
      <c r="D10494" s="252"/>
      <c r="E10494" s="252"/>
      <c r="F10494" s="252"/>
    </row>
    <row r="10496" spans="4:6" x14ac:dyDescent="0.2">
      <c r="D10496" s="252"/>
      <c r="E10496" s="252"/>
      <c r="F10496" s="252"/>
    </row>
    <row r="10498" spans="4:6" x14ac:dyDescent="0.2">
      <c r="D10498" s="252"/>
      <c r="E10498" s="252"/>
      <c r="F10498" s="252"/>
    </row>
    <row r="10500" spans="4:6" x14ac:dyDescent="0.2">
      <c r="D10500" s="252"/>
      <c r="E10500" s="252"/>
      <c r="F10500" s="252"/>
    </row>
    <row r="10502" spans="4:6" x14ac:dyDescent="0.2">
      <c r="D10502" s="252"/>
      <c r="E10502" s="252"/>
      <c r="F10502" s="252"/>
    </row>
    <row r="10504" spans="4:6" x14ac:dyDescent="0.2">
      <c r="D10504" s="252"/>
      <c r="E10504" s="252"/>
      <c r="F10504" s="252"/>
    </row>
    <row r="10506" spans="4:6" x14ac:dyDescent="0.2">
      <c r="D10506" s="252"/>
      <c r="E10506" s="252"/>
      <c r="F10506" s="252"/>
    </row>
    <row r="10508" spans="4:6" x14ac:dyDescent="0.2">
      <c r="D10508" s="252"/>
      <c r="E10508" s="252"/>
      <c r="F10508" s="252"/>
    </row>
    <row r="10510" spans="4:6" x14ac:dyDescent="0.2">
      <c r="D10510" s="252"/>
      <c r="E10510" s="252"/>
      <c r="F10510" s="252"/>
    </row>
    <row r="10512" spans="4:6" x14ac:dyDescent="0.2">
      <c r="D10512" s="252"/>
      <c r="E10512" s="252"/>
      <c r="F10512" s="252"/>
    </row>
    <row r="10514" spans="4:6" x14ac:dyDescent="0.2">
      <c r="D10514" s="252"/>
      <c r="E10514" s="252"/>
      <c r="F10514" s="252"/>
    </row>
    <row r="10516" spans="4:6" x14ac:dyDescent="0.2">
      <c r="D10516" s="252"/>
      <c r="E10516" s="252"/>
      <c r="F10516" s="252"/>
    </row>
    <row r="10518" spans="4:6" x14ac:dyDescent="0.2">
      <c r="D10518" s="252"/>
      <c r="E10518" s="252"/>
      <c r="F10518" s="252"/>
    </row>
    <row r="10520" spans="4:6" x14ac:dyDescent="0.2">
      <c r="D10520" s="252"/>
      <c r="E10520" s="252"/>
      <c r="F10520" s="252"/>
    </row>
    <row r="10522" spans="4:6" x14ac:dyDescent="0.2">
      <c r="D10522" s="252"/>
      <c r="E10522" s="252"/>
      <c r="F10522" s="252"/>
    </row>
    <row r="10524" spans="4:6" x14ac:dyDescent="0.2">
      <c r="D10524" s="252"/>
      <c r="E10524" s="252"/>
      <c r="F10524" s="252"/>
    </row>
    <row r="10526" spans="4:6" x14ac:dyDescent="0.2">
      <c r="D10526" s="252"/>
      <c r="E10526" s="252"/>
      <c r="F10526" s="252"/>
    </row>
    <row r="10528" spans="4:6" x14ac:dyDescent="0.2">
      <c r="D10528" s="252"/>
      <c r="E10528" s="252"/>
      <c r="F10528" s="252"/>
    </row>
    <row r="10530" spans="4:6" x14ac:dyDescent="0.2">
      <c r="D10530" s="252"/>
      <c r="E10530" s="252"/>
      <c r="F10530" s="252"/>
    </row>
    <row r="10532" spans="4:6" x14ac:dyDescent="0.2">
      <c r="D10532" s="252"/>
      <c r="E10532" s="252"/>
      <c r="F10532" s="252"/>
    </row>
    <row r="10534" spans="4:6" x14ac:dyDescent="0.2">
      <c r="D10534" s="252"/>
      <c r="E10534" s="252"/>
      <c r="F10534" s="252"/>
    </row>
    <row r="10536" spans="4:6" x14ac:dyDescent="0.2">
      <c r="D10536" s="252"/>
      <c r="E10536" s="252"/>
      <c r="F10536" s="252"/>
    </row>
    <row r="10538" spans="4:6" x14ac:dyDescent="0.2">
      <c r="D10538" s="252"/>
      <c r="E10538" s="252"/>
      <c r="F10538" s="252"/>
    </row>
    <row r="10540" spans="4:6" x14ac:dyDescent="0.2">
      <c r="D10540" s="252"/>
      <c r="E10540" s="252"/>
      <c r="F10540" s="252"/>
    </row>
    <row r="10542" spans="4:6" x14ac:dyDescent="0.2">
      <c r="D10542" s="252"/>
      <c r="E10542" s="252"/>
      <c r="F10542" s="252"/>
    </row>
    <row r="10544" spans="4:6" x14ac:dyDescent="0.2">
      <c r="D10544" s="252"/>
      <c r="E10544" s="252"/>
      <c r="F10544" s="252"/>
    </row>
    <row r="10546" spans="4:6" x14ac:dyDescent="0.2">
      <c r="D10546" s="252"/>
      <c r="E10546" s="252"/>
      <c r="F10546" s="252"/>
    </row>
    <row r="10548" spans="4:6" x14ac:dyDescent="0.2">
      <c r="D10548" s="252"/>
      <c r="E10548" s="252"/>
      <c r="F10548" s="252"/>
    </row>
    <row r="10550" spans="4:6" x14ac:dyDescent="0.2">
      <c r="D10550" s="252"/>
      <c r="E10550" s="252"/>
      <c r="F10550" s="252"/>
    </row>
    <row r="10552" spans="4:6" x14ac:dyDescent="0.2">
      <c r="D10552" s="252"/>
      <c r="E10552" s="252"/>
      <c r="F10552" s="252"/>
    </row>
    <row r="10554" spans="4:6" x14ac:dyDescent="0.2">
      <c r="D10554" s="252"/>
      <c r="E10554" s="252"/>
      <c r="F10554" s="252"/>
    </row>
    <row r="10556" spans="4:6" x14ac:dyDescent="0.2">
      <c r="D10556" s="252"/>
      <c r="E10556" s="252"/>
      <c r="F10556" s="252"/>
    </row>
    <row r="10558" spans="4:6" x14ac:dyDescent="0.2">
      <c r="D10558" s="252"/>
      <c r="E10558" s="252"/>
      <c r="F10558" s="252"/>
    </row>
    <row r="10560" spans="4:6" x14ac:dyDescent="0.2">
      <c r="D10560" s="252"/>
      <c r="E10560" s="252"/>
      <c r="F10560" s="252"/>
    </row>
    <row r="10562" spans="4:6" x14ac:dyDescent="0.2">
      <c r="D10562" s="252"/>
      <c r="E10562" s="252"/>
      <c r="F10562" s="252"/>
    </row>
    <row r="10564" spans="4:6" x14ac:dyDescent="0.2">
      <c r="D10564" s="252"/>
      <c r="E10564" s="252"/>
      <c r="F10564" s="252"/>
    </row>
    <row r="10566" spans="4:6" x14ac:dyDescent="0.2">
      <c r="D10566" s="252"/>
      <c r="E10566" s="252"/>
      <c r="F10566" s="252"/>
    </row>
    <row r="10568" spans="4:6" x14ac:dyDescent="0.2">
      <c r="D10568" s="252"/>
      <c r="E10568" s="252"/>
      <c r="F10568" s="252"/>
    </row>
    <row r="10570" spans="4:6" x14ac:dyDescent="0.2">
      <c r="D10570" s="252"/>
      <c r="E10570" s="252"/>
      <c r="F10570" s="252"/>
    </row>
    <row r="10572" spans="4:6" x14ac:dyDescent="0.2">
      <c r="D10572" s="252"/>
      <c r="E10572" s="252"/>
      <c r="F10572" s="252"/>
    </row>
    <row r="10574" spans="4:6" x14ac:dyDescent="0.2">
      <c r="D10574" s="252"/>
      <c r="E10574" s="252"/>
      <c r="F10574" s="252"/>
    </row>
    <row r="10576" spans="4:6" x14ac:dyDescent="0.2">
      <c r="D10576" s="252"/>
      <c r="E10576" s="252"/>
      <c r="F10576" s="252"/>
    </row>
    <row r="10578" spans="4:6" x14ac:dyDescent="0.2">
      <c r="D10578" s="252"/>
      <c r="E10578" s="252"/>
      <c r="F10578" s="252"/>
    </row>
    <row r="10580" spans="4:6" x14ac:dyDescent="0.2">
      <c r="D10580" s="252"/>
      <c r="E10580" s="252"/>
      <c r="F10580" s="252"/>
    </row>
    <row r="10582" spans="4:6" x14ac:dyDescent="0.2">
      <c r="D10582" s="252"/>
      <c r="E10582" s="252"/>
      <c r="F10582" s="252"/>
    </row>
    <row r="10584" spans="4:6" x14ac:dyDescent="0.2">
      <c r="D10584" s="252"/>
      <c r="E10584" s="252"/>
      <c r="F10584" s="252"/>
    </row>
    <row r="10586" spans="4:6" x14ac:dyDescent="0.2">
      <c r="D10586" s="252"/>
      <c r="E10586" s="252"/>
      <c r="F10586" s="252"/>
    </row>
    <row r="10588" spans="4:6" x14ac:dyDescent="0.2">
      <c r="D10588" s="252"/>
      <c r="E10588" s="252"/>
      <c r="F10588" s="252"/>
    </row>
    <row r="10590" spans="4:6" x14ac:dyDescent="0.2">
      <c r="D10590" s="252"/>
      <c r="E10590" s="252"/>
      <c r="F10590" s="252"/>
    </row>
    <row r="10592" spans="4:6" x14ac:dyDescent="0.2">
      <c r="D10592" s="252"/>
      <c r="E10592" s="252"/>
      <c r="F10592" s="252"/>
    </row>
    <row r="10594" spans="4:6" x14ac:dyDescent="0.2">
      <c r="D10594" s="252"/>
      <c r="E10594" s="252"/>
      <c r="F10594" s="252"/>
    </row>
    <row r="10596" spans="4:6" x14ac:dyDescent="0.2">
      <c r="D10596" s="252"/>
      <c r="E10596" s="252"/>
      <c r="F10596" s="252"/>
    </row>
    <row r="10598" spans="4:6" x14ac:dyDescent="0.2">
      <c r="D10598" s="252"/>
      <c r="E10598" s="252"/>
      <c r="F10598" s="252"/>
    </row>
    <row r="10600" spans="4:6" x14ac:dyDescent="0.2">
      <c r="D10600" s="252"/>
      <c r="E10600" s="252"/>
      <c r="F10600" s="252"/>
    </row>
    <row r="10602" spans="4:6" x14ac:dyDescent="0.2">
      <c r="D10602" s="252"/>
      <c r="E10602" s="252"/>
      <c r="F10602" s="252"/>
    </row>
    <row r="10604" spans="4:6" x14ac:dyDescent="0.2">
      <c r="D10604" s="252"/>
      <c r="E10604" s="252"/>
      <c r="F10604" s="252"/>
    </row>
    <row r="10606" spans="4:6" x14ac:dyDescent="0.2">
      <c r="D10606" s="252"/>
      <c r="E10606" s="252"/>
      <c r="F10606" s="252"/>
    </row>
    <row r="10608" spans="4:6" x14ac:dyDescent="0.2">
      <c r="D10608" s="252"/>
      <c r="E10608" s="252"/>
      <c r="F10608" s="252"/>
    </row>
    <row r="10610" spans="4:6" x14ac:dyDescent="0.2">
      <c r="D10610" s="252"/>
      <c r="E10610" s="252"/>
      <c r="F10610" s="252"/>
    </row>
    <row r="10612" spans="4:6" x14ac:dyDescent="0.2">
      <c r="D10612" s="252"/>
      <c r="E10612" s="252"/>
      <c r="F10612" s="252"/>
    </row>
    <row r="10614" spans="4:6" x14ac:dyDescent="0.2">
      <c r="D10614" s="252"/>
      <c r="E10614" s="252"/>
      <c r="F10614" s="252"/>
    </row>
    <row r="10616" spans="4:6" x14ac:dyDescent="0.2">
      <c r="D10616" s="252"/>
      <c r="E10616" s="252"/>
      <c r="F10616" s="252"/>
    </row>
    <row r="10618" spans="4:6" x14ac:dyDescent="0.2">
      <c r="D10618" s="252"/>
      <c r="E10618" s="252"/>
      <c r="F10618" s="252"/>
    </row>
    <row r="10620" spans="4:6" x14ac:dyDescent="0.2">
      <c r="D10620" s="252"/>
      <c r="E10620" s="252"/>
      <c r="F10620" s="252"/>
    </row>
    <row r="10622" spans="4:6" x14ac:dyDescent="0.2">
      <c r="D10622" s="252"/>
      <c r="E10622" s="252"/>
      <c r="F10622" s="252"/>
    </row>
    <row r="10624" spans="4:6" x14ac:dyDescent="0.2">
      <c r="D10624" s="252"/>
      <c r="E10624" s="252"/>
      <c r="F10624" s="252"/>
    </row>
    <row r="10626" spans="4:6" x14ac:dyDescent="0.2">
      <c r="D10626" s="252"/>
      <c r="E10626" s="252"/>
      <c r="F10626" s="252"/>
    </row>
    <row r="10628" spans="4:6" x14ac:dyDescent="0.2">
      <c r="D10628" s="252"/>
      <c r="E10628" s="252"/>
      <c r="F10628" s="252"/>
    </row>
    <row r="10630" spans="4:6" x14ac:dyDescent="0.2">
      <c r="D10630" s="252"/>
      <c r="E10630" s="252"/>
      <c r="F10630" s="252"/>
    </row>
    <row r="10632" spans="4:6" x14ac:dyDescent="0.2">
      <c r="D10632" s="252"/>
      <c r="E10632" s="252"/>
      <c r="F10632" s="252"/>
    </row>
    <row r="10634" spans="4:6" x14ac:dyDescent="0.2">
      <c r="D10634" s="252"/>
      <c r="E10634" s="252"/>
      <c r="F10634" s="252"/>
    </row>
    <row r="10636" spans="4:6" x14ac:dyDescent="0.2">
      <c r="D10636" s="252"/>
      <c r="E10636" s="252"/>
      <c r="F10636" s="252"/>
    </row>
    <row r="10638" spans="4:6" x14ac:dyDescent="0.2">
      <c r="D10638" s="252"/>
      <c r="E10638" s="252"/>
      <c r="F10638" s="252"/>
    </row>
    <row r="10640" spans="4:6" x14ac:dyDescent="0.2">
      <c r="D10640" s="252"/>
      <c r="E10640" s="252"/>
      <c r="F10640" s="252"/>
    </row>
    <row r="10642" spans="4:6" x14ac:dyDescent="0.2">
      <c r="D10642" s="252"/>
      <c r="E10642" s="252"/>
      <c r="F10642" s="252"/>
    </row>
    <row r="10644" spans="4:6" x14ac:dyDescent="0.2">
      <c r="D10644" s="252"/>
      <c r="E10644" s="252"/>
      <c r="F10644" s="252"/>
    </row>
    <row r="10646" spans="4:6" x14ac:dyDescent="0.2">
      <c r="D10646" s="252"/>
      <c r="E10646" s="252"/>
      <c r="F10646" s="252"/>
    </row>
    <row r="10648" spans="4:6" x14ac:dyDescent="0.2">
      <c r="D10648" s="252"/>
      <c r="E10648" s="252"/>
      <c r="F10648" s="252"/>
    </row>
    <row r="10650" spans="4:6" x14ac:dyDescent="0.2">
      <c r="D10650" s="252"/>
      <c r="E10650" s="252"/>
      <c r="F10650" s="252"/>
    </row>
    <row r="10652" spans="4:6" x14ac:dyDescent="0.2">
      <c r="D10652" s="252"/>
      <c r="E10652" s="252"/>
      <c r="F10652" s="252"/>
    </row>
    <row r="10654" spans="4:6" x14ac:dyDescent="0.2">
      <c r="D10654" s="252"/>
      <c r="E10654" s="252"/>
      <c r="F10654" s="252"/>
    </row>
    <row r="10656" spans="4:6" x14ac:dyDescent="0.2">
      <c r="D10656" s="252"/>
      <c r="E10656" s="252"/>
      <c r="F10656" s="252"/>
    </row>
    <row r="10658" spans="4:6" x14ac:dyDescent="0.2">
      <c r="D10658" s="252"/>
      <c r="E10658" s="252"/>
      <c r="F10658" s="252"/>
    </row>
    <row r="10660" spans="4:6" x14ac:dyDescent="0.2">
      <c r="D10660" s="252"/>
      <c r="E10660" s="252"/>
      <c r="F10660" s="252"/>
    </row>
    <row r="10662" spans="4:6" x14ac:dyDescent="0.2">
      <c r="D10662" s="252"/>
      <c r="E10662" s="252"/>
      <c r="F10662" s="252"/>
    </row>
    <row r="10664" spans="4:6" x14ac:dyDescent="0.2">
      <c r="D10664" s="252"/>
      <c r="E10664" s="252"/>
      <c r="F10664" s="252"/>
    </row>
    <row r="10666" spans="4:6" x14ac:dyDescent="0.2">
      <c r="D10666" s="252"/>
      <c r="E10666" s="252"/>
      <c r="F10666" s="252"/>
    </row>
    <row r="10668" spans="4:6" x14ac:dyDescent="0.2">
      <c r="D10668" s="252"/>
      <c r="E10668" s="252"/>
      <c r="F10668" s="252"/>
    </row>
    <row r="10670" spans="4:6" x14ac:dyDescent="0.2">
      <c r="D10670" s="252"/>
      <c r="E10670" s="252"/>
      <c r="F10670" s="252"/>
    </row>
    <row r="10672" spans="4:6" x14ac:dyDescent="0.2">
      <c r="D10672" s="252"/>
      <c r="E10672" s="252"/>
      <c r="F10672" s="252"/>
    </row>
    <row r="10674" spans="4:6" x14ac:dyDescent="0.2">
      <c r="D10674" s="252"/>
      <c r="E10674" s="252"/>
      <c r="F10674" s="252"/>
    </row>
    <row r="10676" spans="4:6" x14ac:dyDescent="0.2">
      <c r="D10676" s="252"/>
      <c r="E10676" s="252"/>
      <c r="F10676" s="252"/>
    </row>
    <row r="10678" spans="4:6" x14ac:dyDescent="0.2">
      <c r="D10678" s="252"/>
      <c r="E10678" s="252"/>
      <c r="F10678" s="252"/>
    </row>
    <row r="10680" spans="4:6" x14ac:dyDescent="0.2">
      <c r="D10680" s="252"/>
      <c r="E10680" s="252"/>
      <c r="F10680" s="252"/>
    </row>
    <row r="10682" spans="4:6" x14ac:dyDescent="0.2">
      <c r="D10682" s="252"/>
      <c r="E10682" s="252"/>
      <c r="F10682" s="252"/>
    </row>
    <row r="10684" spans="4:6" x14ac:dyDescent="0.2">
      <c r="D10684" s="252"/>
      <c r="E10684" s="252"/>
      <c r="F10684" s="252"/>
    </row>
    <row r="10686" spans="4:6" x14ac:dyDescent="0.2">
      <c r="D10686" s="252"/>
      <c r="E10686" s="252"/>
      <c r="F10686" s="252"/>
    </row>
    <row r="10688" spans="4:6" x14ac:dyDescent="0.2">
      <c r="D10688" s="252"/>
      <c r="E10688" s="252"/>
      <c r="F10688" s="252"/>
    </row>
    <row r="10690" spans="4:6" x14ac:dyDescent="0.2">
      <c r="D10690" s="252"/>
      <c r="E10690" s="252"/>
      <c r="F10690" s="252"/>
    </row>
    <row r="10692" spans="4:6" x14ac:dyDescent="0.2">
      <c r="D10692" s="252"/>
      <c r="E10692" s="252"/>
      <c r="F10692" s="252"/>
    </row>
    <row r="10694" spans="4:6" x14ac:dyDescent="0.2">
      <c r="D10694" s="252"/>
      <c r="E10694" s="252"/>
      <c r="F10694" s="252"/>
    </row>
    <row r="10696" spans="4:6" x14ac:dyDescent="0.2">
      <c r="D10696" s="252"/>
      <c r="E10696" s="252"/>
      <c r="F10696" s="252"/>
    </row>
    <row r="10698" spans="4:6" x14ac:dyDescent="0.2">
      <c r="D10698" s="252"/>
      <c r="E10698" s="252"/>
      <c r="F10698" s="252"/>
    </row>
    <row r="10700" spans="4:6" x14ac:dyDescent="0.2">
      <c r="D10700" s="252"/>
      <c r="E10700" s="252"/>
      <c r="F10700" s="252"/>
    </row>
    <row r="10702" spans="4:6" x14ac:dyDescent="0.2">
      <c r="D10702" s="252"/>
      <c r="E10702" s="252"/>
      <c r="F10702" s="252"/>
    </row>
    <row r="10704" spans="4:6" x14ac:dyDescent="0.2">
      <c r="D10704" s="252"/>
      <c r="E10704" s="252"/>
      <c r="F10704" s="252"/>
    </row>
    <row r="10706" spans="4:6" x14ac:dyDescent="0.2">
      <c r="D10706" s="252"/>
      <c r="E10706" s="252"/>
      <c r="F10706" s="252"/>
    </row>
    <row r="10708" spans="4:6" x14ac:dyDescent="0.2">
      <c r="D10708" s="252"/>
      <c r="E10708" s="252"/>
      <c r="F10708" s="252"/>
    </row>
    <row r="10710" spans="4:6" x14ac:dyDescent="0.2">
      <c r="D10710" s="252"/>
      <c r="E10710" s="252"/>
      <c r="F10710" s="252"/>
    </row>
    <row r="10712" spans="4:6" x14ac:dyDescent="0.2">
      <c r="D10712" s="252"/>
      <c r="E10712" s="252"/>
      <c r="F10712" s="252"/>
    </row>
    <row r="10714" spans="4:6" x14ac:dyDescent="0.2">
      <c r="D10714" s="252"/>
      <c r="E10714" s="252"/>
      <c r="F10714" s="252"/>
    </row>
    <row r="10716" spans="4:6" x14ac:dyDescent="0.2">
      <c r="D10716" s="252"/>
      <c r="E10716" s="252"/>
      <c r="F10716" s="252"/>
    </row>
    <row r="10718" spans="4:6" x14ac:dyDescent="0.2">
      <c r="D10718" s="252"/>
      <c r="E10718" s="252"/>
      <c r="F10718" s="252"/>
    </row>
    <row r="10720" spans="4:6" x14ac:dyDescent="0.2">
      <c r="D10720" s="252"/>
      <c r="E10720" s="252"/>
      <c r="F10720" s="252"/>
    </row>
    <row r="10722" spans="4:6" x14ac:dyDescent="0.2">
      <c r="D10722" s="252"/>
      <c r="E10722" s="252"/>
      <c r="F10722" s="252"/>
    </row>
    <row r="10724" spans="4:6" x14ac:dyDescent="0.2">
      <c r="D10724" s="252"/>
      <c r="E10724" s="252"/>
      <c r="F10724" s="252"/>
    </row>
    <row r="10726" spans="4:6" x14ac:dyDescent="0.2">
      <c r="D10726" s="252"/>
      <c r="E10726" s="252"/>
      <c r="F10726" s="252"/>
    </row>
    <row r="10728" spans="4:6" x14ac:dyDescent="0.2">
      <c r="D10728" s="252"/>
      <c r="E10728" s="252"/>
      <c r="F10728" s="252"/>
    </row>
    <row r="10730" spans="4:6" x14ac:dyDescent="0.2">
      <c r="D10730" s="252"/>
      <c r="E10730" s="252"/>
      <c r="F10730" s="252"/>
    </row>
    <row r="10732" spans="4:6" x14ac:dyDescent="0.2">
      <c r="D10732" s="252"/>
      <c r="E10732" s="252"/>
      <c r="F10732" s="252"/>
    </row>
    <row r="10734" spans="4:6" x14ac:dyDescent="0.2">
      <c r="D10734" s="252"/>
      <c r="E10734" s="252"/>
      <c r="F10734" s="252"/>
    </row>
    <row r="10736" spans="4:6" x14ac:dyDescent="0.2">
      <c r="D10736" s="252"/>
      <c r="E10736" s="252"/>
      <c r="F10736" s="252"/>
    </row>
    <row r="10738" spans="4:6" x14ac:dyDescent="0.2">
      <c r="D10738" s="252"/>
      <c r="E10738" s="252"/>
      <c r="F10738" s="252"/>
    </row>
    <row r="10740" spans="4:6" x14ac:dyDescent="0.2">
      <c r="D10740" s="252"/>
      <c r="E10740" s="252"/>
      <c r="F10740" s="252"/>
    </row>
    <row r="10742" spans="4:6" x14ac:dyDescent="0.2">
      <c r="D10742" s="252"/>
      <c r="E10742" s="252"/>
      <c r="F10742" s="252"/>
    </row>
    <row r="10744" spans="4:6" x14ac:dyDescent="0.2">
      <c r="D10744" s="252"/>
      <c r="E10744" s="252"/>
      <c r="F10744" s="252"/>
    </row>
    <row r="10746" spans="4:6" x14ac:dyDescent="0.2">
      <c r="D10746" s="252"/>
      <c r="E10746" s="252"/>
      <c r="F10746" s="252"/>
    </row>
    <row r="10748" spans="4:6" x14ac:dyDescent="0.2">
      <c r="D10748" s="252"/>
      <c r="E10748" s="252"/>
      <c r="F10748" s="252"/>
    </row>
    <row r="10750" spans="4:6" x14ac:dyDescent="0.2">
      <c r="D10750" s="252"/>
      <c r="E10750" s="252"/>
      <c r="F10750" s="252"/>
    </row>
    <row r="10752" spans="4:6" x14ac:dyDescent="0.2">
      <c r="D10752" s="252"/>
      <c r="E10752" s="252"/>
      <c r="F10752" s="252"/>
    </row>
    <row r="10754" spans="4:6" x14ac:dyDescent="0.2">
      <c r="D10754" s="252"/>
      <c r="E10754" s="252"/>
      <c r="F10754" s="252"/>
    </row>
    <row r="10756" spans="4:6" x14ac:dyDescent="0.2">
      <c r="D10756" s="252"/>
      <c r="E10756" s="252"/>
      <c r="F10756" s="252"/>
    </row>
    <row r="10758" spans="4:6" x14ac:dyDescent="0.2">
      <c r="D10758" s="252"/>
      <c r="E10758" s="252"/>
      <c r="F10758" s="252"/>
    </row>
    <row r="10760" spans="4:6" x14ac:dyDescent="0.2">
      <c r="D10760" s="252"/>
      <c r="E10760" s="252"/>
      <c r="F10760" s="252"/>
    </row>
    <row r="10762" spans="4:6" x14ac:dyDescent="0.2">
      <c r="D10762" s="252"/>
      <c r="E10762" s="252"/>
      <c r="F10762" s="252"/>
    </row>
    <row r="10764" spans="4:6" x14ac:dyDescent="0.2">
      <c r="D10764" s="252"/>
      <c r="E10764" s="252"/>
      <c r="F10764" s="252"/>
    </row>
    <row r="10766" spans="4:6" x14ac:dyDescent="0.2">
      <c r="D10766" s="252"/>
      <c r="E10766" s="252"/>
      <c r="F10766" s="252"/>
    </row>
    <row r="10768" spans="4:6" x14ac:dyDescent="0.2">
      <c r="D10768" s="252"/>
      <c r="E10768" s="252"/>
      <c r="F10768" s="252"/>
    </row>
    <row r="10770" spans="4:6" x14ac:dyDescent="0.2">
      <c r="D10770" s="252"/>
      <c r="E10770" s="252"/>
      <c r="F10770" s="252"/>
    </row>
    <row r="10772" spans="4:6" x14ac:dyDescent="0.2">
      <c r="D10772" s="252"/>
      <c r="E10772" s="252"/>
      <c r="F10772" s="252"/>
    </row>
    <row r="10774" spans="4:6" x14ac:dyDescent="0.2">
      <c r="D10774" s="252"/>
      <c r="E10774" s="252"/>
      <c r="F10774" s="252"/>
    </row>
    <row r="10776" spans="4:6" x14ac:dyDescent="0.2">
      <c r="D10776" s="252"/>
      <c r="E10776" s="252"/>
      <c r="F10776" s="252"/>
    </row>
    <row r="10778" spans="4:6" x14ac:dyDescent="0.2">
      <c r="D10778" s="252"/>
      <c r="E10778" s="252"/>
      <c r="F10778" s="252"/>
    </row>
    <row r="10780" spans="4:6" x14ac:dyDescent="0.2">
      <c r="D10780" s="252"/>
      <c r="E10780" s="252"/>
      <c r="F10780" s="252"/>
    </row>
    <row r="10782" spans="4:6" x14ac:dyDescent="0.2">
      <c r="D10782" s="252"/>
      <c r="E10782" s="252"/>
      <c r="F10782" s="252"/>
    </row>
    <row r="10784" spans="4:6" x14ac:dyDescent="0.2">
      <c r="D10784" s="252"/>
      <c r="E10784" s="252"/>
      <c r="F10784" s="252"/>
    </row>
    <row r="10786" spans="4:6" x14ac:dyDescent="0.2">
      <c r="D10786" s="252"/>
      <c r="E10786" s="252"/>
      <c r="F10786" s="252"/>
    </row>
    <row r="10788" spans="4:6" x14ac:dyDescent="0.2">
      <c r="D10788" s="252"/>
      <c r="E10788" s="252"/>
      <c r="F10788" s="252"/>
    </row>
    <row r="10790" spans="4:6" x14ac:dyDescent="0.2">
      <c r="D10790" s="252"/>
      <c r="E10790" s="252"/>
      <c r="F10790" s="252"/>
    </row>
    <row r="10792" spans="4:6" x14ac:dyDescent="0.2">
      <c r="D10792" s="252"/>
      <c r="E10792" s="252"/>
      <c r="F10792" s="252"/>
    </row>
    <row r="10794" spans="4:6" x14ac:dyDescent="0.2">
      <c r="D10794" s="252"/>
      <c r="E10794" s="252"/>
      <c r="F10794" s="252"/>
    </row>
    <row r="10796" spans="4:6" x14ac:dyDescent="0.2">
      <c r="D10796" s="252"/>
      <c r="E10796" s="252"/>
      <c r="F10796" s="252"/>
    </row>
    <row r="10798" spans="4:6" x14ac:dyDescent="0.2">
      <c r="D10798" s="252"/>
      <c r="E10798" s="252"/>
      <c r="F10798" s="252"/>
    </row>
    <row r="10800" spans="4:6" x14ac:dyDescent="0.2">
      <c r="D10800" s="252"/>
      <c r="E10800" s="252"/>
      <c r="F10800" s="252"/>
    </row>
    <row r="10802" spans="4:6" x14ac:dyDescent="0.2">
      <c r="D10802" s="252"/>
      <c r="E10802" s="252"/>
      <c r="F10802" s="252"/>
    </row>
    <row r="10804" spans="4:6" x14ac:dyDescent="0.2">
      <c r="D10804" s="252"/>
      <c r="E10804" s="252"/>
      <c r="F10804" s="252"/>
    </row>
    <row r="10806" spans="4:6" x14ac:dyDescent="0.2">
      <c r="D10806" s="252"/>
      <c r="E10806" s="252"/>
      <c r="F10806" s="252"/>
    </row>
    <row r="10808" spans="4:6" x14ac:dyDescent="0.2">
      <c r="D10808" s="252"/>
      <c r="E10808" s="252"/>
      <c r="F10808" s="252"/>
    </row>
    <row r="10810" spans="4:6" x14ac:dyDescent="0.2">
      <c r="D10810" s="252"/>
      <c r="E10810" s="252"/>
      <c r="F10810" s="252"/>
    </row>
    <row r="10812" spans="4:6" x14ac:dyDescent="0.2">
      <c r="D10812" s="252"/>
      <c r="E10812" s="252"/>
      <c r="F10812" s="252"/>
    </row>
    <row r="10814" spans="4:6" x14ac:dyDescent="0.2">
      <c r="D10814" s="252"/>
      <c r="E10814" s="252"/>
      <c r="F10814" s="252"/>
    </row>
    <row r="10816" spans="4:6" x14ac:dyDescent="0.2">
      <c r="D10816" s="252"/>
      <c r="E10816" s="252"/>
      <c r="F10816" s="252"/>
    </row>
    <row r="10818" spans="4:6" x14ac:dyDescent="0.2">
      <c r="D10818" s="252"/>
      <c r="E10818" s="252"/>
      <c r="F10818" s="252"/>
    </row>
    <row r="10820" spans="4:6" x14ac:dyDescent="0.2">
      <c r="D10820" s="252"/>
      <c r="E10820" s="252"/>
      <c r="F10820" s="252"/>
    </row>
    <row r="10822" spans="4:6" x14ac:dyDescent="0.2">
      <c r="D10822" s="252"/>
      <c r="E10822" s="252"/>
      <c r="F10822" s="252"/>
    </row>
    <row r="10824" spans="4:6" x14ac:dyDescent="0.2">
      <c r="D10824" s="252"/>
      <c r="E10824" s="252"/>
      <c r="F10824" s="252"/>
    </row>
    <row r="10826" spans="4:6" x14ac:dyDescent="0.2">
      <c r="D10826" s="252"/>
      <c r="E10826" s="252"/>
      <c r="F10826" s="252"/>
    </row>
    <row r="10828" spans="4:6" x14ac:dyDescent="0.2">
      <c r="D10828" s="252"/>
      <c r="E10828" s="252"/>
      <c r="F10828" s="252"/>
    </row>
    <row r="10830" spans="4:6" x14ac:dyDescent="0.2">
      <c r="D10830" s="252"/>
      <c r="E10830" s="252"/>
      <c r="F10830" s="252"/>
    </row>
    <row r="10832" spans="4:6" x14ac:dyDescent="0.2">
      <c r="D10832" s="252"/>
      <c r="E10832" s="252"/>
      <c r="F10832" s="252"/>
    </row>
    <row r="10834" spans="4:6" x14ac:dyDescent="0.2">
      <c r="D10834" s="252"/>
      <c r="E10834" s="252"/>
      <c r="F10834" s="252"/>
    </row>
    <row r="10836" spans="4:6" x14ac:dyDescent="0.2">
      <c r="D10836" s="252"/>
      <c r="E10836" s="252"/>
      <c r="F10836" s="252"/>
    </row>
    <row r="10838" spans="4:6" x14ac:dyDescent="0.2">
      <c r="D10838" s="252"/>
      <c r="E10838" s="252"/>
      <c r="F10838" s="252"/>
    </row>
    <row r="10840" spans="4:6" x14ac:dyDescent="0.2">
      <c r="D10840" s="252"/>
      <c r="E10840" s="252"/>
      <c r="F10840" s="252"/>
    </row>
    <row r="10842" spans="4:6" x14ac:dyDescent="0.2">
      <c r="D10842" s="252"/>
      <c r="E10842" s="252"/>
      <c r="F10842" s="252"/>
    </row>
    <row r="10844" spans="4:6" x14ac:dyDescent="0.2">
      <c r="D10844" s="252"/>
      <c r="E10844" s="252"/>
      <c r="F10844" s="252"/>
    </row>
    <row r="10846" spans="4:6" x14ac:dyDescent="0.2">
      <c r="D10846" s="252"/>
      <c r="E10846" s="252"/>
      <c r="F10846" s="252"/>
    </row>
    <row r="10848" spans="4:6" x14ac:dyDescent="0.2">
      <c r="D10848" s="252"/>
      <c r="E10848" s="252"/>
      <c r="F10848" s="252"/>
    </row>
    <row r="10850" spans="4:6" x14ac:dyDescent="0.2">
      <c r="D10850" s="252"/>
      <c r="E10850" s="252"/>
      <c r="F10850" s="252"/>
    </row>
    <row r="10852" spans="4:6" x14ac:dyDescent="0.2">
      <c r="D10852" s="252"/>
      <c r="E10852" s="252"/>
      <c r="F10852" s="252"/>
    </row>
    <row r="10854" spans="4:6" x14ac:dyDescent="0.2">
      <c r="D10854" s="252"/>
      <c r="E10854" s="252"/>
      <c r="F10854" s="252"/>
    </row>
    <row r="10856" spans="4:6" x14ac:dyDescent="0.2">
      <c r="D10856" s="252"/>
      <c r="E10856" s="252"/>
      <c r="F10856" s="252"/>
    </row>
    <row r="10858" spans="4:6" x14ac:dyDescent="0.2">
      <c r="D10858" s="252"/>
      <c r="E10858" s="252"/>
      <c r="F10858" s="252"/>
    </row>
    <row r="10860" spans="4:6" x14ac:dyDescent="0.2">
      <c r="D10860" s="252"/>
      <c r="E10860" s="252"/>
      <c r="F10860" s="252"/>
    </row>
    <row r="10862" spans="4:6" x14ac:dyDescent="0.2">
      <c r="D10862" s="252"/>
      <c r="E10862" s="252"/>
      <c r="F10862" s="252"/>
    </row>
    <row r="10864" spans="4:6" x14ac:dyDescent="0.2">
      <c r="D10864" s="252"/>
      <c r="E10864" s="252"/>
      <c r="F10864" s="252"/>
    </row>
    <row r="10866" spans="4:6" x14ac:dyDescent="0.2">
      <c r="D10866" s="252"/>
      <c r="E10866" s="252"/>
      <c r="F10866" s="252"/>
    </row>
    <row r="10868" spans="4:6" x14ac:dyDescent="0.2">
      <c r="D10868" s="252"/>
      <c r="E10868" s="252"/>
      <c r="F10868" s="252"/>
    </row>
    <row r="10870" spans="4:6" x14ac:dyDescent="0.2">
      <c r="D10870" s="252"/>
      <c r="E10870" s="252"/>
      <c r="F10870" s="252"/>
    </row>
    <row r="10872" spans="4:6" x14ac:dyDescent="0.2">
      <c r="D10872" s="252"/>
      <c r="E10872" s="252"/>
      <c r="F10872" s="252"/>
    </row>
    <row r="10874" spans="4:6" x14ac:dyDescent="0.2">
      <c r="D10874" s="252"/>
      <c r="E10874" s="252"/>
      <c r="F10874" s="252"/>
    </row>
    <row r="10876" spans="4:6" x14ac:dyDescent="0.2">
      <c r="D10876" s="252"/>
      <c r="E10876" s="252"/>
      <c r="F10876" s="252"/>
    </row>
    <row r="10878" spans="4:6" x14ac:dyDescent="0.2">
      <c r="D10878" s="252"/>
      <c r="E10878" s="252"/>
      <c r="F10878" s="252"/>
    </row>
    <row r="10880" spans="4:6" x14ac:dyDescent="0.2">
      <c r="D10880" s="252"/>
      <c r="E10880" s="252"/>
      <c r="F10880" s="252"/>
    </row>
    <row r="10882" spans="4:6" x14ac:dyDescent="0.2">
      <c r="D10882" s="252"/>
      <c r="E10882" s="252"/>
      <c r="F10882" s="252"/>
    </row>
    <row r="10884" spans="4:6" x14ac:dyDescent="0.2">
      <c r="D10884" s="252"/>
      <c r="E10884" s="252"/>
      <c r="F10884" s="252"/>
    </row>
    <row r="10886" spans="4:6" x14ac:dyDescent="0.2">
      <c r="D10886" s="252"/>
      <c r="E10886" s="252"/>
      <c r="F10886" s="252"/>
    </row>
    <row r="10888" spans="4:6" x14ac:dyDescent="0.2">
      <c r="D10888" s="252"/>
      <c r="E10888" s="252"/>
      <c r="F10888" s="252"/>
    </row>
    <row r="10890" spans="4:6" x14ac:dyDescent="0.2">
      <c r="D10890" s="252"/>
      <c r="E10890" s="252"/>
      <c r="F10890" s="252"/>
    </row>
    <row r="10892" spans="4:6" x14ac:dyDescent="0.2">
      <c r="D10892" s="252"/>
      <c r="E10892" s="252"/>
      <c r="F10892" s="252"/>
    </row>
    <row r="10894" spans="4:6" x14ac:dyDescent="0.2">
      <c r="D10894" s="252"/>
      <c r="E10894" s="252"/>
      <c r="F10894" s="252"/>
    </row>
    <row r="10896" spans="4:6" x14ac:dyDescent="0.2">
      <c r="D10896" s="252"/>
      <c r="E10896" s="252"/>
      <c r="F10896" s="252"/>
    </row>
    <row r="10898" spans="4:6" x14ac:dyDescent="0.2">
      <c r="D10898" s="252"/>
      <c r="E10898" s="252"/>
      <c r="F10898" s="252"/>
    </row>
    <row r="10900" spans="4:6" x14ac:dyDescent="0.2">
      <c r="D10900" s="252"/>
      <c r="E10900" s="252"/>
      <c r="F10900" s="252"/>
    </row>
    <row r="10902" spans="4:6" x14ac:dyDescent="0.2">
      <c r="D10902" s="252"/>
      <c r="E10902" s="252"/>
      <c r="F10902" s="252"/>
    </row>
    <row r="10904" spans="4:6" x14ac:dyDescent="0.2">
      <c r="D10904" s="252"/>
      <c r="E10904" s="252"/>
      <c r="F10904" s="252"/>
    </row>
    <row r="10906" spans="4:6" x14ac:dyDescent="0.2">
      <c r="D10906" s="252"/>
      <c r="E10906" s="252"/>
      <c r="F10906" s="252"/>
    </row>
    <row r="10908" spans="4:6" x14ac:dyDescent="0.2">
      <c r="D10908" s="252"/>
      <c r="E10908" s="252"/>
      <c r="F10908" s="252"/>
    </row>
    <row r="10910" spans="4:6" x14ac:dyDescent="0.2">
      <c r="D10910" s="252"/>
      <c r="E10910" s="252"/>
      <c r="F10910" s="252"/>
    </row>
    <row r="10912" spans="4:6" x14ac:dyDescent="0.2">
      <c r="D10912" s="252"/>
      <c r="E10912" s="252"/>
      <c r="F10912" s="252"/>
    </row>
    <row r="10914" spans="4:6" x14ac:dyDescent="0.2">
      <c r="D10914" s="252"/>
      <c r="E10914" s="252"/>
      <c r="F10914" s="252"/>
    </row>
    <row r="10916" spans="4:6" x14ac:dyDescent="0.2">
      <c r="D10916" s="252"/>
      <c r="E10916" s="252"/>
      <c r="F10916" s="252"/>
    </row>
    <row r="10918" spans="4:6" x14ac:dyDescent="0.2">
      <c r="D10918" s="252"/>
      <c r="E10918" s="252"/>
      <c r="F10918" s="252"/>
    </row>
    <row r="10920" spans="4:6" x14ac:dyDescent="0.2">
      <c r="D10920" s="252"/>
      <c r="E10920" s="252"/>
      <c r="F10920" s="252"/>
    </row>
    <row r="10922" spans="4:6" x14ac:dyDescent="0.2">
      <c r="D10922" s="252"/>
      <c r="E10922" s="252"/>
      <c r="F10922" s="252"/>
    </row>
    <row r="10924" spans="4:6" x14ac:dyDescent="0.2">
      <c r="D10924" s="252"/>
      <c r="E10924" s="252"/>
      <c r="F10924" s="252"/>
    </row>
    <row r="10926" spans="4:6" x14ac:dyDescent="0.2">
      <c r="D10926" s="252"/>
      <c r="E10926" s="252"/>
      <c r="F10926" s="252"/>
    </row>
    <row r="10928" spans="4:6" x14ac:dyDescent="0.2">
      <c r="D10928" s="252"/>
      <c r="E10928" s="252"/>
      <c r="F10928" s="252"/>
    </row>
    <row r="10930" spans="4:6" x14ac:dyDescent="0.2">
      <c r="D10930" s="252"/>
      <c r="E10930" s="252"/>
      <c r="F10930" s="252"/>
    </row>
    <row r="10932" spans="4:6" x14ac:dyDescent="0.2">
      <c r="D10932" s="252"/>
      <c r="E10932" s="252"/>
      <c r="F10932" s="252"/>
    </row>
    <row r="10934" spans="4:6" x14ac:dyDescent="0.2">
      <c r="D10934" s="252"/>
      <c r="E10934" s="252"/>
      <c r="F10934" s="252"/>
    </row>
    <row r="10936" spans="4:6" x14ac:dyDescent="0.2">
      <c r="D10936" s="252"/>
      <c r="E10936" s="252"/>
      <c r="F10936" s="252"/>
    </row>
    <row r="10938" spans="4:6" x14ac:dyDescent="0.2">
      <c r="D10938" s="252"/>
      <c r="E10938" s="252"/>
      <c r="F10938" s="252"/>
    </row>
    <row r="10940" spans="4:6" x14ac:dyDescent="0.2">
      <c r="D10940" s="252"/>
      <c r="E10940" s="252"/>
      <c r="F10940" s="252"/>
    </row>
    <row r="10942" spans="4:6" x14ac:dyDescent="0.2">
      <c r="D10942" s="252"/>
      <c r="E10942" s="252"/>
      <c r="F10942" s="252"/>
    </row>
    <row r="10944" spans="4:6" x14ac:dyDescent="0.2">
      <c r="D10944" s="252"/>
      <c r="E10944" s="252"/>
      <c r="F10944" s="252"/>
    </row>
    <row r="10946" spans="4:6" x14ac:dyDescent="0.2">
      <c r="D10946" s="252"/>
      <c r="E10946" s="252"/>
      <c r="F10946" s="252"/>
    </row>
    <row r="10948" spans="4:6" x14ac:dyDescent="0.2">
      <c r="D10948" s="252"/>
      <c r="E10948" s="252"/>
      <c r="F10948" s="252"/>
    </row>
    <row r="10950" spans="4:6" x14ac:dyDescent="0.2">
      <c r="D10950" s="252"/>
      <c r="E10950" s="252"/>
      <c r="F10950" s="252"/>
    </row>
    <row r="10952" spans="4:6" x14ac:dyDescent="0.2">
      <c r="D10952" s="252"/>
      <c r="E10952" s="252"/>
      <c r="F10952" s="252"/>
    </row>
    <row r="10954" spans="4:6" x14ac:dyDescent="0.2">
      <c r="D10954" s="252"/>
      <c r="E10954" s="252"/>
      <c r="F10954" s="252"/>
    </row>
    <row r="10956" spans="4:6" x14ac:dyDescent="0.2">
      <c r="D10956" s="252"/>
      <c r="E10956" s="252"/>
      <c r="F10956" s="252"/>
    </row>
    <row r="10958" spans="4:6" x14ac:dyDescent="0.2">
      <c r="D10958" s="252"/>
      <c r="E10958" s="252"/>
      <c r="F10958" s="252"/>
    </row>
    <row r="10960" spans="4:6" x14ac:dyDescent="0.2">
      <c r="D10960" s="252"/>
      <c r="E10960" s="252"/>
      <c r="F10960" s="252"/>
    </row>
    <row r="10962" spans="4:6" x14ac:dyDescent="0.2">
      <c r="D10962" s="252"/>
      <c r="E10962" s="252"/>
      <c r="F10962" s="252"/>
    </row>
    <row r="10964" spans="4:6" x14ac:dyDescent="0.2">
      <c r="D10964" s="252"/>
      <c r="E10964" s="252"/>
      <c r="F10964" s="252"/>
    </row>
    <row r="10966" spans="4:6" x14ac:dyDescent="0.2">
      <c r="D10966" s="252"/>
      <c r="E10966" s="252"/>
      <c r="F10966" s="252"/>
    </row>
    <row r="10968" spans="4:6" x14ac:dyDescent="0.2">
      <c r="D10968" s="252"/>
      <c r="E10968" s="252"/>
      <c r="F10968" s="252"/>
    </row>
    <row r="10970" spans="4:6" x14ac:dyDescent="0.2">
      <c r="D10970" s="252"/>
      <c r="E10970" s="252"/>
      <c r="F10970" s="252"/>
    </row>
    <row r="10972" spans="4:6" x14ac:dyDescent="0.2">
      <c r="D10972" s="252"/>
      <c r="E10972" s="252"/>
      <c r="F10972" s="252"/>
    </row>
    <row r="10974" spans="4:6" x14ac:dyDescent="0.2">
      <c r="D10974" s="252"/>
      <c r="E10974" s="252"/>
      <c r="F10974" s="252"/>
    </row>
    <row r="10976" spans="4:6" x14ac:dyDescent="0.2">
      <c r="D10976" s="252"/>
      <c r="E10976" s="252"/>
      <c r="F10976" s="252"/>
    </row>
    <row r="10978" spans="4:6" x14ac:dyDescent="0.2">
      <c r="D10978" s="252"/>
      <c r="E10978" s="252"/>
      <c r="F10978" s="252"/>
    </row>
    <row r="10980" spans="4:6" x14ac:dyDescent="0.2">
      <c r="D10980" s="252"/>
      <c r="E10980" s="252"/>
      <c r="F10980" s="252"/>
    </row>
    <row r="10982" spans="4:6" x14ac:dyDescent="0.2">
      <c r="D10982" s="252"/>
      <c r="E10982" s="252"/>
      <c r="F10982" s="252"/>
    </row>
    <row r="10984" spans="4:6" x14ac:dyDescent="0.2">
      <c r="D10984" s="252"/>
      <c r="E10984" s="252"/>
      <c r="F10984" s="252"/>
    </row>
    <row r="10986" spans="4:6" x14ac:dyDescent="0.2">
      <c r="D10986" s="252"/>
      <c r="E10986" s="252"/>
      <c r="F10986" s="252"/>
    </row>
    <row r="10988" spans="4:6" x14ac:dyDescent="0.2">
      <c r="D10988" s="252"/>
      <c r="E10988" s="252"/>
      <c r="F10988" s="252"/>
    </row>
    <row r="10990" spans="4:6" x14ac:dyDescent="0.2">
      <c r="D10990" s="252"/>
      <c r="E10990" s="252"/>
      <c r="F10990" s="252"/>
    </row>
    <row r="10992" spans="4:6" x14ac:dyDescent="0.2">
      <c r="D10992" s="252"/>
      <c r="E10992" s="252"/>
      <c r="F10992" s="252"/>
    </row>
    <row r="10994" spans="4:6" x14ac:dyDescent="0.2">
      <c r="D10994" s="252"/>
      <c r="E10994" s="252"/>
      <c r="F10994" s="252"/>
    </row>
    <row r="10996" spans="4:6" x14ac:dyDescent="0.2">
      <c r="D10996" s="252"/>
      <c r="E10996" s="252"/>
      <c r="F10996" s="252"/>
    </row>
    <row r="10998" spans="4:6" x14ac:dyDescent="0.2">
      <c r="D10998" s="252"/>
      <c r="E10998" s="252"/>
      <c r="F10998" s="252"/>
    </row>
    <row r="11000" spans="4:6" x14ac:dyDescent="0.2">
      <c r="D11000" s="252"/>
      <c r="E11000" s="252"/>
      <c r="F11000" s="252"/>
    </row>
    <row r="11002" spans="4:6" x14ac:dyDescent="0.2">
      <c r="D11002" s="252"/>
      <c r="E11002" s="252"/>
      <c r="F11002" s="252"/>
    </row>
    <row r="11004" spans="4:6" x14ac:dyDescent="0.2">
      <c r="D11004" s="252"/>
      <c r="E11004" s="252"/>
      <c r="F11004" s="252"/>
    </row>
    <row r="11006" spans="4:6" x14ac:dyDescent="0.2">
      <c r="D11006" s="252"/>
      <c r="E11006" s="252"/>
      <c r="F11006" s="252"/>
    </row>
    <row r="11008" spans="4:6" x14ac:dyDescent="0.2">
      <c r="D11008" s="252"/>
      <c r="E11008" s="252"/>
      <c r="F11008" s="252"/>
    </row>
    <row r="11010" spans="4:6" x14ac:dyDescent="0.2">
      <c r="D11010" s="252"/>
      <c r="E11010" s="252"/>
      <c r="F11010" s="252"/>
    </row>
    <row r="11012" spans="4:6" x14ac:dyDescent="0.2">
      <c r="D11012" s="252"/>
      <c r="E11012" s="252"/>
      <c r="F11012" s="252"/>
    </row>
    <row r="11014" spans="4:6" x14ac:dyDescent="0.2">
      <c r="D11014" s="252"/>
      <c r="E11014" s="252"/>
      <c r="F11014" s="252"/>
    </row>
    <row r="11016" spans="4:6" x14ac:dyDescent="0.2">
      <c r="D11016" s="252"/>
      <c r="E11016" s="252"/>
      <c r="F11016" s="252"/>
    </row>
    <row r="11018" spans="4:6" x14ac:dyDescent="0.2">
      <c r="D11018" s="252"/>
      <c r="E11018" s="252"/>
      <c r="F11018" s="252"/>
    </row>
    <row r="11020" spans="4:6" x14ac:dyDescent="0.2">
      <c r="D11020" s="252"/>
      <c r="E11020" s="252"/>
      <c r="F11020" s="252"/>
    </row>
    <row r="11022" spans="4:6" x14ac:dyDescent="0.2">
      <c r="D11022" s="252"/>
      <c r="E11022" s="252"/>
      <c r="F11022" s="252"/>
    </row>
    <row r="11024" spans="4:6" x14ac:dyDescent="0.2">
      <c r="D11024" s="252"/>
      <c r="E11024" s="252"/>
      <c r="F11024" s="252"/>
    </row>
    <row r="11026" spans="4:6" x14ac:dyDescent="0.2">
      <c r="D11026" s="252"/>
      <c r="E11026" s="252"/>
      <c r="F11026" s="252"/>
    </row>
    <row r="11028" spans="4:6" x14ac:dyDescent="0.2">
      <c r="D11028" s="252"/>
      <c r="E11028" s="252"/>
      <c r="F11028" s="252"/>
    </row>
    <row r="11030" spans="4:6" x14ac:dyDescent="0.2">
      <c r="D11030" s="252"/>
      <c r="E11030" s="252"/>
      <c r="F11030" s="252"/>
    </row>
    <row r="11032" spans="4:6" x14ac:dyDescent="0.2">
      <c r="D11032" s="252"/>
      <c r="E11032" s="252"/>
      <c r="F11032" s="252"/>
    </row>
    <row r="11034" spans="4:6" x14ac:dyDescent="0.2">
      <c r="D11034" s="252"/>
      <c r="E11034" s="252"/>
      <c r="F11034" s="252"/>
    </row>
    <row r="11036" spans="4:6" x14ac:dyDescent="0.2">
      <c r="D11036" s="252"/>
      <c r="E11036" s="252"/>
      <c r="F11036" s="252"/>
    </row>
    <row r="11038" spans="4:6" x14ac:dyDescent="0.2">
      <c r="D11038" s="252"/>
      <c r="E11038" s="252"/>
      <c r="F11038" s="252"/>
    </row>
    <row r="11040" spans="4:6" x14ac:dyDescent="0.2">
      <c r="D11040" s="252"/>
      <c r="E11040" s="252"/>
      <c r="F11040" s="252"/>
    </row>
    <row r="11042" spans="4:6" x14ac:dyDescent="0.2">
      <c r="D11042" s="252"/>
      <c r="E11042" s="252"/>
      <c r="F11042" s="252"/>
    </row>
    <row r="11044" spans="4:6" x14ac:dyDescent="0.2">
      <c r="D11044" s="252"/>
      <c r="E11044" s="252"/>
      <c r="F11044" s="252"/>
    </row>
    <row r="11046" spans="4:6" x14ac:dyDescent="0.2">
      <c r="D11046" s="252"/>
      <c r="E11046" s="252"/>
      <c r="F11046" s="252"/>
    </row>
    <row r="11048" spans="4:6" x14ac:dyDescent="0.2">
      <c r="D11048" s="252"/>
      <c r="E11048" s="252"/>
      <c r="F11048" s="252"/>
    </row>
    <row r="11050" spans="4:6" x14ac:dyDescent="0.2">
      <c r="D11050" s="252"/>
      <c r="E11050" s="252"/>
      <c r="F11050" s="252"/>
    </row>
    <row r="11052" spans="4:6" x14ac:dyDescent="0.2">
      <c r="D11052" s="252"/>
      <c r="E11052" s="252"/>
      <c r="F11052" s="252"/>
    </row>
    <row r="11054" spans="4:6" x14ac:dyDescent="0.2">
      <c r="D11054" s="252"/>
      <c r="E11054" s="252"/>
      <c r="F11054" s="252"/>
    </row>
    <row r="11056" spans="4:6" x14ac:dyDescent="0.2">
      <c r="D11056" s="252"/>
      <c r="E11056" s="252"/>
      <c r="F11056" s="252"/>
    </row>
    <row r="11058" spans="4:6" x14ac:dyDescent="0.2">
      <c r="D11058" s="252"/>
      <c r="E11058" s="252"/>
      <c r="F11058" s="252"/>
    </row>
    <row r="11060" spans="4:6" x14ac:dyDescent="0.2">
      <c r="D11060" s="252"/>
      <c r="E11060" s="252"/>
      <c r="F11060" s="252"/>
    </row>
    <row r="11062" spans="4:6" x14ac:dyDescent="0.2">
      <c r="D11062" s="252"/>
      <c r="E11062" s="252"/>
      <c r="F11062" s="252"/>
    </row>
    <row r="11064" spans="4:6" x14ac:dyDescent="0.2">
      <c r="D11064" s="252"/>
      <c r="E11064" s="252"/>
      <c r="F11064" s="252"/>
    </row>
    <row r="11066" spans="4:6" x14ac:dyDescent="0.2">
      <c r="D11066" s="252"/>
      <c r="E11066" s="252"/>
      <c r="F11066" s="252"/>
    </row>
    <row r="11068" spans="4:6" x14ac:dyDescent="0.2">
      <c r="D11068" s="252"/>
      <c r="E11068" s="252"/>
      <c r="F11068" s="252"/>
    </row>
    <row r="11070" spans="4:6" x14ac:dyDescent="0.2">
      <c r="D11070" s="252"/>
      <c r="E11070" s="252"/>
      <c r="F11070" s="252"/>
    </row>
    <row r="11072" spans="4:6" x14ac:dyDescent="0.2">
      <c r="D11072" s="252"/>
      <c r="E11072" s="252"/>
      <c r="F11072" s="252"/>
    </row>
    <row r="11074" spans="4:6" x14ac:dyDescent="0.2">
      <c r="D11074" s="252"/>
      <c r="E11074" s="252"/>
      <c r="F11074" s="252"/>
    </row>
    <row r="11076" spans="4:6" x14ac:dyDescent="0.2">
      <c r="D11076" s="252"/>
      <c r="E11076" s="252"/>
      <c r="F11076" s="252"/>
    </row>
    <row r="11078" spans="4:6" x14ac:dyDescent="0.2">
      <c r="D11078" s="252"/>
      <c r="E11078" s="252"/>
      <c r="F11078" s="252"/>
    </row>
    <row r="11080" spans="4:6" x14ac:dyDescent="0.2">
      <c r="D11080" s="252"/>
      <c r="E11080" s="252"/>
      <c r="F11080" s="252"/>
    </row>
    <row r="11082" spans="4:6" x14ac:dyDescent="0.2">
      <c r="D11082" s="252"/>
      <c r="E11082" s="252"/>
      <c r="F11082" s="252"/>
    </row>
    <row r="11084" spans="4:6" x14ac:dyDescent="0.2">
      <c r="D11084" s="252"/>
      <c r="E11084" s="252"/>
      <c r="F11084" s="252"/>
    </row>
    <row r="11086" spans="4:6" x14ac:dyDescent="0.2">
      <c r="D11086" s="252"/>
      <c r="E11086" s="252"/>
      <c r="F11086" s="252"/>
    </row>
    <row r="11088" spans="4:6" x14ac:dyDescent="0.2">
      <c r="D11088" s="252"/>
      <c r="E11088" s="252"/>
      <c r="F11088" s="252"/>
    </row>
    <row r="11090" spans="4:6" x14ac:dyDescent="0.2">
      <c r="D11090" s="252"/>
      <c r="E11090" s="252"/>
      <c r="F11090" s="252"/>
    </row>
    <row r="11092" spans="4:6" x14ac:dyDescent="0.2">
      <c r="D11092" s="252"/>
      <c r="E11092" s="252"/>
      <c r="F11092" s="252"/>
    </row>
    <row r="11094" spans="4:6" x14ac:dyDescent="0.2">
      <c r="D11094" s="252"/>
      <c r="E11094" s="252"/>
      <c r="F11094" s="252"/>
    </row>
    <row r="11096" spans="4:6" x14ac:dyDescent="0.2">
      <c r="D11096" s="252"/>
      <c r="E11096" s="252"/>
      <c r="F11096" s="252"/>
    </row>
    <row r="11098" spans="4:6" x14ac:dyDescent="0.2">
      <c r="D11098" s="252"/>
      <c r="E11098" s="252"/>
      <c r="F11098" s="252"/>
    </row>
    <row r="11100" spans="4:6" x14ac:dyDescent="0.2">
      <c r="D11100" s="252"/>
      <c r="E11100" s="252"/>
      <c r="F11100" s="252"/>
    </row>
    <row r="11102" spans="4:6" x14ac:dyDescent="0.2">
      <c r="D11102" s="252"/>
      <c r="E11102" s="252"/>
      <c r="F11102" s="252"/>
    </row>
    <row r="11104" spans="4:6" x14ac:dyDescent="0.2">
      <c r="D11104" s="252"/>
      <c r="E11104" s="252"/>
      <c r="F11104" s="252"/>
    </row>
    <row r="11106" spans="4:6" x14ac:dyDescent="0.2">
      <c r="D11106" s="252"/>
      <c r="E11106" s="252"/>
      <c r="F11106" s="252"/>
    </row>
    <row r="11108" spans="4:6" x14ac:dyDescent="0.2">
      <c r="D11108" s="252"/>
      <c r="E11108" s="252"/>
      <c r="F11108" s="252"/>
    </row>
    <row r="11110" spans="4:6" x14ac:dyDescent="0.2">
      <c r="D11110" s="252"/>
      <c r="E11110" s="252"/>
      <c r="F11110" s="252"/>
    </row>
    <row r="11112" spans="4:6" x14ac:dyDescent="0.2">
      <c r="D11112" s="252"/>
      <c r="E11112" s="252"/>
      <c r="F11112" s="252"/>
    </row>
    <row r="11114" spans="4:6" x14ac:dyDescent="0.2">
      <c r="D11114" s="252"/>
      <c r="E11114" s="252"/>
      <c r="F11114" s="252"/>
    </row>
    <row r="11116" spans="4:6" x14ac:dyDescent="0.2">
      <c r="D11116" s="252"/>
      <c r="E11116" s="252"/>
      <c r="F11116" s="252"/>
    </row>
    <row r="11118" spans="4:6" x14ac:dyDescent="0.2">
      <c r="D11118" s="252"/>
      <c r="E11118" s="252"/>
      <c r="F11118" s="252"/>
    </row>
    <row r="11120" spans="4:6" x14ac:dyDescent="0.2">
      <c r="D11120" s="252"/>
      <c r="E11120" s="252"/>
      <c r="F11120" s="252"/>
    </row>
    <row r="11122" spans="4:6" x14ac:dyDescent="0.2">
      <c r="D11122" s="252"/>
      <c r="E11122" s="252"/>
      <c r="F11122" s="252"/>
    </row>
    <row r="11124" spans="4:6" x14ac:dyDescent="0.2">
      <c r="D11124" s="252"/>
      <c r="E11124" s="252"/>
      <c r="F11124" s="252"/>
    </row>
    <row r="11126" spans="4:6" x14ac:dyDescent="0.2">
      <c r="D11126" s="252"/>
      <c r="E11126" s="252"/>
      <c r="F11126" s="252"/>
    </row>
    <row r="11128" spans="4:6" x14ac:dyDescent="0.2">
      <c r="D11128" s="252"/>
      <c r="E11128" s="252"/>
      <c r="F11128" s="252"/>
    </row>
    <row r="11130" spans="4:6" x14ac:dyDescent="0.2">
      <c r="D11130" s="252"/>
      <c r="E11130" s="252"/>
      <c r="F11130" s="252"/>
    </row>
    <row r="11132" spans="4:6" x14ac:dyDescent="0.2">
      <c r="D11132" s="252"/>
      <c r="E11132" s="252"/>
      <c r="F11132" s="252"/>
    </row>
    <row r="11134" spans="4:6" x14ac:dyDescent="0.2">
      <c r="D11134" s="252"/>
      <c r="E11134" s="252"/>
      <c r="F11134" s="252"/>
    </row>
    <row r="11136" spans="4:6" x14ac:dyDescent="0.2">
      <c r="D11136" s="252"/>
      <c r="E11136" s="252"/>
      <c r="F11136" s="252"/>
    </row>
    <row r="11138" spans="4:6" x14ac:dyDescent="0.2">
      <c r="D11138" s="252"/>
      <c r="E11138" s="252"/>
      <c r="F11138" s="252"/>
    </row>
    <row r="11140" spans="4:6" x14ac:dyDescent="0.2">
      <c r="D11140" s="252"/>
      <c r="E11140" s="252"/>
      <c r="F11140" s="252"/>
    </row>
    <row r="11142" spans="4:6" x14ac:dyDescent="0.2">
      <c r="D11142" s="252"/>
      <c r="E11142" s="252"/>
      <c r="F11142" s="252"/>
    </row>
    <row r="11144" spans="4:6" x14ac:dyDescent="0.2">
      <c r="D11144" s="252"/>
      <c r="E11144" s="252"/>
      <c r="F11144" s="252"/>
    </row>
    <row r="11146" spans="4:6" x14ac:dyDescent="0.2">
      <c r="D11146" s="252"/>
      <c r="E11146" s="252"/>
      <c r="F11146" s="252"/>
    </row>
    <row r="11148" spans="4:6" x14ac:dyDescent="0.2">
      <c r="D11148" s="252"/>
      <c r="E11148" s="252"/>
      <c r="F11148" s="252"/>
    </row>
    <row r="11150" spans="4:6" x14ac:dyDescent="0.2">
      <c r="D11150" s="252"/>
      <c r="E11150" s="252"/>
      <c r="F11150" s="252"/>
    </row>
    <row r="11152" spans="4:6" x14ac:dyDescent="0.2">
      <c r="D11152" s="252"/>
      <c r="E11152" s="252"/>
      <c r="F11152" s="252"/>
    </row>
    <row r="11154" spans="4:6" x14ac:dyDescent="0.2">
      <c r="D11154" s="252"/>
      <c r="E11154" s="252"/>
      <c r="F11154" s="252"/>
    </row>
    <row r="11156" spans="4:6" x14ac:dyDescent="0.2">
      <c r="D11156" s="252"/>
      <c r="E11156" s="252"/>
      <c r="F11156" s="252"/>
    </row>
    <row r="11158" spans="4:6" x14ac:dyDescent="0.2">
      <c r="D11158" s="252"/>
      <c r="E11158" s="252"/>
      <c r="F11158" s="252"/>
    </row>
    <row r="11160" spans="4:6" x14ac:dyDescent="0.2">
      <c r="D11160" s="252"/>
      <c r="E11160" s="252"/>
      <c r="F11160" s="252"/>
    </row>
    <row r="11162" spans="4:6" x14ac:dyDescent="0.2">
      <c r="D11162" s="252"/>
      <c r="E11162" s="252"/>
      <c r="F11162" s="252"/>
    </row>
    <row r="11164" spans="4:6" x14ac:dyDescent="0.2">
      <c r="D11164" s="252"/>
      <c r="E11164" s="252"/>
      <c r="F11164" s="252"/>
    </row>
    <row r="11166" spans="4:6" x14ac:dyDescent="0.2">
      <c r="D11166" s="252"/>
      <c r="E11166" s="252"/>
      <c r="F11166" s="252"/>
    </row>
    <row r="11168" spans="4:6" x14ac:dyDescent="0.2">
      <c r="D11168" s="252"/>
      <c r="E11168" s="252"/>
      <c r="F11168" s="252"/>
    </row>
    <row r="11170" spans="4:6" x14ac:dyDescent="0.2">
      <c r="D11170" s="252"/>
      <c r="E11170" s="252"/>
      <c r="F11170" s="252"/>
    </row>
    <row r="11172" spans="4:6" x14ac:dyDescent="0.2">
      <c r="D11172" s="252"/>
      <c r="E11172" s="252"/>
      <c r="F11172" s="252"/>
    </row>
    <row r="11174" spans="4:6" x14ac:dyDescent="0.2">
      <c r="D11174" s="252"/>
      <c r="E11174" s="252"/>
      <c r="F11174" s="252"/>
    </row>
    <row r="11176" spans="4:6" x14ac:dyDescent="0.2">
      <c r="D11176" s="252"/>
      <c r="E11176" s="252"/>
      <c r="F11176" s="252"/>
    </row>
    <row r="11178" spans="4:6" x14ac:dyDescent="0.2">
      <c r="D11178" s="252"/>
      <c r="E11178" s="252"/>
      <c r="F11178" s="252"/>
    </row>
    <row r="11180" spans="4:6" x14ac:dyDescent="0.2">
      <c r="D11180" s="252"/>
      <c r="E11180" s="252"/>
      <c r="F11180" s="252"/>
    </row>
    <row r="11182" spans="4:6" x14ac:dyDescent="0.2">
      <c r="D11182" s="252"/>
      <c r="E11182" s="252"/>
      <c r="F11182" s="252"/>
    </row>
    <row r="11184" spans="4:6" x14ac:dyDescent="0.2">
      <c r="D11184" s="252"/>
      <c r="E11184" s="252"/>
      <c r="F11184" s="252"/>
    </row>
    <row r="11186" spans="4:6" x14ac:dyDescent="0.2">
      <c r="D11186" s="252"/>
      <c r="E11186" s="252"/>
      <c r="F11186" s="252"/>
    </row>
    <row r="11188" spans="4:6" x14ac:dyDescent="0.2">
      <c r="D11188" s="252"/>
      <c r="E11188" s="252"/>
      <c r="F11188" s="252"/>
    </row>
    <row r="11190" spans="4:6" x14ac:dyDescent="0.2">
      <c r="D11190" s="252"/>
      <c r="E11190" s="252"/>
      <c r="F11190" s="252"/>
    </row>
    <row r="11192" spans="4:6" x14ac:dyDescent="0.2">
      <c r="D11192" s="252"/>
      <c r="E11192" s="252"/>
      <c r="F11192" s="252"/>
    </row>
    <row r="11194" spans="4:6" x14ac:dyDescent="0.2">
      <c r="D11194" s="252"/>
      <c r="E11194" s="252"/>
      <c r="F11194" s="252"/>
    </row>
    <row r="11196" spans="4:6" x14ac:dyDescent="0.2">
      <c r="D11196" s="252"/>
      <c r="E11196" s="252"/>
      <c r="F11196" s="252"/>
    </row>
    <row r="11198" spans="4:6" x14ac:dyDescent="0.2">
      <c r="D11198" s="252"/>
      <c r="E11198" s="252"/>
      <c r="F11198" s="252"/>
    </row>
    <row r="11200" spans="4:6" x14ac:dyDescent="0.2">
      <c r="D11200" s="252"/>
      <c r="E11200" s="252"/>
      <c r="F11200" s="252"/>
    </row>
    <row r="11202" spans="4:6" x14ac:dyDescent="0.2">
      <c r="D11202" s="252"/>
      <c r="E11202" s="252"/>
      <c r="F11202" s="252"/>
    </row>
    <row r="11204" spans="4:6" x14ac:dyDescent="0.2">
      <c r="D11204" s="252"/>
      <c r="E11204" s="252"/>
      <c r="F11204" s="252"/>
    </row>
    <row r="11206" spans="4:6" x14ac:dyDescent="0.2">
      <c r="D11206" s="252"/>
      <c r="E11206" s="252"/>
      <c r="F11206" s="252"/>
    </row>
    <row r="11208" spans="4:6" x14ac:dyDescent="0.2">
      <c r="D11208" s="252"/>
      <c r="E11208" s="252"/>
      <c r="F11208" s="252"/>
    </row>
    <row r="11210" spans="4:6" x14ac:dyDescent="0.2">
      <c r="D11210" s="252"/>
      <c r="E11210" s="252"/>
      <c r="F11210" s="252"/>
    </row>
    <row r="11212" spans="4:6" x14ac:dyDescent="0.2">
      <c r="D11212" s="252"/>
      <c r="E11212" s="252"/>
      <c r="F11212" s="252"/>
    </row>
    <row r="11214" spans="4:6" x14ac:dyDescent="0.2">
      <c r="D11214" s="252"/>
      <c r="E11214" s="252"/>
      <c r="F11214" s="252"/>
    </row>
    <row r="11216" spans="4:6" x14ac:dyDescent="0.2">
      <c r="D11216" s="252"/>
      <c r="E11216" s="252"/>
      <c r="F11216" s="252"/>
    </row>
    <row r="11218" spans="4:6" x14ac:dyDescent="0.2">
      <c r="D11218" s="252"/>
      <c r="E11218" s="252"/>
      <c r="F11218" s="252"/>
    </row>
    <row r="11220" spans="4:6" x14ac:dyDescent="0.2">
      <c r="D11220" s="252"/>
      <c r="E11220" s="252"/>
      <c r="F11220" s="252"/>
    </row>
    <row r="11222" spans="4:6" x14ac:dyDescent="0.2">
      <c r="D11222" s="252"/>
      <c r="E11222" s="252"/>
      <c r="F11222" s="252"/>
    </row>
    <row r="11224" spans="4:6" x14ac:dyDescent="0.2">
      <c r="D11224" s="252"/>
      <c r="E11224" s="252"/>
      <c r="F11224" s="252"/>
    </row>
    <row r="11226" spans="4:6" x14ac:dyDescent="0.2">
      <c r="D11226" s="252"/>
      <c r="E11226" s="252"/>
      <c r="F11226" s="252"/>
    </row>
    <row r="11228" spans="4:6" x14ac:dyDescent="0.2">
      <c r="D11228" s="252"/>
      <c r="E11228" s="252"/>
      <c r="F11228" s="252"/>
    </row>
    <row r="11230" spans="4:6" x14ac:dyDescent="0.2">
      <c r="D11230" s="252"/>
      <c r="E11230" s="252"/>
      <c r="F11230" s="252"/>
    </row>
    <row r="11232" spans="4:6" x14ac:dyDescent="0.2">
      <c r="D11232" s="252"/>
      <c r="E11232" s="252"/>
      <c r="F11232" s="252"/>
    </row>
    <row r="11234" spans="4:6" x14ac:dyDescent="0.2">
      <c r="D11234" s="252"/>
      <c r="E11234" s="252"/>
      <c r="F11234" s="252"/>
    </row>
    <row r="11236" spans="4:6" x14ac:dyDescent="0.2">
      <c r="D11236" s="252"/>
      <c r="E11236" s="252"/>
      <c r="F11236" s="252"/>
    </row>
    <row r="11238" spans="4:6" x14ac:dyDescent="0.2">
      <c r="D11238" s="252"/>
      <c r="E11238" s="252"/>
      <c r="F11238" s="252"/>
    </row>
    <row r="11240" spans="4:6" x14ac:dyDescent="0.2">
      <c r="D11240" s="252"/>
      <c r="E11240" s="252"/>
      <c r="F11240" s="252"/>
    </row>
    <row r="11242" spans="4:6" x14ac:dyDescent="0.2">
      <c r="D11242" s="252"/>
      <c r="E11242" s="252"/>
      <c r="F11242" s="252"/>
    </row>
    <row r="11244" spans="4:6" x14ac:dyDescent="0.2">
      <c r="D11244" s="252"/>
      <c r="E11244" s="252"/>
      <c r="F11244" s="252"/>
    </row>
    <row r="11246" spans="4:6" x14ac:dyDescent="0.2">
      <c r="D11246" s="252"/>
      <c r="E11246" s="252"/>
      <c r="F11246" s="252"/>
    </row>
    <row r="11248" spans="4:6" x14ac:dyDescent="0.2">
      <c r="D11248" s="252"/>
      <c r="E11248" s="252"/>
      <c r="F11248" s="252"/>
    </row>
    <row r="11250" spans="4:6" x14ac:dyDescent="0.2">
      <c r="D11250" s="252"/>
      <c r="E11250" s="252"/>
      <c r="F11250" s="252"/>
    </row>
    <row r="11252" spans="4:6" x14ac:dyDescent="0.2">
      <c r="D11252" s="252"/>
      <c r="E11252" s="252"/>
      <c r="F11252" s="252"/>
    </row>
    <row r="11254" spans="4:6" x14ac:dyDescent="0.2">
      <c r="D11254" s="252"/>
      <c r="E11254" s="252"/>
      <c r="F11254" s="252"/>
    </row>
    <row r="11256" spans="4:6" x14ac:dyDescent="0.2">
      <c r="D11256" s="252"/>
      <c r="E11256" s="252"/>
      <c r="F11256" s="252"/>
    </row>
    <row r="11258" spans="4:6" x14ac:dyDescent="0.2">
      <c r="D11258" s="252"/>
      <c r="E11258" s="252"/>
      <c r="F11258" s="252"/>
    </row>
    <row r="11260" spans="4:6" x14ac:dyDescent="0.2">
      <c r="D11260" s="252"/>
      <c r="E11260" s="252"/>
      <c r="F11260" s="252"/>
    </row>
    <row r="11262" spans="4:6" x14ac:dyDescent="0.2">
      <c r="D11262" s="252"/>
      <c r="E11262" s="252"/>
      <c r="F11262" s="252"/>
    </row>
    <row r="11264" spans="4:6" x14ac:dyDescent="0.2">
      <c r="D11264" s="252"/>
      <c r="E11264" s="252"/>
      <c r="F11264" s="252"/>
    </row>
    <row r="11266" spans="4:6" x14ac:dyDescent="0.2">
      <c r="D11266" s="252"/>
      <c r="E11266" s="252"/>
      <c r="F11266" s="252"/>
    </row>
    <row r="11268" spans="4:6" x14ac:dyDescent="0.2">
      <c r="D11268" s="252"/>
      <c r="E11268" s="252"/>
      <c r="F11268" s="252"/>
    </row>
    <row r="11270" spans="4:6" x14ac:dyDescent="0.2">
      <c r="D11270" s="252"/>
      <c r="E11270" s="252"/>
      <c r="F11270" s="252"/>
    </row>
    <row r="11272" spans="4:6" x14ac:dyDescent="0.2">
      <c r="D11272" s="252"/>
      <c r="E11272" s="252"/>
      <c r="F11272" s="252"/>
    </row>
    <row r="11274" spans="4:6" x14ac:dyDescent="0.2">
      <c r="D11274" s="252"/>
      <c r="E11274" s="252"/>
      <c r="F11274" s="252"/>
    </row>
    <row r="11276" spans="4:6" x14ac:dyDescent="0.2">
      <c r="D11276" s="252"/>
      <c r="E11276" s="252"/>
      <c r="F11276" s="252"/>
    </row>
    <row r="11278" spans="4:6" x14ac:dyDescent="0.2">
      <c r="D11278" s="252"/>
      <c r="E11278" s="252"/>
      <c r="F11278" s="252"/>
    </row>
    <row r="11280" spans="4:6" x14ac:dyDescent="0.2">
      <c r="D11280" s="252"/>
      <c r="E11280" s="252"/>
      <c r="F11280" s="252"/>
    </row>
    <row r="11282" spans="4:6" x14ac:dyDescent="0.2">
      <c r="D11282" s="252"/>
      <c r="E11282" s="252"/>
      <c r="F11282" s="252"/>
    </row>
    <row r="11284" spans="4:6" x14ac:dyDescent="0.2">
      <c r="D11284" s="252"/>
      <c r="E11284" s="252"/>
      <c r="F11284" s="252"/>
    </row>
    <row r="11286" spans="4:6" x14ac:dyDescent="0.2">
      <c r="D11286" s="252"/>
      <c r="E11286" s="252"/>
      <c r="F11286" s="252"/>
    </row>
    <row r="11288" spans="4:6" x14ac:dyDescent="0.2">
      <c r="D11288" s="252"/>
      <c r="E11288" s="252"/>
      <c r="F11288" s="252"/>
    </row>
    <row r="11290" spans="4:6" x14ac:dyDescent="0.2">
      <c r="D11290" s="252"/>
      <c r="E11290" s="252"/>
      <c r="F11290" s="252"/>
    </row>
    <row r="11292" spans="4:6" x14ac:dyDescent="0.2">
      <c r="D11292" s="252"/>
      <c r="E11292" s="252"/>
      <c r="F11292" s="252"/>
    </row>
    <row r="11294" spans="4:6" x14ac:dyDescent="0.2">
      <c r="D11294" s="252"/>
      <c r="E11294" s="252"/>
      <c r="F11294" s="252"/>
    </row>
    <row r="11296" spans="4:6" x14ac:dyDescent="0.2">
      <c r="D11296" s="252"/>
      <c r="E11296" s="252"/>
      <c r="F11296" s="252"/>
    </row>
    <row r="11298" spans="4:6" x14ac:dyDescent="0.2">
      <c r="D11298" s="252"/>
      <c r="E11298" s="252"/>
      <c r="F11298" s="252"/>
    </row>
    <row r="11300" spans="4:6" x14ac:dyDescent="0.2">
      <c r="D11300" s="252"/>
      <c r="E11300" s="252"/>
      <c r="F11300" s="252"/>
    </row>
    <row r="11302" spans="4:6" x14ac:dyDescent="0.2">
      <c r="D11302" s="252"/>
      <c r="E11302" s="252"/>
      <c r="F11302" s="252"/>
    </row>
    <row r="11304" spans="4:6" x14ac:dyDescent="0.2">
      <c r="D11304" s="252"/>
      <c r="E11304" s="252"/>
      <c r="F11304" s="252"/>
    </row>
    <row r="11306" spans="4:6" x14ac:dyDescent="0.2">
      <c r="D11306" s="252"/>
      <c r="E11306" s="252"/>
      <c r="F11306" s="252"/>
    </row>
    <row r="11308" spans="4:6" x14ac:dyDescent="0.2">
      <c r="D11308" s="252"/>
      <c r="E11308" s="252"/>
      <c r="F11308" s="252"/>
    </row>
    <row r="11310" spans="4:6" x14ac:dyDescent="0.2">
      <c r="D11310" s="252"/>
      <c r="E11310" s="252"/>
      <c r="F11310" s="252"/>
    </row>
    <row r="11312" spans="4:6" x14ac:dyDescent="0.2">
      <c r="D11312" s="252"/>
      <c r="E11312" s="252"/>
      <c r="F11312" s="252"/>
    </row>
    <row r="11314" spans="4:6" x14ac:dyDescent="0.2">
      <c r="D11314" s="252"/>
      <c r="E11314" s="252"/>
      <c r="F11314" s="252"/>
    </row>
    <row r="11316" spans="4:6" x14ac:dyDescent="0.2">
      <c r="D11316" s="252"/>
      <c r="E11316" s="252"/>
      <c r="F11316" s="252"/>
    </row>
    <row r="11318" spans="4:6" x14ac:dyDescent="0.2">
      <c r="D11318" s="252"/>
      <c r="E11318" s="252"/>
      <c r="F11318" s="252"/>
    </row>
    <row r="11320" spans="4:6" x14ac:dyDescent="0.2">
      <c r="D11320" s="252"/>
      <c r="E11320" s="252"/>
      <c r="F11320" s="252"/>
    </row>
    <row r="11322" spans="4:6" x14ac:dyDescent="0.2">
      <c r="D11322" s="252"/>
      <c r="E11322" s="252"/>
      <c r="F11322" s="252"/>
    </row>
    <row r="11324" spans="4:6" x14ac:dyDescent="0.2">
      <c r="D11324" s="252"/>
      <c r="E11324" s="252"/>
      <c r="F11324" s="252"/>
    </row>
    <row r="11326" spans="4:6" x14ac:dyDescent="0.2">
      <c r="D11326" s="252"/>
      <c r="E11326" s="252"/>
      <c r="F11326" s="252"/>
    </row>
    <row r="11328" spans="4:6" x14ac:dyDescent="0.2">
      <c r="D11328" s="252"/>
      <c r="E11328" s="252"/>
      <c r="F11328" s="252"/>
    </row>
    <row r="11330" spans="4:6" x14ac:dyDescent="0.2">
      <c r="D11330" s="252"/>
      <c r="E11330" s="252"/>
      <c r="F11330" s="252"/>
    </row>
    <row r="11332" spans="4:6" x14ac:dyDescent="0.2">
      <c r="D11332" s="252"/>
      <c r="E11332" s="252"/>
      <c r="F11332" s="252"/>
    </row>
    <row r="11334" spans="4:6" x14ac:dyDescent="0.2">
      <c r="D11334" s="252"/>
      <c r="E11334" s="252"/>
      <c r="F11334" s="252"/>
    </row>
    <row r="11336" spans="4:6" x14ac:dyDescent="0.2">
      <c r="D11336" s="252"/>
      <c r="E11336" s="252"/>
      <c r="F11336" s="252"/>
    </row>
    <row r="11338" spans="4:6" x14ac:dyDescent="0.2">
      <c r="D11338" s="252"/>
      <c r="E11338" s="252"/>
      <c r="F11338" s="252"/>
    </row>
    <row r="11340" spans="4:6" x14ac:dyDescent="0.2">
      <c r="D11340" s="252"/>
      <c r="E11340" s="252"/>
      <c r="F11340" s="252"/>
    </row>
    <row r="11342" spans="4:6" x14ac:dyDescent="0.2">
      <c r="D11342" s="252"/>
      <c r="E11342" s="252"/>
      <c r="F11342" s="252"/>
    </row>
    <row r="11344" spans="4:6" x14ac:dyDescent="0.2">
      <c r="D11344" s="252"/>
      <c r="E11344" s="252"/>
      <c r="F11344" s="252"/>
    </row>
    <row r="11346" spans="4:6" x14ac:dyDescent="0.2">
      <c r="D11346" s="252"/>
      <c r="E11346" s="252"/>
      <c r="F11346" s="252"/>
    </row>
    <row r="11348" spans="4:6" x14ac:dyDescent="0.2">
      <c r="D11348" s="252"/>
      <c r="E11348" s="252"/>
      <c r="F11348" s="252"/>
    </row>
    <row r="11350" spans="4:6" x14ac:dyDescent="0.2">
      <c r="D11350" s="252"/>
      <c r="E11350" s="252"/>
      <c r="F11350" s="252"/>
    </row>
    <row r="11352" spans="4:6" x14ac:dyDescent="0.2">
      <c r="D11352" s="252"/>
      <c r="E11352" s="252"/>
      <c r="F11352" s="252"/>
    </row>
    <row r="11354" spans="4:6" x14ac:dyDescent="0.2">
      <c r="D11354" s="252"/>
      <c r="E11354" s="252"/>
      <c r="F11354" s="252"/>
    </row>
    <row r="11356" spans="4:6" x14ac:dyDescent="0.2">
      <c r="D11356" s="252"/>
      <c r="E11356" s="252"/>
      <c r="F11356" s="252"/>
    </row>
    <row r="11358" spans="4:6" x14ac:dyDescent="0.2">
      <c r="D11358" s="252"/>
      <c r="E11358" s="252"/>
      <c r="F11358" s="252"/>
    </row>
    <row r="11360" spans="4:6" x14ac:dyDescent="0.2">
      <c r="D11360" s="252"/>
      <c r="E11360" s="252"/>
      <c r="F11360" s="252"/>
    </row>
    <row r="11362" spans="4:6" x14ac:dyDescent="0.2">
      <c r="D11362" s="252"/>
      <c r="E11362" s="252"/>
      <c r="F11362" s="252"/>
    </row>
    <row r="11364" spans="4:6" x14ac:dyDescent="0.2">
      <c r="D11364" s="252"/>
      <c r="E11364" s="252"/>
      <c r="F11364" s="252"/>
    </row>
    <row r="11366" spans="4:6" x14ac:dyDescent="0.2">
      <c r="D11366" s="252"/>
      <c r="E11366" s="252"/>
      <c r="F11366" s="252"/>
    </row>
    <row r="11368" spans="4:6" x14ac:dyDescent="0.2">
      <c r="D11368" s="252"/>
      <c r="E11368" s="252"/>
      <c r="F11368" s="252"/>
    </row>
    <row r="11370" spans="4:6" x14ac:dyDescent="0.2">
      <c r="D11370" s="252"/>
      <c r="E11370" s="252"/>
      <c r="F11370" s="252"/>
    </row>
    <row r="11372" spans="4:6" x14ac:dyDescent="0.2">
      <c r="D11372" s="252"/>
      <c r="E11372" s="252"/>
      <c r="F11372" s="252"/>
    </row>
    <row r="11374" spans="4:6" x14ac:dyDescent="0.2">
      <c r="D11374" s="252"/>
      <c r="E11374" s="252"/>
      <c r="F11374" s="252"/>
    </row>
    <row r="11376" spans="4:6" x14ac:dyDescent="0.2">
      <c r="D11376" s="252"/>
      <c r="E11376" s="252"/>
      <c r="F11376" s="252"/>
    </row>
    <row r="11378" spans="4:6" x14ac:dyDescent="0.2">
      <c r="D11378" s="252"/>
      <c r="E11378" s="252"/>
      <c r="F11378" s="252"/>
    </row>
    <row r="11380" spans="4:6" x14ac:dyDescent="0.2">
      <c r="D11380" s="252"/>
      <c r="E11380" s="252"/>
      <c r="F11380" s="252"/>
    </row>
    <row r="11382" spans="4:6" x14ac:dyDescent="0.2">
      <c r="D11382" s="252"/>
      <c r="E11382" s="252"/>
      <c r="F11382" s="252"/>
    </row>
    <row r="11384" spans="4:6" x14ac:dyDescent="0.2">
      <c r="D11384" s="252"/>
      <c r="E11384" s="252"/>
      <c r="F11384" s="252"/>
    </row>
    <row r="11386" spans="4:6" x14ac:dyDescent="0.2">
      <c r="D11386" s="252"/>
      <c r="E11386" s="252"/>
      <c r="F11386" s="252"/>
    </row>
    <row r="11388" spans="4:6" x14ac:dyDescent="0.2">
      <c r="D11388" s="252"/>
      <c r="E11388" s="252"/>
      <c r="F11388" s="252"/>
    </row>
    <row r="11390" spans="4:6" x14ac:dyDescent="0.2">
      <c r="D11390" s="252"/>
      <c r="E11390" s="252"/>
      <c r="F11390" s="252"/>
    </row>
    <row r="11392" spans="4:6" x14ac:dyDescent="0.2">
      <c r="D11392" s="252"/>
      <c r="E11392" s="252"/>
      <c r="F11392" s="252"/>
    </row>
    <row r="11394" spans="4:6" x14ac:dyDescent="0.2">
      <c r="D11394" s="252"/>
      <c r="E11394" s="252"/>
      <c r="F11394" s="252"/>
    </row>
    <row r="11396" spans="4:6" x14ac:dyDescent="0.2">
      <c r="D11396" s="252"/>
      <c r="E11396" s="252"/>
      <c r="F11396" s="252"/>
    </row>
    <row r="11398" spans="4:6" x14ac:dyDescent="0.2">
      <c r="D11398" s="252"/>
      <c r="E11398" s="252"/>
      <c r="F11398" s="252"/>
    </row>
    <row r="11400" spans="4:6" x14ac:dyDescent="0.2">
      <c r="D11400" s="252"/>
      <c r="E11400" s="252"/>
      <c r="F11400" s="252"/>
    </row>
    <row r="11402" spans="4:6" x14ac:dyDescent="0.2">
      <c r="D11402" s="252"/>
      <c r="E11402" s="252"/>
      <c r="F11402" s="252"/>
    </row>
    <row r="11404" spans="4:6" x14ac:dyDescent="0.2">
      <c r="D11404" s="252"/>
      <c r="E11404" s="252"/>
      <c r="F11404" s="252"/>
    </row>
    <row r="11406" spans="4:6" x14ac:dyDescent="0.2">
      <c r="D11406" s="252"/>
      <c r="E11406" s="252"/>
      <c r="F11406" s="252"/>
    </row>
    <row r="11408" spans="4:6" x14ac:dyDescent="0.2">
      <c r="D11408" s="252"/>
      <c r="E11408" s="252"/>
      <c r="F11408" s="252"/>
    </row>
    <row r="11410" spans="4:6" x14ac:dyDescent="0.2">
      <c r="D11410" s="252"/>
      <c r="E11410" s="252"/>
      <c r="F11410" s="252"/>
    </row>
    <row r="11412" spans="4:6" x14ac:dyDescent="0.2">
      <c r="D11412" s="252"/>
      <c r="E11412" s="252"/>
      <c r="F11412" s="252"/>
    </row>
    <row r="11414" spans="4:6" x14ac:dyDescent="0.2">
      <c r="D11414" s="252"/>
      <c r="E11414" s="252"/>
      <c r="F11414" s="252"/>
    </row>
    <row r="11416" spans="4:6" x14ac:dyDescent="0.2">
      <c r="D11416" s="252"/>
      <c r="E11416" s="252"/>
      <c r="F11416" s="252"/>
    </row>
    <row r="11418" spans="4:6" x14ac:dyDescent="0.2">
      <c r="D11418" s="252"/>
      <c r="E11418" s="252"/>
      <c r="F11418" s="252"/>
    </row>
    <row r="11420" spans="4:6" x14ac:dyDescent="0.2">
      <c r="D11420" s="252"/>
      <c r="E11420" s="252"/>
      <c r="F11420" s="252"/>
    </row>
    <row r="11422" spans="4:6" x14ac:dyDescent="0.2">
      <c r="D11422" s="252"/>
      <c r="E11422" s="252"/>
      <c r="F11422" s="252"/>
    </row>
    <row r="11424" spans="4:6" x14ac:dyDescent="0.2">
      <c r="D11424" s="252"/>
      <c r="E11424" s="252"/>
      <c r="F11424" s="252"/>
    </row>
    <row r="11426" spans="4:6" x14ac:dyDescent="0.2">
      <c r="D11426" s="252"/>
      <c r="E11426" s="252"/>
      <c r="F11426" s="252"/>
    </row>
    <row r="11428" spans="4:6" x14ac:dyDescent="0.2">
      <c r="D11428" s="252"/>
      <c r="E11428" s="252"/>
      <c r="F11428" s="252"/>
    </row>
    <row r="11430" spans="4:6" x14ac:dyDescent="0.2">
      <c r="D11430" s="252"/>
      <c r="E11430" s="252"/>
      <c r="F11430" s="252"/>
    </row>
    <row r="11432" spans="4:6" x14ac:dyDescent="0.2">
      <c r="D11432" s="252"/>
      <c r="E11432" s="252"/>
      <c r="F11432" s="252"/>
    </row>
    <row r="11434" spans="4:6" x14ac:dyDescent="0.2">
      <c r="D11434" s="252"/>
      <c r="E11434" s="252"/>
      <c r="F11434" s="252"/>
    </row>
    <row r="11436" spans="4:6" x14ac:dyDescent="0.2">
      <c r="D11436" s="252"/>
      <c r="E11436" s="252"/>
      <c r="F11436" s="252"/>
    </row>
    <row r="11438" spans="4:6" x14ac:dyDescent="0.2">
      <c r="D11438" s="252"/>
      <c r="E11438" s="252"/>
      <c r="F11438" s="252"/>
    </row>
    <row r="11440" spans="4:6" x14ac:dyDescent="0.2">
      <c r="D11440" s="252"/>
      <c r="E11440" s="252"/>
      <c r="F11440" s="252"/>
    </row>
    <row r="11442" spans="4:6" x14ac:dyDescent="0.2">
      <c r="D11442" s="252"/>
      <c r="E11442" s="252"/>
      <c r="F11442" s="252"/>
    </row>
    <row r="11444" spans="4:6" x14ac:dyDescent="0.2">
      <c r="D11444" s="252"/>
      <c r="E11444" s="252"/>
      <c r="F11444" s="252"/>
    </row>
    <row r="11446" spans="4:6" x14ac:dyDescent="0.2">
      <c r="D11446" s="252"/>
      <c r="E11446" s="252"/>
      <c r="F11446" s="252"/>
    </row>
    <row r="11448" spans="4:6" x14ac:dyDescent="0.2">
      <c r="D11448" s="252"/>
      <c r="E11448" s="252"/>
      <c r="F11448" s="252"/>
    </row>
    <row r="11450" spans="4:6" x14ac:dyDescent="0.2">
      <c r="D11450" s="252"/>
      <c r="E11450" s="252"/>
      <c r="F11450" s="252"/>
    </row>
    <row r="11452" spans="4:6" x14ac:dyDescent="0.2">
      <c r="D11452" s="252"/>
      <c r="E11452" s="252"/>
      <c r="F11452" s="252"/>
    </row>
    <row r="11454" spans="4:6" x14ac:dyDescent="0.2">
      <c r="D11454" s="252"/>
      <c r="E11454" s="252"/>
      <c r="F11454" s="252"/>
    </row>
    <row r="11456" spans="4:6" x14ac:dyDescent="0.2">
      <c r="D11456" s="252"/>
      <c r="E11456" s="252"/>
      <c r="F11456" s="252"/>
    </row>
    <row r="11458" spans="4:6" x14ac:dyDescent="0.2">
      <c r="D11458" s="252"/>
      <c r="E11458" s="252"/>
      <c r="F11458" s="252"/>
    </row>
    <row r="11460" spans="4:6" x14ac:dyDescent="0.2">
      <c r="D11460" s="252"/>
      <c r="E11460" s="252"/>
      <c r="F11460" s="252"/>
    </row>
    <row r="11462" spans="4:6" x14ac:dyDescent="0.2">
      <c r="D11462" s="252"/>
      <c r="E11462" s="252"/>
      <c r="F11462" s="252"/>
    </row>
    <row r="11464" spans="4:6" x14ac:dyDescent="0.2">
      <c r="D11464" s="252"/>
      <c r="E11464" s="252"/>
      <c r="F11464" s="252"/>
    </row>
    <row r="11466" spans="4:6" x14ac:dyDescent="0.2">
      <c r="D11466" s="252"/>
      <c r="E11466" s="252"/>
      <c r="F11466" s="252"/>
    </row>
    <row r="11468" spans="4:6" x14ac:dyDescent="0.2">
      <c r="D11468" s="252"/>
      <c r="E11468" s="252"/>
      <c r="F11468" s="252"/>
    </row>
    <row r="11470" spans="4:6" x14ac:dyDescent="0.2">
      <c r="D11470" s="252"/>
      <c r="E11470" s="252"/>
      <c r="F11470" s="252"/>
    </row>
    <row r="11472" spans="4:6" x14ac:dyDescent="0.2">
      <c r="D11472" s="252"/>
      <c r="E11472" s="252"/>
      <c r="F11472" s="252"/>
    </row>
    <row r="11474" spans="4:6" x14ac:dyDescent="0.2">
      <c r="D11474" s="252"/>
      <c r="E11474" s="252"/>
      <c r="F11474" s="252"/>
    </row>
    <row r="11476" spans="4:6" x14ac:dyDescent="0.2">
      <c r="D11476" s="252"/>
      <c r="E11476" s="252"/>
      <c r="F11476" s="252"/>
    </row>
    <row r="11478" spans="4:6" x14ac:dyDescent="0.2">
      <c r="D11478" s="252"/>
      <c r="E11478" s="252"/>
      <c r="F11478" s="252"/>
    </row>
    <row r="11480" spans="4:6" x14ac:dyDescent="0.2">
      <c r="D11480" s="252"/>
      <c r="E11480" s="252"/>
      <c r="F11480" s="252"/>
    </row>
    <row r="11482" spans="4:6" x14ac:dyDescent="0.2">
      <c r="D11482" s="252"/>
      <c r="E11482" s="252"/>
      <c r="F11482" s="252"/>
    </row>
    <row r="11484" spans="4:6" x14ac:dyDescent="0.2">
      <c r="D11484" s="252"/>
      <c r="E11484" s="252"/>
      <c r="F11484" s="252"/>
    </row>
    <row r="11486" spans="4:6" x14ac:dyDescent="0.2">
      <c r="D11486" s="252"/>
      <c r="E11486" s="252"/>
      <c r="F11486" s="252"/>
    </row>
    <row r="11488" spans="4:6" x14ac:dyDescent="0.2">
      <c r="D11488" s="252"/>
      <c r="E11488" s="252"/>
      <c r="F11488" s="252"/>
    </row>
    <row r="11490" spans="4:6" x14ac:dyDescent="0.2">
      <c r="D11490" s="252"/>
      <c r="E11490" s="252"/>
      <c r="F11490" s="252"/>
    </row>
    <row r="11492" spans="4:6" x14ac:dyDescent="0.2">
      <c r="D11492" s="252"/>
      <c r="E11492" s="252"/>
      <c r="F11492" s="252"/>
    </row>
    <row r="11494" spans="4:6" x14ac:dyDescent="0.2">
      <c r="D11494" s="252"/>
      <c r="E11494" s="252"/>
      <c r="F11494" s="252"/>
    </row>
    <row r="11496" spans="4:6" x14ac:dyDescent="0.2">
      <c r="D11496" s="252"/>
      <c r="E11496" s="252"/>
      <c r="F11496" s="252"/>
    </row>
    <row r="11498" spans="4:6" x14ac:dyDescent="0.2">
      <c r="D11498" s="252"/>
      <c r="E11498" s="252"/>
      <c r="F11498" s="252"/>
    </row>
    <row r="11500" spans="4:6" x14ac:dyDescent="0.2">
      <c r="D11500" s="252"/>
      <c r="E11500" s="252"/>
      <c r="F11500" s="252"/>
    </row>
    <row r="11502" spans="4:6" x14ac:dyDescent="0.2">
      <c r="D11502" s="252"/>
      <c r="E11502" s="252"/>
      <c r="F11502" s="252"/>
    </row>
    <row r="11504" spans="4:6" x14ac:dyDescent="0.2">
      <c r="D11504" s="252"/>
      <c r="E11504" s="252"/>
      <c r="F11504" s="252"/>
    </row>
    <row r="11506" spans="4:6" x14ac:dyDescent="0.2">
      <c r="D11506" s="252"/>
      <c r="E11506" s="252"/>
      <c r="F11506" s="252"/>
    </row>
    <row r="11508" spans="4:6" x14ac:dyDescent="0.2">
      <c r="D11508" s="252"/>
      <c r="E11508" s="252"/>
      <c r="F11508" s="252"/>
    </row>
    <row r="11510" spans="4:6" x14ac:dyDescent="0.2">
      <c r="D11510" s="252"/>
      <c r="E11510" s="252"/>
      <c r="F11510" s="252"/>
    </row>
    <row r="11512" spans="4:6" x14ac:dyDescent="0.2">
      <c r="D11512" s="252"/>
      <c r="E11512" s="252"/>
      <c r="F11512" s="252"/>
    </row>
    <row r="11514" spans="4:6" x14ac:dyDescent="0.2">
      <c r="D11514" s="252"/>
      <c r="E11514" s="252"/>
      <c r="F11514" s="252"/>
    </row>
    <row r="11516" spans="4:6" x14ac:dyDescent="0.2">
      <c r="D11516" s="252"/>
      <c r="E11516" s="252"/>
      <c r="F11516" s="252"/>
    </row>
    <row r="11518" spans="4:6" x14ac:dyDescent="0.2">
      <c r="D11518" s="252"/>
      <c r="E11518" s="252"/>
      <c r="F11518" s="252"/>
    </row>
    <row r="11520" spans="4:6" x14ac:dyDescent="0.2">
      <c r="D11520" s="252"/>
      <c r="E11520" s="252"/>
      <c r="F11520" s="252"/>
    </row>
    <row r="11522" spans="4:6" x14ac:dyDescent="0.2">
      <c r="D11522" s="252"/>
      <c r="E11522" s="252"/>
      <c r="F11522" s="252"/>
    </row>
    <row r="11524" spans="4:6" x14ac:dyDescent="0.2">
      <c r="D11524" s="252"/>
      <c r="E11524" s="252"/>
      <c r="F11524" s="252"/>
    </row>
    <row r="11526" spans="4:6" x14ac:dyDescent="0.2">
      <c r="D11526" s="252"/>
      <c r="E11526" s="252"/>
      <c r="F11526" s="252"/>
    </row>
    <row r="11528" spans="4:6" x14ac:dyDescent="0.2">
      <c r="D11528" s="252"/>
      <c r="E11528" s="252"/>
      <c r="F11528" s="252"/>
    </row>
    <row r="11530" spans="4:6" x14ac:dyDescent="0.2">
      <c r="D11530" s="252"/>
      <c r="E11530" s="252"/>
      <c r="F11530" s="252"/>
    </row>
    <row r="11532" spans="4:6" x14ac:dyDescent="0.2">
      <c r="D11532" s="252"/>
      <c r="E11532" s="252"/>
      <c r="F11532" s="252"/>
    </row>
    <row r="11534" spans="4:6" x14ac:dyDescent="0.2">
      <c r="D11534" s="252"/>
      <c r="E11534" s="252"/>
      <c r="F11534" s="252"/>
    </row>
    <row r="11536" spans="4:6" x14ac:dyDescent="0.2">
      <c r="D11536" s="252"/>
      <c r="E11536" s="252"/>
      <c r="F11536" s="252"/>
    </row>
    <row r="11538" spans="4:6" x14ac:dyDescent="0.2">
      <c r="D11538" s="252"/>
      <c r="E11538" s="252"/>
      <c r="F11538" s="252"/>
    </row>
    <row r="11540" spans="4:6" x14ac:dyDescent="0.2">
      <c r="D11540" s="252"/>
      <c r="E11540" s="252"/>
      <c r="F11540" s="252"/>
    </row>
    <row r="11542" spans="4:6" x14ac:dyDescent="0.2">
      <c r="D11542" s="252"/>
      <c r="E11542" s="252"/>
      <c r="F11542" s="252"/>
    </row>
    <row r="11544" spans="4:6" x14ac:dyDescent="0.2">
      <c r="D11544" s="252"/>
      <c r="E11544" s="252"/>
      <c r="F11544" s="252"/>
    </row>
    <row r="11546" spans="4:6" x14ac:dyDescent="0.2">
      <c r="D11546" s="252"/>
      <c r="E11546" s="252"/>
      <c r="F11546" s="252"/>
    </row>
    <row r="11548" spans="4:6" x14ac:dyDescent="0.2">
      <c r="D11548" s="252"/>
      <c r="E11548" s="252"/>
      <c r="F11548" s="252"/>
    </row>
    <row r="11550" spans="4:6" x14ac:dyDescent="0.2">
      <c r="D11550" s="252"/>
      <c r="E11550" s="252"/>
      <c r="F11550" s="252"/>
    </row>
    <row r="11552" spans="4:6" x14ac:dyDescent="0.2">
      <c r="D11552" s="252"/>
      <c r="E11552" s="252"/>
      <c r="F11552" s="252"/>
    </row>
    <row r="11554" spans="4:6" x14ac:dyDescent="0.2">
      <c r="D11554" s="252"/>
      <c r="E11554" s="252"/>
      <c r="F11554" s="252"/>
    </row>
    <row r="11556" spans="4:6" x14ac:dyDescent="0.2">
      <c r="D11556" s="252"/>
      <c r="E11556" s="252"/>
      <c r="F11556" s="252"/>
    </row>
    <row r="11558" spans="4:6" x14ac:dyDescent="0.2">
      <c r="D11558" s="252"/>
      <c r="E11558" s="252"/>
      <c r="F11558" s="252"/>
    </row>
    <row r="11560" spans="4:6" x14ac:dyDescent="0.2">
      <c r="D11560" s="252"/>
      <c r="E11560" s="252"/>
      <c r="F11560" s="252"/>
    </row>
    <row r="11562" spans="4:6" x14ac:dyDescent="0.2">
      <c r="D11562" s="252"/>
      <c r="E11562" s="252"/>
      <c r="F11562" s="252"/>
    </row>
    <row r="11564" spans="4:6" x14ac:dyDescent="0.2">
      <c r="D11564" s="252"/>
      <c r="E11564" s="252"/>
      <c r="F11564" s="252"/>
    </row>
    <row r="11566" spans="4:6" x14ac:dyDescent="0.2">
      <c r="D11566" s="252"/>
      <c r="E11566" s="252"/>
      <c r="F11566" s="252"/>
    </row>
    <row r="11568" spans="4:6" x14ac:dyDescent="0.2">
      <c r="D11568" s="252"/>
      <c r="E11568" s="252"/>
      <c r="F11568" s="252"/>
    </row>
    <row r="11570" spans="4:6" x14ac:dyDescent="0.2">
      <c r="D11570" s="252"/>
      <c r="E11570" s="252"/>
      <c r="F11570" s="252"/>
    </row>
    <row r="11572" spans="4:6" x14ac:dyDescent="0.2">
      <c r="D11572" s="252"/>
      <c r="E11572" s="252"/>
      <c r="F11572" s="252"/>
    </row>
    <row r="11574" spans="4:6" x14ac:dyDescent="0.2">
      <c r="D11574" s="252"/>
      <c r="E11574" s="252"/>
      <c r="F11574" s="252"/>
    </row>
    <row r="11576" spans="4:6" x14ac:dyDescent="0.2">
      <c r="D11576" s="252"/>
      <c r="E11576" s="252"/>
      <c r="F11576" s="252"/>
    </row>
    <row r="11578" spans="4:6" x14ac:dyDescent="0.2">
      <c r="D11578" s="252"/>
      <c r="E11578" s="252"/>
      <c r="F11578" s="252"/>
    </row>
    <row r="11580" spans="4:6" x14ac:dyDescent="0.2">
      <c r="D11580" s="252"/>
      <c r="E11580" s="252"/>
      <c r="F11580" s="252"/>
    </row>
    <row r="11582" spans="4:6" x14ac:dyDescent="0.2">
      <c r="D11582" s="252"/>
      <c r="E11582" s="252"/>
      <c r="F11582" s="252"/>
    </row>
    <row r="11584" spans="4:6" x14ac:dyDescent="0.2">
      <c r="D11584" s="252"/>
      <c r="E11584" s="252"/>
      <c r="F11584" s="252"/>
    </row>
    <row r="11586" spans="4:6" x14ac:dyDescent="0.2">
      <c r="D11586" s="252"/>
      <c r="E11586" s="252"/>
      <c r="F11586" s="252"/>
    </row>
    <row r="11588" spans="4:6" x14ac:dyDescent="0.2">
      <c r="D11588" s="252"/>
      <c r="E11588" s="252"/>
      <c r="F11588" s="252"/>
    </row>
    <row r="11590" spans="4:6" x14ac:dyDescent="0.2">
      <c r="D11590" s="252"/>
      <c r="E11590" s="252"/>
      <c r="F11590" s="252"/>
    </row>
    <row r="11592" spans="4:6" x14ac:dyDescent="0.2">
      <c r="D11592" s="252"/>
      <c r="E11592" s="252"/>
      <c r="F11592" s="252"/>
    </row>
    <row r="11594" spans="4:6" x14ac:dyDescent="0.2">
      <c r="D11594" s="252"/>
      <c r="E11594" s="252"/>
      <c r="F11594" s="252"/>
    </row>
    <row r="11596" spans="4:6" x14ac:dyDescent="0.2">
      <c r="D11596" s="252"/>
      <c r="E11596" s="252"/>
      <c r="F11596" s="252"/>
    </row>
    <row r="11598" spans="4:6" x14ac:dyDescent="0.2">
      <c r="D11598" s="252"/>
      <c r="E11598" s="252"/>
      <c r="F11598" s="252"/>
    </row>
    <row r="11600" spans="4:6" x14ac:dyDescent="0.2">
      <c r="D11600" s="252"/>
      <c r="E11600" s="252"/>
      <c r="F11600" s="252"/>
    </row>
    <row r="11602" spans="4:6" x14ac:dyDescent="0.2">
      <c r="D11602" s="252"/>
      <c r="E11602" s="252"/>
      <c r="F11602" s="252"/>
    </row>
    <row r="11604" spans="4:6" x14ac:dyDescent="0.2">
      <c r="D11604" s="252"/>
      <c r="E11604" s="252"/>
      <c r="F11604" s="252"/>
    </row>
    <row r="11606" spans="4:6" x14ac:dyDescent="0.2">
      <c r="D11606" s="252"/>
      <c r="E11606" s="252"/>
      <c r="F11606" s="252"/>
    </row>
    <row r="11608" spans="4:6" x14ac:dyDescent="0.2">
      <c r="D11608" s="252"/>
      <c r="E11608" s="252"/>
      <c r="F11608" s="252"/>
    </row>
    <row r="11610" spans="4:6" x14ac:dyDescent="0.2">
      <c r="D11610" s="252"/>
      <c r="E11610" s="252"/>
      <c r="F11610" s="252"/>
    </row>
    <row r="11612" spans="4:6" x14ac:dyDescent="0.2">
      <c r="D11612" s="252"/>
      <c r="E11612" s="252"/>
      <c r="F11612" s="252"/>
    </row>
    <row r="11614" spans="4:6" x14ac:dyDescent="0.2">
      <c r="D11614" s="252"/>
      <c r="E11614" s="252"/>
      <c r="F11614" s="252"/>
    </row>
    <row r="11616" spans="4:6" x14ac:dyDescent="0.2">
      <c r="D11616" s="252"/>
      <c r="E11616" s="252"/>
      <c r="F11616" s="252"/>
    </row>
    <row r="11618" spans="4:6" x14ac:dyDescent="0.2">
      <c r="D11618" s="252"/>
      <c r="E11618" s="252"/>
      <c r="F11618" s="252"/>
    </row>
    <row r="11620" spans="4:6" x14ac:dyDescent="0.2">
      <c r="D11620" s="252"/>
      <c r="E11620" s="252"/>
      <c r="F11620" s="252"/>
    </row>
    <row r="11622" spans="4:6" x14ac:dyDescent="0.2">
      <c r="D11622" s="252"/>
      <c r="E11622" s="252"/>
      <c r="F11622" s="252"/>
    </row>
    <row r="11624" spans="4:6" x14ac:dyDescent="0.2">
      <c r="D11624" s="252"/>
      <c r="E11624" s="252"/>
      <c r="F11624" s="252"/>
    </row>
    <row r="11626" spans="4:6" x14ac:dyDescent="0.2">
      <c r="D11626" s="252"/>
      <c r="E11626" s="252"/>
      <c r="F11626" s="252"/>
    </row>
    <row r="11628" spans="4:6" x14ac:dyDescent="0.2">
      <c r="D11628" s="252"/>
      <c r="E11628" s="252"/>
      <c r="F11628" s="252"/>
    </row>
    <row r="11630" spans="4:6" x14ac:dyDescent="0.2">
      <c r="D11630" s="252"/>
      <c r="E11630" s="252"/>
      <c r="F11630" s="252"/>
    </row>
    <row r="11632" spans="4:6" x14ac:dyDescent="0.2">
      <c r="D11632" s="252"/>
      <c r="E11632" s="252"/>
      <c r="F11632" s="252"/>
    </row>
    <row r="11634" spans="4:6" x14ac:dyDescent="0.2">
      <c r="D11634" s="252"/>
      <c r="E11634" s="252"/>
      <c r="F11634" s="252"/>
    </row>
    <row r="11636" spans="4:6" x14ac:dyDescent="0.2">
      <c r="D11636" s="252"/>
      <c r="E11636" s="252"/>
      <c r="F11636" s="252"/>
    </row>
    <row r="11638" spans="4:6" x14ac:dyDescent="0.2">
      <c r="D11638" s="252"/>
      <c r="E11638" s="252"/>
      <c r="F11638" s="252"/>
    </row>
    <row r="11640" spans="4:6" x14ac:dyDescent="0.2">
      <c r="D11640" s="252"/>
      <c r="E11640" s="252"/>
      <c r="F11640" s="252"/>
    </row>
    <row r="11642" spans="4:6" x14ac:dyDescent="0.2">
      <c r="D11642" s="252"/>
      <c r="E11642" s="252"/>
      <c r="F11642" s="252"/>
    </row>
    <row r="11644" spans="4:6" x14ac:dyDescent="0.2">
      <c r="D11644" s="252"/>
      <c r="E11644" s="252"/>
      <c r="F11644" s="252"/>
    </row>
    <row r="11646" spans="4:6" x14ac:dyDescent="0.2">
      <c r="D11646" s="252"/>
      <c r="E11646" s="252"/>
      <c r="F11646" s="252"/>
    </row>
    <row r="11648" spans="4:6" x14ac:dyDescent="0.2">
      <c r="D11648" s="252"/>
      <c r="E11648" s="252"/>
      <c r="F11648" s="252"/>
    </row>
    <row r="11650" spans="4:6" x14ac:dyDescent="0.2">
      <c r="D11650" s="252"/>
      <c r="E11650" s="252"/>
      <c r="F11650" s="252"/>
    </row>
    <row r="11652" spans="4:6" x14ac:dyDescent="0.2">
      <c r="D11652" s="252"/>
      <c r="E11652" s="252"/>
      <c r="F11652" s="252"/>
    </row>
    <row r="11654" spans="4:6" x14ac:dyDescent="0.2">
      <c r="D11654" s="252"/>
      <c r="E11654" s="252"/>
      <c r="F11654" s="252"/>
    </row>
    <row r="11656" spans="4:6" x14ac:dyDescent="0.2">
      <c r="D11656" s="252"/>
      <c r="E11656" s="252"/>
      <c r="F11656" s="252"/>
    </row>
    <row r="11658" spans="4:6" x14ac:dyDescent="0.2">
      <c r="D11658" s="252"/>
      <c r="E11658" s="252"/>
      <c r="F11658" s="252"/>
    </row>
    <row r="11660" spans="4:6" x14ac:dyDescent="0.2">
      <c r="D11660" s="252"/>
      <c r="E11660" s="252"/>
      <c r="F11660" s="252"/>
    </row>
    <row r="11662" spans="4:6" x14ac:dyDescent="0.2">
      <c r="D11662" s="252"/>
      <c r="E11662" s="252"/>
      <c r="F11662" s="252"/>
    </row>
    <row r="11664" spans="4:6" x14ac:dyDescent="0.2">
      <c r="D11664" s="252"/>
      <c r="E11664" s="252"/>
      <c r="F11664" s="252"/>
    </row>
    <row r="11666" spans="4:6" x14ac:dyDescent="0.2">
      <c r="D11666" s="252"/>
      <c r="E11666" s="252"/>
      <c r="F11666" s="252"/>
    </row>
    <row r="11668" spans="4:6" x14ac:dyDescent="0.2">
      <c r="D11668" s="252"/>
      <c r="E11668" s="252"/>
      <c r="F11668" s="252"/>
    </row>
    <row r="11670" spans="4:6" x14ac:dyDescent="0.2">
      <c r="D11670" s="252"/>
      <c r="E11670" s="252"/>
      <c r="F11670" s="252"/>
    </row>
    <row r="11672" spans="4:6" x14ac:dyDescent="0.2">
      <c r="D11672" s="252"/>
      <c r="E11672" s="252"/>
      <c r="F11672" s="252"/>
    </row>
    <row r="11674" spans="4:6" x14ac:dyDescent="0.2">
      <c r="D11674" s="252"/>
      <c r="E11674" s="252"/>
      <c r="F11674" s="252"/>
    </row>
    <row r="11676" spans="4:6" x14ac:dyDescent="0.2">
      <c r="D11676" s="252"/>
      <c r="E11676" s="252"/>
      <c r="F11676" s="252"/>
    </row>
    <row r="11678" spans="4:6" x14ac:dyDescent="0.2">
      <c r="D11678" s="252"/>
      <c r="E11678" s="252"/>
      <c r="F11678" s="252"/>
    </row>
    <row r="11680" spans="4:6" x14ac:dyDescent="0.2">
      <c r="D11680" s="252"/>
      <c r="E11680" s="252"/>
      <c r="F11680" s="252"/>
    </row>
    <row r="11682" spans="4:6" x14ac:dyDescent="0.2">
      <c r="D11682" s="252"/>
      <c r="E11682" s="252"/>
      <c r="F11682" s="252"/>
    </row>
    <row r="11684" spans="4:6" x14ac:dyDescent="0.2">
      <c r="D11684" s="252"/>
      <c r="E11684" s="252"/>
      <c r="F11684" s="252"/>
    </row>
    <row r="11686" spans="4:6" x14ac:dyDescent="0.2">
      <c r="D11686" s="252"/>
      <c r="E11686" s="252"/>
      <c r="F11686" s="252"/>
    </row>
    <row r="11688" spans="4:6" x14ac:dyDescent="0.2">
      <c r="D11688" s="252"/>
      <c r="E11688" s="252"/>
      <c r="F11688" s="252"/>
    </row>
    <row r="11690" spans="4:6" x14ac:dyDescent="0.2">
      <c r="D11690" s="252"/>
      <c r="E11690" s="252"/>
      <c r="F11690" s="252"/>
    </row>
    <row r="11692" spans="4:6" x14ac:dyDescent="0.2">
      <c r="D11692" s="252"/>
      <c r="E11692" s="252"/>
      <c r="F11692" s="252"/>
    </row>
    <row r="11694" spans="4:6" x14ac:dyDescent="0.2">
      <c r="D11694" s="252"/>
      <c r="E11694" s="252"/>
      <c r="F11694" s="252"/>
    </row>
    <row r="11696" spans="4:6" x14ac:dyDescent="0.2">
      <c r="D11696" s="252"/>
      <c r="E11696" s="252"/>
      <c r="F11696" s="252"/>
    </row>
    <row r="11698" spans="4:6" x14ac:dyDescent="0.2">
      <c r="D11698" s="252"/>
      <c r="E11698" s="252"/>
      <c r="F11698" s="252"/>
    </row>
    <row r="11700" spans="4:6" x14ac:dyDescent="0.2">
      <c r="D11700" s="252"/>
      <c r="E11700" s="252"/>
      <c r="F11700" s="252"/>
    </row>
    <row r="11702" spans="4:6" x14ac:dyDescent="0.2">
      <c r="D11702" s="252"/>
      <c r="E11702" s="252"/>
      <c r="F11702" s="252"/>
    </row>
    <row r="11704" spans="4:6" x14ac:dyDescent="0.2">
      <c r="D11704" s="252"/>
      <c r="E11704" s="252"/>
      <c r="F11704" s="252"/>
    </row>
    <row r="11706" spans="4:6" x14ac:dyDescent="0.2">
      <c r="D11706" s="252"/>
      <c r="E11706" s="252"/>
      <c r="F11706" s="252"/>
    </row>
    <row r="11708" spans="4:6" x14ac:dyDescent="0.2">
      <c r="D11708" s="252"/>
      <c r="E11708" s="252"/>
      <c r="F11708" s="252"/>
    </row>
    <row r="11710" spans="4:6" x14ac:dyDescent="0.2">
      <c r="D11710" s="252"/>
      <c r="E11710" s="252"/>
      <c r="F11710" s="252"/>
    </row>
    <row r="11712" spans="4:6" x14ac:dyDescent="0.2">
      <c r="D11712" s="252"/>
      <c r="E11712" s="252"/>
      <c r="F11712" s="252"/>
    </row>
    <row r="11714" spans="4:6" x14ac:dyDescent="0.2">
      <c r="D11714" s="252"/>
      <c r="E11714" s="252"/>
      <c r="F11714" s="252"/>
    </row>
    <row r="11716" spans="4:6" x14ac:dyDescent="0.2">
      <c r="D11716" s="252"/>
      <c r="E11716" s="252"/>
      <c r="F11716" s="252"/>
    </row>
    <row r="11718" spans="4:6" x14ac:dyDescent="0.2">
      <c r="D11718" s="252"/>
      <c r="E11718" s="252"/>
      <c r="F11718" s="252"/>
    </row>
    <row r="11720" spans="4:6" x14ac:dyDescent="0.2">
      <c r="D11720" s="252"/>
      <c r="E11720" s="252"/>
      <c r="F11720" s="252"/>
    </row>
    <row r="11722" spans="4:6" x14ac:dyDescent="0.2">
      <c r="D11722" s="252"/>
      <c r="E11722" s="252"/>
      <c r="F11722" s="252"/>
    </row>
    <row r="11724" spans="4:6" x14ac:dyDescent="0.2">
      <c r="D11724" s="252"/>
      <c r="E11724" s="252"/>
      <c r="F11724" s="252"/>
    </row>
    <row r="11726" spans="4:6" x14ac:dyDescent="0.2">
      <c r="D11726" s="252"/>
      <c r="E11726" s="252"/>
      <c r="F11726" s="252"/>
    </row>
    <row r="11728" spans="4:6" x14ac:dyDescent="0.2">
      <c r="D11728" s="252"/>
      <c r="E11728" s="252"/>
      <c r="F11728" s="252"/>
    </row>
    <row r="11730" spans="4:6" x14ac:dyDescent="0.2">
      <c r="D11730" s="252"/>
      <c r="E11730" s="252"/>
      <c r="F11730" s="252"/>
    </row>
    <row r="11732" spans="4:6" x14ac:dyDescent="0.2">
      <c r="D11732" s="252"/>
      <c r="E11732" s="252"/>
      <c r="F11732" s="252"/>
    </row>
    <row r="11734" spans="4:6" x14ac:dyDescent="0.2">
      <c r="D11734" s="252"/>
      <c r="E11734" s="252"/>
      <c r="F11734" s="252"/>
    </row>
    <row r="11736" spans="4:6" x14ac:dyDescent="0.2">
      <c r="D11736" s="252"/>
      <c r="E11736" s="252"/>
      <c r="F11736" s="252"/>
    </row>
    <row r="11738" spans="4:6" x14ac:dyDescent="0.2">
      <c r="D11738" s="252"/>
      <c r="E11738" s="252"/>
      <c r="F11738" s="252"/>
    </row>
    <row r="11740" spans="4:6" x14ac:dyDescent="0.2">
      <c r="D11740" s="252"/>
      <c r="E11740" s="252"/>
      <c r="F11740" s="252"/>
    </row>
    <row r="11742" spans="4:6" x14ac:dyDescent="0.2">
      <c r="D11742" s="252"/>
      <c r="E11742" s="252"/>
      <c r="F11742" s="252"/>
    </row>
    <row r="11744" spans="4:6" x14ac:dyDescent="0.2">
      <c r="D11744" s="252"/>
      <c r="E11744" s="252"/>
      <c r="F11744" s="252"/>
    </row>
    <row r="11746" spans="4:6" x14ac:dyDescent="0.2">
      <c r="D11746" s="252"/>
      <c r="E11746" s="252"/>
      <c r="F11746" s="252"/>
    </row>
    <row r="11748" spans="4:6" x14ac:dyDescent="0.2">
      <c r="D11748" s="252"/>
      <c r="E11748" s="252"/>
      <c r="F11748" s="252"/>
    </row>
    <row r="11750" spans="4:6" x14ac:dyDescent="0.2">
      <c r="D11750" s="252"/>
      <c r="E11750" s="252"/>
      <c r="F11750" s="252"/>
    </row>
    <row r="11752" spans="4:6" x14ac:dyDescent="0.2">
      <c r="D11752" s="252"/>
      <c r="E11752" s="252"/>
      <c r="F11752" s="252"/>
    </row>
    <row r="11754" spans="4:6" x14ac:dyDescent="0.2">
      <c r="D11754" s="252"/>
      <c r="E11754" s="252"/>
      <c r="F11754" s="252"/>
    </row>
    <row r="11756" spans="4:6" x14ac:dyDescent="0.2">
      <c r="D11756" s="252"/>
      <c r="E11756" s="252"/>
      <c r="F11756" s="252"/>
    </row>
    <row r="11758" spans="4:6" x14ac:dyDescent="0.2">
      <c r="D11758" s="252"/>
      <c r="E11758" s="252"/>
      <c r="F11758" s="252"/>
    </row>
    <row r="11760" spans="4:6" x14ac:dyDescent="0.2">
      <c r="D11760" s="252"/>
      <c r="E11760" s="252"/>
      <c r="F11760" s="252"/>
    </row>
    <row r="11762" spans="4:6" x14ac:dyDescent="0.2">
      <c r="D11762" s="252"/>
      <c r="E11762" s="252"/>
      <c r="F11762" s="252"/>
    </row>
    <row r="11764" spans="4:6" x14ac:dyDescent="0.2">
      <c r="D11764" s="252"/>
      <c r="E11764" s="252"/>
      <c r="F11764" s="252"/>
    </row>
    <row r="11766" spans="4:6" x14ac:dyDescent="0.2">
      <c r="D11766" s="252"/>
      <c r="E11766" s="252"/>
      <c r="F11766" s="252"/>
    </row>
    <row r="11768" spans="4:6" x14ac:dyDescent="0.2">
      <c r="D11768" s="252"/>
      <c r="E11768" s="252"/>
      <c r="F11768" s="252"/>
    </row>
    <row r="11770" spans="4:6" x14ac:dyDescent="0.2">
      <c r="D11770" s="252"/>
      <c r="E11770" s="252"/>
      <c r="F11770" s="252"/>
    </row>
    <row r="11772" spans="4:6" x14ac:dyDescent="0.2">
      <c r="D11772" s="252"/>
      <c r="E11772" s="252"/>
      <c r="F11772" s="252"/>
    </row>
    <row r="11774" spans="4:6" x14ac:dyDescent="0.2">
      <c r="D11774" s="252"/>
      <c r="E11774" s="252"/>
      <c r="F11774" s="252"/>
    </row>
    <row r="11776" spans="4:6" x14ac:dyDescent="0.2">
      <c r="D11776" s="252"/>
      <c r="E11776" s="252"/>
      <c r="F11776" s="252"/>
    </row>
    <row r="11778" spans="4:6" x14ac:dyDescent="0.2">
      <c r="D11778" s="252"/>
      <c r="E11778" s="252"/>
      <c r="F11778" s="252"/>
    </row>
    <row r="11780" spans="4:6" x14ac:dyDescent="0.2">
      <c r="D11780" s="252"/>
      <c r="E11780" s="252"/>
      <c r="F11780" s="252"/>
    </row>
    <row r="11782" spans="4:6" x14ac:dyDescent="0.2">
      <c r="D11782" s="252"/>
      <c r="E11782" s="252"/>
      <c r="F11782" s="252"/>
    </row>
    <row r="11784" spans="4:6" x14ac:dyDescent="0.2">
      <c r="D11784" s="252"/>
      <c r="E11784" s="252"/>
      <c r="F11784" s="252"/>
    </row>
    <row r="11786" spans="4:6" x14ac:dyDescent="0.2">
      <c r="D11786" s="252"/>
      <c r="E11786" s="252"/>
      <c r="F11786" s="252"/>
    </row>
    <row r="11788" spans="4:6" x14ac:dyDescent="0.2">
      <c r="D11788" s="252"/>
      <c r="E11788" s="252"/>
      <c r="F11788" s="252"/>
    </row>
    <row r="11790" spans="4:6" x14ac:dyDescent="0.2">
      <c r="D11790" s="252"/>
      <c r="E11790" s="252"/>
      <c r="F11790" s="252"/>
    </row>
    <row r="11792" spans="4:6" x14ac:dyDescent="0.2">
      <c r="D11792" s="252"/>
      <c r="E11792" s="252"/>
      <c r="F11792" s="252"/>
    </row>
    <row r="11794" spans="4:6" x14ac:dyDescent="0.2">
      <c r="D11794" s="252"/>
      <c r="E11794" s="252"/>
      <c r="F11794" s="252"/>
    </row>
    <row r="11796" spans="4:6" x14ac:dyDescent="0.2">
      <c r="D11796" s="252"/>
      <c r="E11796" s="252"/>
      <c r="F11796" s="252"/>
    </row>
    <row r="11798" spans="4:6" x14ac:dyDescent="0.2">
      <c r="D11798" s="252"/>
      <c r="E11798" s="252"/>
      <c r="F11798" s="252"/>
    </row>
    <row r="11800" spans="4:6" x14ac:dyDescent="0.2">
      <c r="D11800" s="252"/>
      <c r="E11800" s="252"/>
      <c r="F11800" s="252"/>
    </row>
    <row r="11802" spans="4:6" x14ac:dyDescent="0.2">
      <c r="D11802" s="252"/>
      <c r="E11802" s="252"/>
      <c r="F11802" s="252"/>
    </row>
    <row r="11804" spans="4:6" x14ac:dyDescent="0.2">
      <c r="D11804" s="252"/>
      <c r="E11804" s="252"/>
      <c r="F11804" s="252"/>
    </row>
    <row r="11806" spans="4:6" x14ac:dyDescent="0.2">
      <c r="D11806" s="252"/>
      <c r="E11806" s="252"/>
      <c r="F11806" s="252"/>
    </row>
    <row r="11808" spans="4:6" x14ac:dyDescent="0.2">
      <c r="D11808" s="252"/>
      <c r="E11808" s="252"/>
      <c r="F11808" s="252"/>
    </row>
    <row r="11810" spans="4:6" x14ac:dyDescent="0.2">
      <c r="D11810" s="252"/>
      <c r="E11810" s="252"/>
      <c r="F11810" s="252"/>
    </row>
    <row r="11812" spans="4:6" x14ac:dyDescent="0.2">
      <c r="D11812" s="252"/>
      <c r="E11812" s="252"/>
      <c r="F11812" s="252"/>
    </row>
    <row r="11814" spans="4:6" x14ac:dyDescent="0.2">
      <c r="D11814" s="252"/>
      <c r="E11814" s="252"/>
      <c r="F11814" s="252"/>
    </row>
    <row r="11816" spans="4:6" x14ac:dyDescent="0.2">
      <c r="D11816" s="252"/>
      <c r="E11816" s="252"/>
      <c r="F11816" s="252"/>
    </row>
    <row r="11818" spans="4:6" x14ac:dyDescent="0.2">
      <c r="D11818" s="252"/>
      <c r="E11818" s="252"/>
      <c r="F11818" s="252"/>
    </row>
    <row r="11820" spans="4:6" x14ac:dyDescent="0.2">
      <c r="D11820" s="252"/>
      <c r="E11820" s="252"/>
      <c r="F11820" s="252"/>
    </row>
    <row r="11822" spans="4:6" x14ac:dyDescent="0.2">
      <c r="D11822" s="252"/>
      <c r="E11822" s="252"/>
      <c r="F11822" s="252"/>
    </row>
    <row r="11824" spans="4:6" x14ac:dyDescent="0.2">
      <c r="D11824" s="252"/>
      <c r="E11824" s="252"/>
      <c r="F11824" s="252"/>
    </row>
    <row r="11826" spans="4:6" x14ac:dyDescent="0.2">
      <c r="D11826" s="252"/>
      <c r="E11826" s="252"/>
      <c r="F11826" s="252"/>
    </row>
    <row r="11828" spans="4:6" x14ac:dyDescent="0.2">
      <c r="D11828" s="252"/>
      <c r="E11828" s="252"/>
      <c r="F11828" s="252"/>
    </row>
    <row r="11830" spans="4:6" x14ac:dyDescent="0.2">
      <c r="D11830" s="252"/>
      <c r="E11830" s="252"/>
      <c r="F11830" s="252"/>
    </row>
    <row r="11832" spans="4:6" x14ac:dyDescent="0.2">
      <c r="D11832" s="252"/>
      <c r="E11832" s="252"/>
      <c r="F11832" s="252"/>
    </row>
    <row r="11834" spans="4:6" x14ac:dyDescent="0.2">
      <c r="D11834" s="252"/>
      <c r="E11834" s="252"/>
      <c r="F11834" s="252"/>
    </row>
    <row r="11836" spans="4:6" x14ac:dyDescent="0.2">
      <c r="D11836" s="252"/>
      <c r="E11836" s="252"/>
      <c r="F11836" s="252"/>
    </row>
    <row r="11838" spans="4:6" x14ac:dyDescent="0.2">
      <c r="D11838" s="252"/>
      <c r="E11838" s="252"/>
      <c r="F11838" s="252"/>
    </row>
    <row r="11840" spans="4:6" x14ac:dyDescent="0.2">
      <c r="D11840" s="252"/>
      <c r="E11840" s="252"/>
      <c r="F11840" s="252"/>
    </row>
    <row r="11842" spans="4:6" x14ac:dyDescent="0.2">
      <c r="D11842" s="252"/>
      <c r="E11842" s="252"/>
      <c r="F11842" s="252"/>
    </row>
    <row r="11844" spans="4:6" x14ac:dyDescent="0.2">
      <c r="D11844" s="252"/>
      <c r="E11844" s="252"/>
      <c r="F11844" s="252"/>
    </row>
    <row r="11846" spans="4:6" x14ac:dyDescent="0.2">
      <c r="D11846" s="252"/>
      <c r="E11846" s="252"/>
      <c r="F11846" s="252"/>
    </row>
    <row r="11848" spans="4:6" x14ac:dyDescent="0.2">
      <c r="D11848" s="252"/>
      <c r="E11848" s="252"/>
      <c r="F11848" s="252"/>
    </row>
    <row r="11850" spans="4:6" x14ac:dyDescent="0.2">
      <c r="D11850" s="252"/>
      <c r="E11850" s="252"/>
      <c r="F11850" s="252"/>
    </row>
    <row r="11852" spans="4:6" x14ac:dyDescent="0.2">
      <c r="D11852" s="252"/>
      <c r="E11852" s="252"/>
      <c r="F11852" s="252"/>
    </row>
    <row r="11854" spans="4:6" x14ac:dyDescent="0.2">
      <c r="D11854" s="252"/>
      <c r="E11854" s="252"/>
      <c r="F11854" s="252"/>
    </row>
    <row r="11856" spans="4:6" x14ac:dyDescent="0.2">
      <c r="D11856" s="252"/>
      <c r="E11856" s="252"/>
      <c r="F11856" s="252"/>
    </row>
    <row r="11858" spans="4:6" x14ac:dyDescent="0.2">
      <c r="D11858" s="252"/>
      <c r="E11858" s="252"/>
      <c r="F11858" s="252"/>
    </row>
    <row r="11860" spans="4:6" x14ac:dyDescent="0.2">
      <c r="D11860" s="252"/>
      <c r="E11860" s="252"/>
      <c r="F11860" s="252"/>
    </row>
    <row r="11862" spans="4:6" x14ac:dyDescent="0.2">
      <c r="D11862" s="252"/>
      <c r="E11862" s="252"/>
      <c r="F11862" s="252"/>
    </row>
    <row r="11864" spans="4:6" x14ac:dyDescent="0.2">
      <c r="D11864" s="252"/>
      <c r="E11864" s="252"/>
      <c r="F11864" s="252"/>
    </row>
    <row r="11866" spans="4:6" x14ac:dyDescent="0.2">
      <c r="D11866" s="252"/>
      <c r="E11866" s="252"/>
      <c r="F11866" s="252"/>
    </row>
    <row r="11868" spans="4:6" x14ac:dyDescent="0.2">
      <c r="D11868" s="252"/>
      <c r="E11868" s="252"/>
      <c r="F11868" s="252"/>
    </row>
    <row r="11870" spans="4:6" x14ac:dyDescent="0.2">
      <c r="D11870" s="252"/>
      <c r="E11870" s="252"/>
      <c r="F11870" s="252"/>
    </row>
    <row r="11872" spans="4:6" x14ac:dyDescent="0.2">
      <c r="D11872" s="252"/>
      <c r="E11872" s="252"/>
      <c r="F11872" s="252"/>
    </row>
    <row r="11874" spans="4:6" x14ac:dyDescent="0.2">
      <c r="D11874" s="252"/>
      <c r="E11874" s="252"/>
      <c r="F11874" s="252"/>
    </row>
    <row r="11876" spans="4:6" x14ac:dyDescent="0.2">
      <c r="D11876" s="252"/>
      <c r="E11876" s="252"/>
      <c r="F11876" s="252"/>
    </row>
    <row r="11878" spans="4:6" x14ac:dyDescent="0.2">
      <c r="D11878" s="252"/>
      <c r="E11878" s="252"/>
      <c r="F11878" s="252"/>
    </row>
    <row r="11880" spans="4:6" x14ac:dyDescent="0.2">
      <c r="D11880" s="252"/>
      <c r="E11880" s="252"/>
      <c r="F11880" s="252"/>
    </row>
    <row r="11882" spans="4:6" x14ac:dyDescent="0.2">
      <c r="D11882" s="252"/>
      <c r="E11882" s="252"/>
      <c r="F11882" s="252"/>
    </row>
    <row r="11884" spans="4:6" x14ac:dyDescent="0.2">
      <c r="D11884" s="252"/>
      <c r="E11884" s="252"/>
      <c r="F11884" s="252"/>
    </row>
    <row r="11886" spans="4:6" x14ac:dyDescent="0.2">
      <c r="D11886" s="252"/>
      <c r="E11886" s="252"/>
      <c r="F11886" s="252"/>
    </row>
    <row r="11888" spans="4:6" x14ac:dyDescent="0.2">
      <c r="D11888" s="252"/>
      <c r="E11888" s="252"/>
      <c r="F11888" s="252"/>
    </row>
    <row r="11890" spans="4:6" x14ac:dyDescent="0.2">
      <c r="D11890" s="252"/>
      <c r="E11890" s="252"/>
      <c r="F11890" s="252"/>
    </row>
    <row r="11892" spans="4:6" x14ac:dyDescent="0.2">
      <c r="D11892" s="252"/>
      <c r="E11892" s="252"/>
      <c r="F11892" s="252"/>
    </row>
    <row r="11894" spans="4:6" x14ac:dyDescent="0.2">
      <c r="D11894" s="252"/>
      <c r="E11894" s="252"/>
      <c r="F11894" s="252"/>
    </row>
    <row r="11896" spans="4:6" x14ac:dyDescent="0.2">
      <c r="D11896" s="252"/>
      <c r="E11896" s="252"/>
      <c r="F11896" s="252"/>
    </row>
    <row r="11898" spans="4:6" x14ac:dyDescent="0.2">
      <c r="D11898" s="252"/>
      <c r="E11898" s="252"/>
      <c r="F11898" s="252"/>
    </row>
    <row r="11900" spans="4:6" x14ac:dyDescent="0.2">
      <c r="D11900" s="252"/>
      <c r="E11900" s="252"/>
      <c r="F11900" s="252"/>
    </row>
    <row r="11902" spans="4:6" x14ac:dyDescent="0.2">
      <c r="D11902" s="252"/>
      <c r="E11902" s="252"/>
      <c r="F11902" s="252"/>
    </row>
    <row r="11904" spans="4:6" x14ac:dyDescent="0.2">
      <c r="D11904" s="252"/>
      <c r="E11904" s="252"/>
      <c r="F11904" s="252"/>
    </row>
    <row r="11906" spans="4:6" x14ac:dyDescent="0.2">
      <c r="D11906" s="252"/>
      <c r="E11906" s="252"/>
      <c r="F11906" s="252"/>
    </row>
    <row r="11908" spans="4:6" x14ac:dyDescent="0.2">
      <c r="D11908" s="252"/>
      <c r="E11908" s="252"/>
      <c r="F11908" s="252"/>
    </row>
    <row r="11910" spans="4:6" x14ac:dyDescent="0.2">
      <c r="D11910" s="252"/>
      <c r="E11910" s="252"/>
      <c r="F11910" s="252"/>
    </row>
    <row r="11912" spans="4:6" x14ac:dyDescent="0.2">
      <c r="D11912" s="252"/>
      <c r="E11912" s="252"/>
      <c r="F11912" s="252"/>
    </row>
    <row r="11914" spans="4:6" x14ac:dyDescent="0.2">
      <c r="D11914" s="252"/>
      <c r="E11914" s="252"/>
      <c r="F11914" s="252"/>
    </row>
    <row r="11916" spans="4:6" x14ac:dyDescent="0.2">
      <c r="D11916" s="252"/>
      <c r="E11916" s="252"/>
      <c r="F11916" s="252"/>
    </row>
    <row r="11918" spans="4:6" x14ac:dyDescent="0.2">
      <c r="D11918" s="252"/>
      <c r="E11918" s="252"/>
      <c r="F11918" s="252"/>
    </row>
    <row r="11920" spans="4:6" x14ac:dyDescent="0.2">
      <c r="D11920" s="252"/>
      <c r="E11920" s="252"/>
      <c r="F11920" s="252"/>
    </row>
    <row r="11922" spans="4:6" x14ac:dyDescent="0.2">
      <c r="D11922" s="252"/>
      <c r="E11922" s="252"/>
      <c r="F11922" s="252"/>
    </row>
    <row r="11924" spans="4:6" x14ac:dyDescent="0.2">
      <c r="D11924" s="252"/>
      <c r="E11924" s="252"/>
      <c r="F11924" s="252"/>
    </row>
    <row r="11926" spans="4:6" x14ac:dyDescent="0.2">
      <c r="D11926" s="252"/>
      <c r="E11926" s="252"/>
      <c r="F11926" s="252"/>
    </row>
    <row r="11928" spans="4:6" x14ac:dyDescent="0.2">
      <c r="D11928" s="252"/>
      <c r="E11928" s="252"/>
      <c r="F11928" s="252"/>
    </row>
    <row r="11930" spans="4:6" x14ac:dyDescent="0.2">
      <c r="D11930" s="252"/>
      <c r="E11930" s="252"/>
      <c r="F11930" s="252"/>
    </row>
    <row r="11932" spans="4:6" x14ac:dyDescent="0.2">
      <c r="D11932" s="252"/>
      <c r="E11932" s="252"/>
      <c r="F11932" s="252"/>
    </row>
    <row r="11934" spans="4:6" x14ac:dyDescent="0.2">
      <c r="D11934" s="252"/>
      <c r="E11934" s="252"/>
      <c r="F11934" s="252"/>
    </row>
    <row r="11936" spans="4:6" x14ac:dyDescent="0.2">
      <c r="D11936" s="252"/>
      <c r="E11936" s="252"/>
      <c r="F11936" s="252"/>
    </row>
    <row r="11938" spans="4:6" x14ac:dyDescent="0.2">
      <c r="D11938" s="252"/>
      <c r="E11938" s="252"/>
      <c r="F11938" s="252"/>
    </row>
    <row r="11940" spans="4:6" x14ac:dyDescent="0.2">
      <c r="D11940" s="252"/>
      <c r="E11940" s="252"/>
      <c r="F11940" s="252"/>
    </row>
    <row r="11942" spans="4:6" x14ac:dyDescent="0.2">
      <c r="D11942" s="252"/>
      <c r="E11942" s="252"/>
      <c r="F11942" s="252"/>
    </row>
    <row r="11944" spans="4:6" x14ac:dyDescent="0.2">
      <c r="D11944" s="252"/>
      <c r="E11944" s="252"/>
      <c r="F11944" s="252"/>
    </row>
    <row r="11946" spans="4:6" x14ac:dyDescent="0.2">
      <c r="D11946" s="252"/>
      <c r="E11946" s="252"/>
      <c r="F11946" s="252"/>
    </row>
    <row r="11948" spans="4:6" x14ac:dyDescent="0.2">
      <c r="D11948" s="252"/>
      <c r="E11948" s="252"/>
      <c r="F11948" s="252"/>
    </row>
    <row r="11950" spans="4:6" x14ac:dyDescent="0.2">
      <c r="D11950" s="252"/>
      <c r="E11950" s="252"/>
      <c r="F11950" s="252"/>
    </row>
    <row r="11952" spans="4:6" x14ac:dyDescent="0.2">
      <c r="D11952" s="252"/>
      <c r="E11952" s="252"/>
      <c r="F11952" s="252"/>
    </row>
    <row r="11954" spans="4:6" x14ac:dyDescent="0.2">
      <c r="D11954" s="252"/>
      <c r="E11954" s="252"/>
      <c r="F11954" s="252"/>
    </row>
    <row r="11956" spans="4:6" x14ac:dyDescent="0.2">
      <c r="D11956" s="252"/>
      <c r="E11956" s="252"/>
      <c r="F11956" s="252"/>
    </row>
    <row r="11958" spans="4:6" x14ac:dyDescent="0.2">
      <c r="D11958" s="252"/>
      <c r="E11958" s="252"/>
      <c r="F11958" s="252"/>
    </row>
    <row r="11960" spans="4:6" x14ac:dyDescent="0.2">
      <c r="D11960" s="252"/>
      <c r="E11960" s="252"/>
      <c r="F11960" s="252"/>
    </row>
    <row r="11962" spans="4:6" x14ac:dyDescent="0.2">
      <c r="D11962" s="252"/>
      <c r="E11962" s="252"/>
      <c r="F11962" s="252"/>
    </row>
    <row r="11964" spans="4:6" x14ac:dyDescent="0.2">
      <c r="D11964" s="252"/>
      <c r="E11964" s="252"/>
      <c r="F11964" s="252"/>
    </row>
    <row r="11966" spans="4:6" x14ac:dyDescent="0.2">
      <c r="D11966" s="252"/>
      <c r="E11966" s="252"/>
      <c r="F11966" s="252"/>
    </row>
    <row r="11968" spans="4:6" x14ac:dyDescent="0.2">
      <c r="D11968" s="252"/>
      <c r="E11968" s="252"/>
      <c r="F11968" s="252"/>
    </row>
    <row r="11970" spans="4:6" x14ac:dyDescent="0.2">
      <c r="D11970" s="252"/>
      <c r="E11970" s="252"/>
      <c r="F11970" s="252"/>
    </row>
    <row r="11972" spans="4:6" x14ac:dyDescent="0.2">
      <c r="D11972" s="252"/>
      <c r="E11972" s="252"/>
      <c r="F11972" s="252"/>
    </row>
    <row r="11974" spans="4:6" x14ac:dyDescent="0.2">
      <c r="D11974" s="252"/>
      <c r="E11974" s="252"/>
      <c r="F11974" s="252"/>
    </row>
    <row r="11976" spans="4:6" x14ac:dyDescent="0.2">
      <c r="D11976" s="252"/>
      <c r="E11976" s="252"/>
      <c r="F11976" s="252"/>
    </row>
    <row r="11978" spans="4:6" x14ac:dyDescent="0.2">
      <c r="D11978" s="252"/>
      <c r="E11978" s="252"/>
      <c r="F11978" s="252"/>
    </row>
    <row r="11980" spans="4:6" x14ac:dyDescent="0.2">
      <c r="D11980" s="252"/>
      <c r="E11980" s="252"/>
      <c r="F11980" s="252"/>
    </row>
    <row r="11982" spans="4:6" x14ac:dyDescent="0.2">
      <c r="D11982" s="252"/>
      <c r="E11982" s="252"/>
      <c r="F11982" s="252"/>
    </row>
    <row r="11984" spans="4:6" x14ac:dyDescent="0.2">
      <c r="D11984" s="252"/>
      <c r="E11984" s="252"/>
      <c r="F11984" s="252"/>
    </row>
    <row r="11986" spans="4:6" x14ac:dyDescent="0.2">
      <c r="D11986" s="252"/>
      <c r="E11986" s="252"/>
      <c r="F11986" s="252"/>
    </row>
    <row r="11988" spans="4:6" x14ac:dyDescent="0.2">
      <c r="D11988" s="252"/>
      <c r="E11988" s="252"/>
      <c r="F11988" s="252"/>
    </row>
    <row r="11990" spans="4:6" x14ac:dyDescent="0.2">
      <c r="D11990" s="252"/>
      <c r="E11990" s="252"/>
      <c r="F11990" s="252"/>
    </row>
    <row r="11992" spans="4:6" x14ac:dyDescent="0.2">
      <c r="D11992" s="252"/>
      <c r="E11992" s="252"/>
      <c r="F11992" s="252"/>
    </row>
    <row r="11994" spans="4:6" x14ac:dyDescent="0.2">
      <c r="D11994" s="252"/>
      <c r="E11994" s="252"/>
      <c r="F11994" s="252"/>
    </row>
    <row r="11996" spans="4:6" x14ac:dyDescent="0.2">
      <c r="D11996" s="252"/>
      <c r="E11996" s="252"/>
      <c r="F11996" s="252"/>
    </row>
    <row r="11998" spans="4:6" x14ac:dyDescent="0.2">
      <c r="D11998" s="252"/>
      <c r="E11998" s="252"/>
      <c r="F11998" s="252"/>
    </row>
    <row r="12000" spans="4:6" x14ac:dyDescent="0.2">
      <c r="D12000" s="252"/>
      <c r="E12000" s="252"/>
      <c r="F12000" s="252"/>
    </row>
    <row r="12002" spans="4:6" x14ac:dyDescent="0.2">
      <c r="D12002" s="252"/>
      <c r="E12002" s="252"/>
      <c r="F12002" s="252"/>
    </row>
    <row r="12004" spans="4:6" x14ac:dyDescent="0.2">
      <c r="D12004" s="252"/>
      <c r="E12004" s="252"/>
      <c r="F12004" s="252"/>
    </row>
    <row r="12006" spans="4:6" x14ac:dyDescent="0.2">
      <c r="D12006" s="252"/>
      <c r="E12006" s="252"/>
      <c r="F12006" s="252"/>
    </row>
    <row r="12008" spans="4:6" x14ac:dyDescent="0.2">
      <c r="D12008" s="252"/>
      <c r="E12008" s="252"/>
      <c r="F12008" s="252"/>
    </row>
    <row r="12010" spans="4:6" x14ac:dyDescent="0.2">
      <c r="D12010" s="252"/>
      <c r="E12010" s="252"/>
      <c r="F12010" s="252"/>
    </row>
    <row r="12012" spans="4:6" x14ac:dyDescent="0.2">
      <c r="D12012" s="252"/>
      <c r="E12012" s="252"/>
      <c r="F12012" s="252"/>
    </row>
    <row r="12014" spans="4:6" x14ac:dyDescent="0.2">
      <c r="D12014" s="252"/>
      <c r="E12014" s="252"/>
      <c r="F12014" s="252"/>
    </row>
    <row r="12016" spans="4:6" x14ac:dyDescent="0.2">
      <c r="D12016" s="252"/>
      <c r="E12016" s="252"/>
      <c r="F12016" s="252"/>
    </row>
    <row r="12018" spans="4:6" x14ac:dyDescent="0.2">
      <c r="D12018" s="252"/>
      <c r="E12018" s="252"/>
      <c r="F12018" s="252"/>
    </row>
    <row r="12020" spans="4:6" x14ac:dyDescent="0.2">
      <c r="D12020" s="252"/>
      <c r="E12020" s="252"/>
      <c r="F12020" s="252"/>
    </row>
    <row r="12022" spans="4:6" x14ac:dyDescent="0.2">
      <c r="D12022" s="252"/>
      <c r="E12022" s="252"/>
      <c r="F12022" s="252"/>
    </row>
    <row r="12024" spans="4:6" x14ac:dyDescent="0.2">
      <c r="D12024" s="252"/>
      <c r="E12024" s="252"/>
      <c r="F12024" s="252"/>
    </row>
    <row r="12026" spans="4:6" x14ac:dyDescent="0.2">
      <c r="D12026" s="252"/>
      <c r="E12026" s="252"/>
      <c r="F12026" s="252"/>
    </row>
    <row r="12028" spans="4:6" x14ac:dyDescent="0.2">
      <c r="D12028" s="252"/>
      <c r="E12028" s="252"/>
      <c r="F12028" s="252"/>
    </row>
    <row r="12030" spans="4:6" x14ac:dyDescent="0.2">
      <c r="D12030" s="252"/>
      <c r="E12030" s="252"/>
      <c r="F12030" s="252"/>
    </row>
    <row r="12032" spans="4:6" x14ac:dyDescent="0.2">
      <c r="D12032" s="252"/>
      <c r="E12032" s="252"/>
      <c r="F12032" s="252"/>
    </row>
    <row r="12034" spans="4:6" x14ac:dyDescent="0.2">
      <c r="D12034" s="252"/>
      <c r="E12034" s="252"/>
      <c r="F12034" s="252"/>
    </row>
    <row r="12036" spans="4:6" x14ac:dyDescent="0.2">
      <c r="D12036" s="252"/>
      <c r="E12036" s="252"/>
      <c r="F12036" s="252"/>
    </row>
    <row r="12038" spans="4:6" x14ac:dyDescent="0.2">
      <c r="D12038" s="252"/>
      <c r="E12038" s="252"/>
      <c r="F12038" s="252"/>
    </row>
    <row r="12040" spans="4:6" x14ac:dyDescent="0.2">
      <c r="D12040" s="252"/>
      <c r="E12040" s="252"/>
      <c r="F12040" s="252"/>
    </row>
    <row r="12042" spans="4:6" x14ac:dyDescent="0.2">
      <c r="D12042" s="252"/>
      <c r="E12042" s="252"/>
      <c r="F12042" s="252"/>
    </row>
    <row r="12044" spans="4:6" x14ac:dyDescent="0.2">
      <c r="D12044" s="252"/>
      <c r="E12044" s="252"/>
      <c r="F12044" s="252"/>
    </row>
    <row r="12046" spans="4:6" x14ac:dyDescent="0.2">
      <c r="D12046" s="252"/>
      <c r="E12046" s="252"/>
      <c r="F12046" s="252"/>
    </row>
    <row r="12048" spans="4:6" x14ac:dyDescent="0.2">
      <c r="D12048" s="252"/>
      <c r="E12048" s="252"/>
      <c r="F12048" s="252"/>
    </row>
    <row r="12050" spans="4:6" x14ac:dyDescent="0.2">
      <c r="D12050" s="252"/>
      <c r="E12050" s="252"/>
      <c r="F12050" s="252"/>
    </row>
    <row r="12052" spans="4:6" x14ac:dyDescent="0.2">
      <c r="D12052" s="252"/>
      <c r="E12052" s="252"/>
      <c r="F12052" s="252"/>
    </row>
    <row r="12054" spans="4:6" x14ac:dyDescent="0.2">
      <c r="D12054" s="252"/>
      <c r="E12054" s="252"/>
      <c r="F12054" s="252"/>
    </row>
    <row r="12056" spans="4:6" x14ac:dyDescent="0.2">
      <c r="D12056" s="252"/>
      <c r="E12056" s="252"/>
      <c r="F12056" s="252"/>
    </row>
    <row r="12058" spans="4:6" x14ac:dyDescent="0.2">
      <c r="D12058" s="252"/>
      <c r="E12058" s="252"/>
      <c r="F12058" s="252"/>
    </row>
    <row r="12060" spans="4:6" x14ac:dyDescent="0.2">
      <c r="D12060" s="252"/>
      <c r="E12060" s="252"/>
      <c r="F12060" s="252"/>
    </row>
    <row r="12062" spans="4:6" x14ac:dyDescent="0.2">
      <c r="D12062" s="252"/>
      <c r="E12062" s="252"/>
      <c r="F12062" s="252"/>
    </row>
    <row r="12064" spans="4:6" x14ac:dyDescent="0.2">
      <c r="D12064" s="252"/>
      <c r="E12064" s="252"/>
      <c r="F12064" s="252"/>
    </row>
    <row r="12066" spans="4:6" x14ac:dyDescent="0.2">
      <c r="D12066" s="252"/>
      <c r="E12066" s="252"/>
      <c r="F12066" s="252"/>
    </row>
    <row r="12068" spans="4:6" x14ac:dyDescent="0.2">
      <c r="D12068" s="252"/>
      <c r="E12068" s="252"/>
      <c r="F12068" s="252"/>
    </row>
    <row r="12070" spans="4:6" x14ac:dyDescent="0.2">
      <c r="D12070" s="252"/>
      <c r="E12070" s="252"/>
      <c r="F12070" s="252"/>
    </row>
    <row r="12072" spans="4:6" x14ac:dyDescent="0.2">
      <c r="D12072" s="252"/>
      <c r="E12072" s="252"/>
      <c r="F12072" s="252"/>
    </row>
    <row r="12074" spans="4:6" x14ac:dyDescent="0.2">
      <c r="D12074" s="252"/>
      <c r="E12074" s="252"/>
      <c r="F12074" s="252"/>
    </row>
    <row r="12076" spans="4:6" x14ac:dyDescent="0.2">
      <c r="D12076" s="252"/>
      <c r="E12076" s="252"/>
      <c r="F12076" s="252"/>
    </row>
    <row r="12078" spans="4:6" x14ac:dyDescent="0.2">
      <c r="D12078" s="252"/>
      <c r="E12078" s="252"/>
      <c r="F12078" s="252"/>
    </row>
    <row r="12080" spans="4:6" x14ac:dyDescent="0.2">
      <c r="D12080" s="252"/>
      <c r="E12080" s="252"/>
      <c r="F12080" s="252"/>
    </row>
    <row r="12082" spans="4:6" x14ac:dyDescent="0.2">
      <c r="D12082" s="252"/>
      <c r="E12082" s="252"/>
      <c r="F12082" s="252"/>
    </row>
    <row r="12084" spans="4:6" x14ac:dyDescent="0.2">
      <c r="D12084" s="252"/>
      <c r="E12084" s="252"/>
      <c r="F12084" s="252"/>
    </row>
    <row r="12086" spans="4:6" x14ac:dyDescent="0.2">
      <c r="D12086" s="252"/>
      <c r="E12086" s="252"/>
      <c r="F12086" s="252"/>
    </row>
    <row r="12088" spans="4:6" x14ac:dyDescent="0.2">
      <c r="D12088" s="252"/>
      <c r="E12088" s="252"/>
      <c r="F12088" s="252"/>
    </row>
    <row r="12090" spans="4:6" x14ac:dyDescent="0.2">
      <c r="D12090" s="252"/>
      <c r="E12090" s="252"/>
      <c r="F12090" s="252"/>
    </row>
    <row r="12092" spans="4:6" x14ac:dyDescent="0.2">
      <c r="D12092" s="252"/>
      <c r="E12092" s="252"/>
      <c r="F12092" s="252"/>
    </row>
    <row r="12094" spans="4:6" x14ac:dyDescent="0.2">
      <c r="D12094" s="252"/>
      <c r="E12094" s="252"/>
      <c r="F12094" s="252"/>
    </row>
    <row r="12096" spans="4:6" x14ac:dyDescent="0.2">
      <c r="D12096" s="252"/>
      <c r="E12096" s="252"/>
      <c r="F12096" s="252"/>
    </row>
    <row r="12098" spans="4:6" x14ac:dyDescent="0.2">
      <c r="D12098" s="252"/>
      <c r="E12098" s="252"/>
      <c r="F12098" s="252"/>
    </row>
    <row r="12100" spans="4:6" x14ac:dyDescent="0.2">
      <c r="D12100" s="252"/>
      <c r="E12100" s="252"/>
      <c r="F12100" s="252"/>
    </row>
    <row r="12102" spans="4:6" x14ac:dyDescent="0.2">
      <c r="D12102" s="252"/>
      <c r="E12102" s="252"/>
      <c r="F12102" s="252"/>
    </row>
    <row r="12104" spans="4:6" x14ac:dyDescent="0.2">
      <c r="D12104" s="252"/>
      <c r="E12104" s="252"/>
      <c r="F12104" s="252"/>
    </row>
    <row r="12106" spans="4:6" x14ac:dyDescent="0.2">
      <c r="D12106" s="252"/>
      <c r="E12106" s="252"/>
      <c r="F12106" s="252"/>
    </row>
    <row r="12108" spans="4:6" x14ac:dyDescent="0.2">
      <c r="D12108" s="252"/>
      <c r="E12108" s="252"/>
      <c r="F12108" s="252"/>
    </row>
    <row r="12110" spans="4:6" x14ac:dyDescent="0.2">
      <c r="D12110" s="252"/>
      <c r="E12110" s="252"/>
      <c r="F12110" s="252"/>
    </row>
    <row r="12112" spans="4:6" x14ac:dyDescent="0.2">
      <c r="D12112" s="252"/>
      <c r="E12112" s="252"/>
      <c r="F12112" s="252"/>
    </row>
    <row r="12114" spans="4:6" x14ac:dyDescent="0.2">
      <c r="D12114" s="252"/>
      <c r="E12114" s="252"/>
      <c r="F12114" s="252"/>
    </row>
    <row r="12116" spans="4:6" x14ac:dyDescent="0.2">
      <c r="D12116" s="252"/>
      <c r="E12116" s="252"/>
      <c r="F12116" s="252"/>
    </row>
    <row r="12118" spans="4:6" x14ac:dyDescent="0.2">
      <c r="D12118" s="252"/>
      <c r="E12118" s="252"/>
      <c r="F12118" s="252"/>
    </row>
    <row r="12120" spans="4:6" x14ac:dyDescent="0.2">
      <c r="D12120" s="252"/>
      <c r="E12120" s="252"/>
      <c r="F12120" s="252"/>
    </row>
    <row r="12122" spans="4:6" x14ac:dyDescent="0.2">
      <c r="D12122" s="252"/>
      <c r="E12122" s="252"/>
      <c r="F12122" s="252"/>
    </row>
    <row r="12124" spans="4:6" x14ac:dyDescent="0.2">
      <c r="D12124" s="252"/>
      <c r="E12124" s="252"/>
      <c r="F12124" s="252"/>
    </row>
    <row r="12126" spans="4:6" x14ac:dyDescent="0.2">
      <c r="D12126" s="252"/>
      <c r="E12126" s="252"/>
      <c r="F12126" s="252"/>
    </row>
    <row r="12128" spans="4:6" x14ac:dyDescent="0.2">
      <c r="D12128" s="252"/>
      <c r="E12128" s="252"/>
      <c r="F12128" s="252"/>
    </row>
    <row r="12130" spans="4:6" x14ac:dyDescent="0.2">
      <c r="D12130" s="252"/>
      <c r="E12130" s="252"/>
      <c r="F12130" s="252"/>
    </row>
    <row r="12132" spans="4:6" x14ac:dyDescent="0.2">
      <c r="D12132" s="252"/>
      <c r="E12132" s="252"/>
      <c r="F12132" s="252"/>
    </row>
    <row r="12134" spans="4:6" x14ac:dyDescent="0.2">
      <c r="D12134" s="252"/>
      <c r="E12134" s="252"/>
      <c r="F12134" s="252"/>
    </row>
    <row r="12136" spans="4:6" x14ac:dyDescent="0.2">
      <c r="D12136" s="252"/>
      <c r="E12136" s="252"/>
      <c r="F12136" s="252"/>
    </row>
    <row r="12138" spans="4:6" x14ac:dyDescent="0.2">
      <c r="D12138" s="252"/>
      <c r="E12138" s="252"/>
      <c r="F12138" s="252"/>
    </row>
    <row r="12140" spans="4:6" x14ac:dyDescent="0.2">
      <c r="D12140" s="252"/>
      <c r="E12140" s="252"/>
      <c r="F12140" s="252"/>
    </row>
    <row r="12142" spans="4:6" x14ac:dyDescent="0.2">
      <c r="D12142" s="252"/>
      <c r="E12142" s="252"/>
      <c r="F12142" s="252"/>
    </row>
    <row r="12144" spans="4:6" x14ac:dyDescent="0.2">
      <c r="D12144" s="252"/>
      <c r="E12144" s="252"/>
      <c r="F12144" s="252"/>
    </row>
    <row r="12146" spans="4:6" x14ac:dyDescent="0.2">
      <c r="D12146" s="252"/>
      <c r="E12146" s="252"/>
      <c r="F12146" s="252"/>
    </row>
    <row r="12148" spans="4:6" x14ac:dyDescent="0.2">
      <c r="D12148" s="252"/>
      <c r="E12148" s="252"/>
      <c r="F12148" s="252"/>
    </row>
    <row r="12150" spans="4:6" x14ac:dyDescent="0.2">
      <c r="D12150" s="252"/>
      <c r="E12150" s="252"/>
      <c r="F12150" s="252"/>
    </row>
    <row r="12152" spans="4:6" x14ac:dyDescent="0.2">
      <c r="D12152" s="252"/>
      <c r="E12152" s="252"/>
      <c r="F12152" s="252"/>
    </row>
    <row r="12154" spans="4:6" x14ac:dyDescent="0.2">
      <c r="D12154" s="252"/>
      <c r="E12154" s="252"/>
      <c r="F12154" s="252"/>
    </row>
    <row r="12156" spans="4:6" x14ac:dyDescent="0.2">
      <c r="D12156" s="252"/>
      <c r="E12156" s="252"/>
      <c r="F12156" s="252"/>
    </row>
    <row r="12158" spans="4:6" x14ac:dyDescent="0.2">
      <c r="D12158" s="252"/>
      <c r="E12158" s="252"/>
      <c r="F12158" s="252"/>
    </row>
    <row r="12160" spans="4:6" x14ac:dyDescent="0.2">
      <c r="D12160" s="252"/>
      <c r="E12160" s="252"/>
      <c r="F12160" s="252"/>
    </row>
    <row r="12162" spans="4:6" x14ac:dyDescent="0.2">
      <c r="D12162" s="252"/>
      <c r="E12162" s="252"/>
      <c r="F12162" s="252"/>
    </row>
    <row r="12164" spans="4:6" x14ac:dyDescent="0.2">
      <c r="D12164" s="252"/>
      <c r="E12164" s="252"/>
      <c r="F12164" s="252"/>
    </row>
    <row r="12166" spans="4:6" x14ac:dyDescent="0.2">
      <c r="D12166" s="252"/>
      <c r="E12166" s="252"/>
      <c r="F12166" s="252"/>
    </row>
    <row r="12168" spans="4:6" x14ac:dyDescent="0.2">
      <c r="D12168" s="252"/>
      <c r="E12168" s="252"/>
      <c r="F12168" s="252"/>
    </row>
    <row r="12170" spans="4:6" x14ac:dyDescent="0.2">
      <c r="D12170" s="252"/>
      <c r="E12170" s="252"/>
      <c r="F12170" s="252"/>
    </row>
    <row r="12172" spans="4:6" x14ac:dyDescent="0.2">
      <c r="D12172" s="252"/>
      <c r="E12172" s="252"/>
      <c r="F12172" s="252"/>
    </row>
    <row r="12174" spans="4:6" x14ac:dyDescent="0.2">
      <c r="D12174" s="252"/>
      <c r="E12174" s="252"/>
      <c r="F12174" s="252"/>
    </row>
    <row r="12176" spans="4:6" x14ac:dyDescent="0.2">
      <c r="D12176" s="252"/>
      <c r="E12176" s="252"/>
      <c r="F12176" s="252"/>
    </row>
    <row r="12178" spans="4:6" x14ac:dyDescent="0.2">
      <c r="D12178" s="252"/>
      <c r="E12178" s="252"/>
      <c r="F12178" s="252"/>
    </row>
    <row r="12180" spans="4:6" x14ac:dyDescent="0.2">
      <c r="D12180" s="252"/>
      <c r="E12180" s="252"/>
      <c r="F12180" s="252"/>
    </row>
    <row r="12182" spans="4:6" x14ac:dyDescent="0.2">
      <c r="D12182" s="252"/>
      <c r="E12182" s="252"/>
      <c r="F12182" s="252"/>
    </row>
    <row r="12184" spans="4:6" x14ac:dyDescent="0.2">
      <c r="D12184" s="252"/>
      <c r="E12184" s="252"/>
      <c r="F12184" s="252"/>
    </row>
    <row r="12186" spans="4:6" x14ac:dyDescent="0.2">
      <c r="D12186" s="252"/>
      <c r="E12186" s="252"/>
      <c r="F12186" s="252"/>
    </row>
    <row r="12188" spans="4:6" x14ac:dyDescent="0.2">
      <c r="D12188" s="252"/>
      <c r="E12188" s="252"/>
      <c r="F12188" s="252"/>
    </row>
    <row r="12190" spans="4:6" x14ac:dyDescent="0.2">
      <c r="D12190" s="252"/>
      <c r="E12190" s="252"/>
      <c r="F12190" s="252"/>
    </row>
    <row r="12192" spans="4:6" x14ac:dyDescent="0.2">
      <c r="D12192" s="252"/>
      <c r="E12192" s="252"/>
      <c r="F12192" s="252"/>
    </row>
    <row r="12194" spans="4:6" x14ac:dyDescent="0.2">
      <c r="D12194" s="252"/>
      <c r="E12194" s="252"/>
      <c r="F12194" s="252"/>
    </row>
    <row r="12196" spans="4:6" x14ac:dyDescent="0.2">
      <c r="D12196" s="252"/>
      <c r="E12196" s="252"/>
      <c r="F12196" s="252"/>
    </row>
    <row r="12198" spans="4:6" x14ac:dyDescent="0.2">
      <c r="D12198" s="252"/>
      <c r="E12198" s="252"/>
      <c r="F12198" s="252"/>
    </row>
    <row r="12200" spans="4:6" x14ac:dyDescent="0.2">
      <c r="D12200" s="252"/>
      <c r="E12200" s="252"/>
      <c r="F12200" s="252"/>
    </row>
    <row r="12202" spans="4:6" x14ac:dyDescent="0.2">
      <c r="D12202" s="252"/>
      <c r="E12202" s="252"/>
      <c r="F12202" s="252"/>
    </row>
    <row r="12204" spans="4:6" x14ac:dyDescent="0.2">
      <c r="D12204" s="252"/>
      <c r="E12204" s="252"/>
      <c r="F12204" s="252"/>
    </row>
    <row r="12206" spans="4:6" x14ac:dyDescent="0.2">
      <c r="D12206" s="252"/>
      <c r="E12206" s="252"/>
      <c r="F12206" s="252"/>
    </row>
    <row r="12208" spans="4:6" x14ac:dyDescent="0.2">
      <c r="D12208" s="252"/>
      <c r="E12208" s="252"/>
      <c r="F12208" s="252"/>
    </row>
    <row r="12210" spans="4:6" x14ac:dyDescent="0.2">
      <c r="D12210" s="252"/>
      <c r="E12210" s="252"/>
      <c r="F12210" s="252"/>
    </row>
    <row r="12212" spans="4:6" x14ac:dyDescent="0.2">
      <c r="D12212" s="252"/>
      <c r="E12212" s="252"/>
      <c r="F12212" s="252"/>
    </row>
    <row r="12214" spans="4:6" x14ac:dyDescent="0.2">
      <c r="D12214" s="252"/>
      <c r="E12214" s="252"/>
      <c r="F12214" s="252"/>
    </row>
    <row r="12216" spans="4:6" x14ac:dyDescent="0.2">
      <c r="D12216" s="252"/>
      <c r="E12216" s="252"/>
      <c r="F12216" s="252"/>
    </row>
    <row r="12218" spans="4:6" x14ac:dyDescent="0.2">
      <c r="D12218" s="252"/>
      <c r="E12218" s="252"/>
      <c r="F12218" s="252"/>
    </row>
    <row r="12220" spans="4:6" x14ac:dyDescent="0.2">
      <c r="D12220" s="252"/>
      <c r="E12220" s="252"/>
      <c r="F12220" s="252"/>
    </row>
    <row r="12222" spans="4:6" x14ac:dyDescent="0.2">
      <c r="D12222" s="252"/>
      <c r="E12222" s="252"/>
      <c r="F12222" s="252"/>
    </row>
    <row r="12224" spans="4:6" x14ac:dyDescent="0.2">
      <c r="D12224" s="252"/>
      <c r="E12224" s="252"/>
      <c r="F12224" s="252"/>
    </row>
    <row r="12226" spans="4:6" x14ac:dyDescent="0.2">
      <c r="D12226" s="252"/>
      <c r="E12226" s="252"/>
      <c r="F12226" s="252"/>
    </row>
    <row r="12228" spans="4:6" x14ac:dyDescent="0.2">
      <c r="D12228" s="252"/>
      <c r="E12228" s="252"/>
      <c r="F12228" s="252"/>
    </row>
    <row r="12230" spans="4:6" x14ac:dyDescent="0.2">
      <c r="D12230" s="252"/>
      <c r="E12230" s="252"/>
      <c r="F12230" s="252"/>
    </row>
    <row r="12232" spans="4:6" x14ac:dyDescent="0.2">
      <c r="D12232" s="252"/>
      <c r="E12232" s="252"/>
      <c r="F12232" s="252"/>
    </row>
    <row r="12234" spans="4:6" x14ac:dyDescent="0.2">
      <c r="D12234" s="252"/>
      <c r="E12234" s="252"/>
      <c r="F12234" s="252"/>
    </row>
    <row r="12236" spans="4:6" x14ac:dyDescent="0.2">
      <c r="D12236" s="252"/>
      <c r="E12236" s="252"/>
      <c r="F12236" s="252"/>
    </row>
    <row r="12238" spans="4:6" x14ac:dyDescent="0.2">
      <c r="D12238" s="252"/>
      <c r="E12238" s="252"/>
      <c r="F12238" s="252"/>
    </row>
    <row r="12240" spans="4:6" x14ac:dyDescent="0.2">
      <c r="D12240" s="252"/>
      <c r="E12240" s="252"/>
      <c r="F12240" s="252"/>
    </row>
    <row r="12242" spans="4:6" x14ac:dyDescent="0.2">
      <c r="D12242" s="252"/>
      <c r="E12242" s="252"/>
      <c r="F12242" s="252"/>
    </row>
    <row r="12244" spans="4:6" x14ac:dyDescent="0.2">
      <c r="D12244" s="252"/>
      <c r="E12244" s="252"/>
      <c r="F12244" s="252"/>
    </row>
    <row r="12246" spans="4:6" x14ac:dyDescent="0.2">
      <c r="D12246" s="252"/>
      <c r="E12246" s="252"/>
      <c r="F12246" s="252"/>
    </row>
    <row r="12248" spans="4:6" x14ac:dyDescent="0.2">
      <c r="D12248" s="252"/>
      <c r="E12248" s="252"/>
      <c r="F12248" s="252"/>
    </row>
    <row r="12250" spans="4:6" x14ac:dyDescent="0.2">
      <c r="D12250" s="252"/>
      <c r="E12250" s="252"/>
      <c r="F12250" s="252"/>
    </row>
    <row r="12252" spans="4:6" x14ac:dyDescent="0.2">
      <c r="D12252" s="252"/>
      <c r="E12252" s="252"/>
      <c r="F12252" s="252"/>
    </row>
    <row r="12254" spans="4:6" x14ac:dyDescent="0.2">
      <c r="D12254" s="252"/>
      <c r="E12254" s="252"/>
      <c r="F12254" s="252"/>
    </row>
    <row r="12256" spans="4:6" x14ac:dyDescent="0.2">
      <c r="D12256" s="252"/>
      <c r="E12256" s="252"/>
      <c r="F12256" s="252"/>
    </row>
    <row r="12258" spans="4:6" x14ac:dyDescent="0.2">
      <c r="D12258" s="252"/>
      <c r="E12258" s="252"/>
      <c r="F12258" s="252"/>
    </row>
    <row r="12260" spans="4:6" x14ac:dyDescent="0.2">
      <c r="D12260" s="252"/>
      <c r="E12260" s="252"/>
      <c r="F12260" s="252"/>
    </row>
    <row r="12262" spans="4:6" x14ac:dyDescent="0.2">
      <c r="D12262" s="252"/>
      <c r="E12262" s="252"/>
      <c r="F12262" s="252"/>
    </row>
    <row r="12264" spans="4:6" x14ac:dyDescent="0.2">
      <c r="D12264" s="252"/>
      <c r="E12264" s="252"/>
      <c r="F12264" s="252"/>
    </row>
    <row r="12266" spans="4:6" x14ac:dyDescent="0.2">
      <c r="D12266" s="252"/>
      <c r="E12266" s="252"/>
      <c r="F12266" s="252"/>
    </row>
    <row r="12268" spans="4:6" x14ac:dyDescent="0.2">
      <c r="D12268" s="252"/>
      <c r="E12268" s="252"/>
      <c r="F12268" s="252"/>
    </row>
    <row r="12270" spans="4:6" x14ac:dyDescent="0.2">
      <c r="D12270" s="252"/>
      <c r="E12270" s="252"/>
      <c r="F12270" s="252"/>
    </row>
    <row r="12272" spans="4:6" x14ac:dyDescent="0.2">
      <c r="D12272" s="252"/>
      <c r="E12272" s="252"/>
      <c r="F12272" s="252"/>
    </row>
    <row r="12274" spans="4:6" x14ac:dyDescent="0.2">
      <c r="D12274" s="252"/>
      <c r="E12274" s="252"/>
      <c r="F12274" s="252"/>
    </row>
    <row r="12276" spans="4:6" x14ac:dyDescent="0.2">
      <c r="D12276" s="252"/>
      <c r="E12276" s="252"/>
      <c r="F12276" s="252"/>
    </row>
    <row r="12278" spans="4:6" x14ac:dyDescent="0.2">
      <c r="D12278" s="252"/>
      <c r="E12278" s="252"/>
      <c r="F12278" s="252"/>
    </row>
    <row r="12280" spans="4:6" x14ac:dyDescent="0.2">
      <c r="D12280" s="252"/>
      <c r="E12280" s="252"/>
      <c r="F12280" s="252"/>
    </row>
    <row r="12282" spans="4:6" x14ac:dyDescent="0.2">
      <c r="D12282" s="252"/>
      <c r="E12282" s="252"/>
      <c r="F12282" s="252"/>
    </row>
    <row r="12284" spans="4:6" x14ac:dyDescent="0.2">
      <c r="D12284" s="252"/>
      <c r="E12284" s="252"/>
      <c r="F12284" s="252"/>
    </row>
    <row r="12286" spans="4:6" x14ac:dyDescent="0.2">
      <c r="D12286" s="252"/>
      <c r="E12286" s="252"/>
      <c r="F12286" s="252"/>
    </row>
    <row r="12288" spans="4:6" x14ac:dyDescent="0.2">
      <c r="D12288" s="252"/>
      <c r="E12288" s="252"/>
      <c r="F12288" s="252"/>
    </row>
    <row r="12290" spans="4:6" x14ac:dyDescent="0.2">
      <c r="D12290" s="252"/>
      <c r="E12290" s="252"/>
      <c r="F12290" s="252"/>
    </row>
    <row r="12292" spans="4:6" x14ac:dyDescent="0.2">
      <c r="D12292" s="252"/>
      <c r="E12292" s="252"/>
      <c r="F12292" s="252"/>
    </row>
    <row r="12294" spans="4:6" x14ac:dyDescent="0.2">
      <c r="D12294" s="252"/>
      <c r="E12294" s="252"/>
      <c r="F12294" s="252"/>
    </row>
    <row r="12296" spans="4:6" x14ac:dyDescent="0.2">
      <c r="D12296" s="252"/>
      <c r="E12296" s="252"/>
      <c r="F12296" s="252"/>
    </row>
    <row r="12298" spans="4:6" x14ac:dyDescent="0.2">
      <c r="D12298" s="252"/>
      <c r="E12298" s="252"/>
      <c r="F12298" s="252"/>
    </row>
    <row r="12300" spans="4:6" x14ac:dyDescent="0.2">
      <c r="D12300" s="252"/>
      <c r="E12300" s="252"/>
      <c r="F12300" s="252"/>
    </row>
    <row r="12302" spans="4:6" x14ac:dyDescent="0.2">
      <c r="D12302" s="252"/>
      <c r="E12302" s="252"/>
      <c r="F12302" s="252"/>
    </row>
    <row r="12304" spans="4:6" x14ac:dyDescent="0.2">
      <c r="D12304" s="252"/>
      <c r="E12304" s="252"/>
      <c r="F12304" s="252"/>
    </row>
    <row r="12306" spans="4:6" x14ac:dyDescent="0.2">
      <c r="D12306" s="252"/>
      <c r="E12306" s="252"/>
      <c r="F12306" s="252"/>
    </row>
    <row r="12308" spans="4:6" x14ac:dyDescent="0.2">
      <c r="D12308" s="252"/>
      <c r="E12308" s="252"/>
      <c r="F12308" s="252"/>
    </row>
    <row r="12310" spans="4:6" x14ac:dyDescent="0.2">
      <c r="D12310" s="252"/>
      <c r="E12310" s="252"/>
      <c r="F12310" s="252"/>
    </row>
    <row r="12312" spans="4:6" x14ac:dyDescent="0.2">
      <c r="D12312" s="252"/>
      <c r="E12312" s="252"/>
      <c r="F12312" s="252"/>
    </row>
    <row r="12314" spans="4:6" x14ac:dyDescent="0.2">
      <c r="D12314" s="252"/>
      <c r="E12314" s="252"/>
      <c r="F12314" s="252"/>
    </row>
    <row r="12316" spans="4:6" x14ac:dyDescent="0.2">
      <c r="D12316" s="252"/>
      <c r="E12316" s="252"/>
      <c r="F12316" s="252"/>
    </row>
    <row r="12318" spans="4:6" x14ac:dyDescent="0.2">
      <c r="D12318" s="252"/>
      <c r="E12318" s="252"/>
      <c r="F12318" s="252"/>
    </row>
    <row r="12320" spans="4:6" x14ac:dyDescent="0.2">
      <c r="D12320" s="252"/>
      <c r="E12320" s="252"/>
      <c r="F12320" s="252"/>
    </row>
    <row r="12322" spans="4:6" x14ac:dyDescent="0.2">
      <c r="D12322" s="252"/>
      <c r="E12322" s="252"/>
      <c r="F12322" s="252"/>
    </row>
    <row r="12324" spans="4:6" x14ac:dyDescent="0.2">
      <c r="D12324" s="252"/>
      <c r="E12324" s="252"/>
      <c r="F12324" s="252"/>
    </row>
    <row r="12326" spans="4:6" x14ac:dyDescent="0.2">
      <c r="D12326" s="252"/>
      <c r="E12326" s="252"/>
      <c r="F12326" s="252"/>
    </row>
    <row r="12328" spans="4:6" x14ac:dyDescent="0.2">
      <c r="D12328" s="252"/>
      <c r="E12328" s="252"/>
      <c r="F12328" s="252"/>
    </row>
    <row r="12330" spans="4:6" x14ac:dyDescent="0.2">
      <c r="D12330" s="252"/>
      <c r="E12330" s="252"/>
      <c r="F12330" s="252"/>
    </row>
    <row r="12332" spans="4:6" x14ac:dyDescent="0.2">
      <c r="D12332" s="252"/>
      <c r="E12332" s="252"/>
      <c r="F12332" s="252"/>
    </row>
    <row r="12334" spans="4:6" x14ac:dyDescent="0.2">
      <c r="D12334" s="252"/>
      <c r="E12334" s="252"/>
      <c r="F12334" s="252"/>
    </row>
    <row r="12336" spans="4:6" x14ac:dyDescent="0.2">
      <c r="D12336" s="252"/>
      <c r="E12336" s="252"/>
      <c r="F12336" s="252"/>
    </row>
    <row r="12338" spans="4:6" x14ac:dyDescent="0.2">
      <c r="D12338" s="252"/>
      <c r="E12338" s="252"/>
      <c r="F12338" s="252"/>
    </row>
    <row r="12340" spans="4:6" x14ac:dyDescent="0.2">
      <c r="D12340" s="252"/>
      <c r="E12340" s="252"/>
      <c r="F12340" s="252"/>
    </row>
    <row r="12342" spans="4:6" x14ac:dyDescent="0.2">
      <c r="D12342" s="252"/>
      <c r="E12342" s="252"/>
      <c r="F12342" s="252"/>
    </row>
    <row r="12344" spans="4:6" x14ac:dyDescent="0.2">
      <c r="D12344" s="252"/>
      <c r="E12344" s="252"/>
      <c r="F12344" s="252"/>
    </row>
    <row r="12346" spans="4:6" x14ac:dyDescent="0.2">
      <c r="D12346" s="252"/>
      <c r="E12346" s="252"/>
      <c r="F12346" s="252"/>
    </row>
    <row r="12348" spans="4:6" x14ac:dyDescent="0.2">
      <c r="D12348" s="252"/>
      <c r="E12348" s="252"/>
      <c r="F12348" s="252"/>
    </row>
    <row r="12350" spans="4:6" x14ac:dyDescent="0.2">
      <c r="D12350" s="252"/>
      <c r="E12350" s="252"/>
      <c r="F12350" s="252"/>
    </row>
    <row r="12352" spans="4:6" x14ac:dyDescent="0.2">
      <c r="D12352" s="252"/>
      <c r="E12352" s="252"/>
      <c r="F12352" s="252"/>
    </row>
    <row r="12354" spans="4:6" x14ac:dyDescent="0.2">
      <c r="D12354" s="252"/>
      <c r="E12354" s="252"/>
      <c r="F12354" s="252"/>
    </row>
    <row r="12356" spans="4:6" x14ac:dyDescent="0.2">
      <c r="D12356" s="252"/>
      <c r="E12356" s="252"/>
      <c r="F12356" s="252"/>
    </row>
    <row r="12358" spans="4:6" x14ac:dyDescent="0.2">
      <c r="D12358" s="252"/>
      <c r="E12358" s="252"/>
      <c r="F12358" s="252"/>
    </row>
    <row r="12360" spans="4:6" x14ac:dyDescent="0.2">
      <c r="D12360" s="252"/>
      <c r="E12360" s="252"/>
      <c r="F12360" s="252"/>
    </row>
    <row r="12362" spans="4:6" x14ac:dyDescent="0.2">
      <c r="D12362" s="252"/>
      <c r="E12362" s="252"/>
      <c r="F12362" s="252"/>
    </row>
    <row r="12364" spans="4:6" x14ac:dyDescent="0.2">
      <c r="D12364" s="252"/>
      <c r="E12364" s="252"/>
      <c r="F12364" s="252"/>
    </row>
    <row r="12366" spans="4:6" x14ac:dyDescent="0.2">
      <c r="D12366" s="252"/>
      <c r="E12366" s="252"/>
      <c r="F12366" s="252"/>
    </row>
    <row r="12368" spans="4:6" x14ac:dyDescent="0.2">
      <c r="D12368" s="252"/>
      <c r="E12368" s="252"/>
      <c r="F12368" s="252"/>
    </row>
    <row r="12370" spans="4:6" x14ac:dyDescent="0.2">
      <c r="D12370" s="252"/>
      <c r="E12370" s="252"/>
      <c r="F12370" s="252"/>
    </row>
    <row r="12372" spans="4:6" x14ac:dyDescent="0.2">
      <c r="D12372" s="252"/>
      <c r="E12372" s="252"/>
      <c r="F12372" s="252"/>
    </row>
    <row r="12374" spans="4:6" x14ac:dyDescent="0.2">
      <c r="D12374" s="252"/>
      <c r="E12374" s="252"/>
      <c r="F12374" s="252"/>
    </row>
    <row r="12376" spans="4:6" x14ac:dyDescent="0.2">
      <c r="D12376" s="252"/>
      <c r="E12376" s="252"/>
      <c r="F12376" s="252"/>
    </row>
    <row r="12378" spans="4:6" x14ac:dyDescent="0.2">
      <c r="D12378" s="252"/>
      <c r="E12378" s="252"/>
      <c r="F12378" s="252"/>
    </row>
    <row r="12380" spans="4:6" x14ac:dyDescent="0.2">
      <c r="D12380" s="252"/>
      <c r="E12380" s="252"/>
      <c r="F12380" s="252"/>
    </row>
    <row r="12382" spans="4:6" x14ac:dyDescent="0.2">
      <c r="D12382" s="252"/>
      <c r="E12382" s="252"/>
      <c r="F12382" s="252"/>
    </row>
    <row r="12384" spans="4:6" x14ac:dyDescent="0.2">
      <c r="D12384" s="252"/>
      <c r="E12384" s="252"/>
      <c r="F12384" s="252"/>
    </row>
    <row r="12386" spans="4:6" x14ac:dyDescent="0.2">
      <c r="D12386" s="252"/>
      <c r="E12386" s="252"/>
      <c r="F12386" s="252"/>
    </row>
    <row r="12388" spans="4:6" x14ac:dyDescent="0.2">
      <c r="D12388" s="252"/>
      <c r="E12388" s="252"/>
      <c r="F12388" s="252"/>
    </row>
    <row r="12390" spans="4:6" x14ac:dyDescent="0.2">
      <c r="D12390" s="252"/>
      <c r="E12390" s="252"/>
      <c r="F12390" s="252"/>
    </row>
    <row r="12392" spans="4:6" x14ac:dyDescent="0.2">
      <c r="D12392" s="252"/>
      <c r="E12392" s="252"/>
      <c r="F12392" s="252"/>
    </row>
    <row r="12394" spans="4:6" x14ac:dyDescent="0.2">
      <c r="D12394" s="252"/>
      <c r="E12394" s="252"/>
      <c r="F12394" s="252"/>
    </row>
    <row r="12396" spans="4:6" x14ac:dyDescent="0.2">
      <c r="D12396" s="252"/>
      <c r="E12396" s="252"/>
      <c r="F12396" s="252"/>
    </row>
    <row r="12398" spans="4:6" x14ac:dyDescent="0.2">
      <c r="D12398" s="252"/>
      <c r="E12398" s="252"/>
      <c r="F12398" s="252"/>
    </row>
    <row r="12400" spans="4:6" x14ac:dyDescent="0.2">
      <c r="D12400" s="252"/>
      <c r="E12400" s="252"/>
      <c r="F12400" s="252"/>
    </row>
    <row r="12402" spans="4:6" x14ac:dyDescent="0.2">
      <c r="D12402" s="252"/>
      <c r="E12402" s="252"/>
      <c r="F12402" s="252"/>
    </row>
    <row r="12404" spans="4:6" x14ac:dyDescent="0.2">
      <c r="D12404" s="252"/>
      <c r="E12404" s="252"/>
      <c r="F12404" s="252"/>
    </row>
    <row r="12406" spans="4:6" x14ac:dyDescent="0.2">
      <c r="D12406" s="252"/>
      <c r="E12406" s="252"/>
      <c r="F12406" s="252"/>
    </row>
    <row r="12408" spans="4:6" x14ac:dyDescent="0.2">
      <c r="D12408" s="252"/>
      <c r="E12408" s="252"/>
      <c r="F12408" s="252"/>
    </row>
    <row r="12410" spans="4:6" x14ac:dyDescent="0.2">
      <c r="D12410" s="252"/>
      <c r="E12410" s="252"/>
      <c r="F12410" s="252"/>
    </row>
    <row r="12412" spans="4:6" x14ac:dyDescent="0.2">
      <c r="D12412" s="252"/>
      <c r="E12412" s="252"/>
      <c r="F12412" s="252"/>
    </row>
    <row r="12414" spans="4:6" x14ac:dyDescent="0.2">
      <c r="D12414" s="252"/>
      <c r="E12414" s="252"/>
      <c r="F12414" s="252"/>
    </row>
    <row r="12416" spans="4:6" x14ac:dyDescent="0.2">
      <c r="D12416" s="252"/>
      <c r="E12416" s="252"/>
      <c r="F12416" s="252"/>
    </row>
    <row r="12418" spans="4:6" x14ac:dyDescent="0.2">
      <c r="D12418" s="252"/>
      <c r="E12418" s="252"/>
      <c r="F12418" s="252"/>
    </row>
    <row r="12420" spans="4:6" x14ac:dyDescent="0.2">
      <c r="D12420" s="252"/>
      <c r="E12420" s="252"/>
      <c r="F12420" s="252"/>
    </row>
    <row r="12422" spans="4:6" x14ac:dyDescent="0.2">
      <c r="D12422" s="252"/>
      <c r="E12422" s="252"/>
      <c r="F12422" s="252"/>
    </row>
    <row r="12424" spans="4:6" x14ac:dyDescent="0.2">
      <c r="D12424" s="252"/>
      <c r="E12424" s="252"/>
      <c r="F12424" s="252"/>
    </row>
    <row r="12426" spans="4:6" x14ac:dyDescent="0.2">
      <c r="D12426" s="252"/>
      <c r="E12426" s="252"/>
      <c r="F12426" s="252"/>
    </row>
    <row r="12428" spans="4:6" x14ac:dyDescent="0.2">
      <c r="D12428" s="252"/>
      <c r="E12428" s="252"/>
      <c r="F12428" s="252"/>
    </row>
    <row r="12430" spans="4:6" x14ac:dyDescent="0.2">
      <c r="D12430" s="252"/>
      <c r="E12430" s="252"/>
      <c r="F12430" s="252"/>
    </row>
    <row r="12432" spans="4:6" x14ac:dyDescent="0.2">
      <c r="D12432" s="252"/>
      <c r="E12432" s="252"/>
      <c r="F12432" s="252"/>
    </row>
    <row r="12434" spans="4:6" x14ac:dyDescent="0.2">
      <c r="D12434" s="252"/>
      <c r="E12434" s="252"/>
      <c r="F12434" s="252"/>
    </row>
    <row r="12436" spans="4:6" x14ac:dyDescent="0.2">
      <c r="D12436" s="252"/>
      <c r="E12436" s="252"/>
      <c r="F12436" s="252"/>
    </row>
    <row r="12438" spans="4:6" x14ac:dyDescent="0.2">
      <c r="D12438" s="252"/>
      <c r="E12438" s="252"/>
      <c r="F12438" s="252"/>
    </row>
    <row r="12440" spans="4:6" x14ac:dyDescent="0.2">
      <c r="D12440" s="252"/>
      <c r="E12440" s="252"/>
      <c r="F12440" s="252"/>
    </row>
    <row r="12442" spans="4:6" x14ac:dyDescent="0.2">
      <c r="D12442" s="252"/>
      <c r="E12442" s="252"/>
      <c r="F12442" s="252"/>
    </row>
    <row r="12444" spans="4:6" x14ac:dyDescent="0.2">
      <c r="D12444" s="252"/>
      <c r="E12444" s="252"/>
      <c r="F12444" s="252"/>
    </row>
    <row r="12446" spans="4:6" x14ac:dyDescent="0.2">
      <c r="D12446" s="252"/>
      <c r="E12446" s="252"/>
      <c r="F12446" s="252"/>
    </row>
    <row r="12448" spans="4:6" x14ac:dyDescent="0.2">
      <c r="D12448" s="252"/>
      <c r="E12448" s="252"/>
      <c r="F12448" s="252"/>
    </row>
    <row r="12450" spans="4:6" x14ac:dyDescent="0.2">
      <c r="D12450" s="252"/>
      <c r="E12450" s="252"/>
      <c r="F12450" s="252"/>
    </row>
    <row r="12452" spans="4:6" x14ac:dyDescent="0.2">
      <c r="D12452" s="252"/>
      <c r="E12452" s="252"/>
      <c r="F12452" s="252"/>
    </row>
    <row r="12454" spans="4:6" x14ac:dyDescent="0.2">
      <c r="D12454" s="252"/>
      <c r="E12454" s="252"/>
      <c r="F12454" s="252"/>
    </row>
    <row r="12456" spans="4:6" x14ac:dyDescent="0.2">
      <c r="D12456" s="252"/>
      <c r="E12456" s="252"/>
      <c r="F12456" s="252"/>
    </row>
    <row r="12458" spans="4:6" x14ac:dyDescent="0.2">
      <c r="D12458" s="252"/>
      <c r="E12458" s="252"/>
      <c r="F12458" s="252"/>
    </row>
    <row r="12460" spans="4:6" x14ac:dyDescent="0.2">
      <c r="D12460" s="252"/>
      <c r="E12460" s="252"/>
      <c r="F12460" s="252"/>
    </row>
    <row r="12462" spans="4:6" x14ac:dyDescent="0.2">
      <c r="D12462" s="252"/>
      <c r="E12462" s="252"/>
      <c r="F12462" s="252"/>
    </row>
    <row r="12464" spans="4:6" x14ac:dyDescent="0.2">
      <c r="D12464" s="252"/>
      <c r="E12464" s="252"/>
      <c r="F12464" s="252"/>
    </row>
    <row r="12466" spans="4:6" x14ac:dyDescent="0.2">
      <c r="D12466" s="252"/>
      <c r="E12466" s="252"/>
      <c r="F12466" s="252"/>
    </row>
    <row r="12468" spans="4:6" x14ac:dyDescent="0.2">
      <c r="D12468" s="252"/>
      <c r="E12468" s="252"/>
      <c r="F12468" s="252"/>
    </row>
    <row r="12470" spans="4:6" x14ac:dyDescent="0.2">
      <c r="D12470" s="252"/>
      <c r="E12470" s="252"/>
      <c r="F12470" s="252"/>
    </row>
    <row r="12472" spans="4:6" x14ac:dyDescent="0.2">
      <c r="D12472" s="252"/>
      <c r="E12472" s="252"/>
      <c r="F12472" s="252"/>
    </row>
    <row r="12474" spans="4:6" x14ac:dyDescent="0.2">
      <c r="D12474" s="252"/>
      <c r="E12474" s="252"/>
      <c r="F12474" s="252"/>
    </row>
    <row r="12476" spans="4:6" x14ac:dyDescent="0.2">
      <c r="D12476" s="252"/>
      <c r="E12476" s="252"/>
      <c r="F12476" s="252"/>
    </row>
    <row r="12478" spans="4:6" x14ac:dyDescent="0.2">
      <c r="D12478" s="252"/>
      <c r="E12478" s="252"/>
      <c r="F12478" s="252"/>
    </row>
    <row r="12480" spans="4:6" x14ac:dyDescent="0.2">
      <c r="D12480" s="252"/>
      <c r="E12480" s="252"/>
      <c r="F12480" s="252"/>
    </row>
    <row r="12482" spans="4:6" x14ac:dyDescent="0.2">
      <c r="D12482" s="252"/>
      <c r="E12482" s="252"/>
      <c r="F12482" s="252"/>
    </row>
    <row r="12484" spans="4:6" x14ac:dyDescent="0.2">
      <c r="D12484" s="252"/>
      <c r="E12484" s="252"/>
      <c r="F12484" s="252"/>
    </row>
    <row r="12486" spans="4:6" x14ac:dyDescent="0.2">
      <c r="D12486" s="252"/>
      <c r="E12486" s="252"/>
      <c r="F12486" s="252"/>
    </row>
    <row r="12488" spans="4:6" x14ac:dyDescent="0.2">
      <c r="D12488" s="252"/>
      <c r="E12488" s="252"/>
      <c r="F12488" s="252"/>
    </row>
    <row r="12490" spans="4:6" x14ac:dyDescent="0.2">
      <c r="D12490" s="252"/>
      <c r="E12490" s="252"/>
      <c r="F12490" s="252"/>
    </row>
    <row r="12492" spans="4:6" x14ac:dyDescent="0.2">
      <c r="D12492" s="252"/>
      <c r="E12492" s="252"/>
      <c r="F12492" s="252"/>
    </row>
    <row r="12494" spans="4:6" x14ac:dyDescent="0.2">
      <c r="D12494" s="252"/>
      <c r="E12494" s="252"/>
      <c r="F12494" s="252"/>
    </row>
    <row r="12496" spans="4:6" x14ac:dyDescent="0.2">
      <c r="D12496" s="252"/>
      <c r="E12496" s="252"/>
      <c r="F12496" s="252"/>
    </row>
    <row r="12498" spans="4:6" x14ac:dyDescent="0.2">
      <c r="D12498" s="252"/>
      <c r="E12498" s="252"/>
      <c r="F12498" s="252"/>
    </row>
    <row r="12500" spans="4:6" x14ac:dyDescent="0.2">
      <c r="D12500" s="252"/>
      <c r="E12500" s="252"/>
      <c r="F12500" s="252"/>
    </row>
    <row r="12502" spans="4:6" x14ac:dyDescent="0.2">
      <c r="D12502" s="252"/>
      <c r="E12502" s="252"/>
      <c r="F12502" s="252"/>
    </row>
    <row r="12504" spans="4:6" x14ac:dyDescent="0.2">
      <c r="D12504" s="252"/>
      <c r="E12504" s="252"/>
      <c r="F12504" s="252"/>
    </row>
    <row r="12506" spans="4:6" x14ac:dyDescent="0.2">
      <c r="D12506" s="252"/>
      <c r="E12506" s="252"/>
      <c r="F12506" s="252"/>
    </row>
    <row r="12508" spans="4:6" x14ac:dyDescent="0.2">
      <c r="D12508" s="252"/>
      <c r="E12508" s="252"/>
      <c r="F12508" s="252"/>
    </row>
    <row r="12510" spans="4:6" x14ac:dyDescent="0.2">
      <c r="D12510" s="252"/>
      <c r="E12510" s="252"/>
      <c r="F12510" s="252"/>
    </row>
    <row r="12512" spans="4:6" x14ac:dyDescent="0.2">
      <c r="D12512" s="252"/>
      <c r="E12512" s="252"/>
      <c r="F12512" s="252"/>
    </row>
    <row r="12514" spans="4:6" x14ac:dyDescent="0.2">
      <c r="D12514" s="252"/>
      <c r="E12514" s="252"/>
      <c r="F12514" s="252"/>
    </row>
    <row r="12516" spans="4:6" x14ac:dyDescent="0.2">
      <c r="D12516" s="252"/>
      <c r="E12516" s="252"/>
      <c r="F12516" s="252"/>
    </row>
    <row r="12518" spans="4:6" x14ac:dyDescent="0.2">
      <c r="D12518" s="252"/>
      <c r="E12518" s="252"/>
      <c r="F12518" s="252"/>
    </row>
    <row r="12520" spans="4:6" x14ac:dyDescent="0.2">
      <c r="D12520" s="252"/>
      <c r="E12520" s="252"/>
      <c r="F12520" s="252"/>
    </row>
    <row r="12522" spans="4:6" x14ac:dyDescent="0.2">
      <c r="D12522" s="252"/>
      <c r="E12522" s="252"/>
      <c r="F12522" s="252"/>
    </row>
    <row r="12524" spans="4:6" x14ac:dyDescent="0.2">
      <c r="D12524" s="252"/>
      <c r="E12524" s="252"/>
      <c r="F12524" s="252"/>
    </row>
    <row r="12526" spans="4:6" x14ac:dyDescent="0.2">
      <c r="D12526" s="252"/>
      <c r="E12526" s="252"/>
      <c r="F12526" s="252"/>
    </row>
    <row r="12528" spans="4:6" x14ac:dyDescent="0.2">
      <c r="D12528" s="252"/>
      <c r="E12528" s="252"/>
      <c r="F12528" s="252"/>
    </row>
    <row r="12530" spans="4:6" x14ac:dyDescent="0.2">
      <c r="D12530" s="252"/>
      <c r="E12530" s="252"/>
      <c r="F12530" s="252"/>
    </row>
    <row r="12532" spans="4:6" x14ac:dyDescent="0.2">
      <c r="D12532" s="252"/>
      <c r="E12532" s="252"/>
      <c r="F12532" s="252"/>
    </row>
    <row r="12534" spans="4:6" x14ac:dyDescent="0.2">
      <c r="D12534" s="252"/>
      <c r="E12534" s="252"/>
      <c r="F12534" s="252"/>
    </row>
    <row r="12536" spans="4:6" x14ac:dyDescent="0.2">
      <c r="D12536" s="252"/>
      <c r="E12536" s="252"/>
      <c r="F12536" s="252"/>
    </row>
    <row r="12538" spans="4:6" x14ac:dyDescent="0.2">
      <c r="D12538" s="252"/>
      <c r="E12538" s="252"/>
      <c r="F12538" s="252"/>
    </row>
    <row r="12540" spans="4:6" x14ac:dyDescent="0.2">
      <c r="D12540" s="252"/>
      <c r="E12540" s="252"/>
      <c r="F12540" s="252"/>
    </row>
    <row r="12542" spans="4:6" x14ac:dyDescent="0.2">
      <c r="D12542" s="252"/>
      <c r="E12542" s="252"/>
      <c r="F12542" s="252"/>
    </row>
    <row r="12544" spans="4:6" x14ac:dyDescent="0.2">
      <c r="D12544" s="252"/>
      <c r="E12544" s="252"/>
      <c r="F12544" s="252"/>
    </row>
    <row r="12546" spans="4:6" x14ac:dyDescent="0.2">
      <c r="D12546" s="252"/>
      <c r="E12546" s="252"/>
      <c r="F12546" s="252"/>
    </row>
    <row r="12548" spans="4:6" x14ac:dyDescent="0.2">
      <c r="D12548" s="252"/>
      <c r="E12548" s="252"/>
      <c r="F12548" s="252"/>
    </row>
    <row r="12550" spans="4:6" x14ac:dyDescent="0.2">
      <c r="D12550" s="252"/>
      <c r="E12550" s="252"/>
      <c r="F12550" s="252"/>
    </row>
    <row r="12552" spans="4:6" x14ac:dyDescent="0.2">
      <c r="D12552" s="252"/>
      <c r="E12552" s="252"/>
      <c r="F12552" s="252"/>
    </row>
    <row r="12554" spans="4:6" x14ac:dyDescent="0.2">
      <c r="D12554" s="252"/>
      <c r="E12554" s="252"/>
      <c r="F12554" s="252"/>
    </row>
    <row r="12556" spans="4:6" x14ac:dyDescent="0.2">
      <c r="D12556" s="252"/>
      <c r="E12556" s="252"/>
      <c r="F12556" s="252"/>
    </row>
    <row r="12558" spans="4:6" x14ac:dyDescent="0.2">
      <c r="D12558" s="252"/>
      <c r="E12558" s="252"/>
      <c r="F12558" s="252"/>
    </row>
    <row r="12560" spans="4:6" x14ac:dyDescent="0.2">
      <c r="D12560" s="252"/>
      <c r="E12560" s="252"/>
      <c r="F12560" s="252"/>
    </row>
    <row r="12562" spans="4:6" x14ac:dyDescent="0.2">
      <c r="D12562" s="252"/>
      <c r="E12562" s="252"/>
      <c r="F12562" s="252"/>
    </row>
    <row r="12564" spans="4:6" x14ac:dyDescent="0.2">
      <c r="D12564" s="252"/>
      <c r="E12564" s="252"/>
      <c r="F12564" s="252"/>
    </row>
    <row r="12566" spans="4:6" x14ac:dyDescent="0.2">
      <c r="D12566" s="252"/>
      <c r="E12566" s="252"/>
      <c r="F12566" s="252"/>
    </row>
    <row r="12568" spans="4:6" x14ac:dyDescent="0.2">
      <c r="D12568" s="252"/>
      <c r="E12568" s="252"/>
      <c r="F12568" s="252"/>
    </row>
    <row r="12570" spans="4:6" x14ac:dyDescent="0.2">
      <c r="D12570" s="252"/>
      <c r="E12570" s="252"/>
      <c r="F12570" s="252"/>
    </row>
    <row r="12572" spans="4:6" x14ac:dyDescent="0.2">
      <c r="D12572" s="252"/>
      <c r="E12572" s="252"/>
      <c r="F12572" s="252"/>
    </row>
    <row r="12574" spans="4:6" x14ac:dyDescent="0.2">
      <c r="D12574" s="252"/>
      <c r="E12574" s="252"/>
      <c r="F12574" s="252"/>
    </row>
    <row r="12576" spans="4:6" x14ac:dyDescent="0.2">
      <c r="D12576" s="252"/>
      <c r="E12576" s="252"/>
      <c r="F12576" s="252"/>
    </row>
    <row r="12578" spans="4:6" x14ac:dyDescent="0.2">
      <c r="D12578" s="252"/>
      <c r="E12578" s="252"/>
      <c r="F12578" s="252"/>
    </row>
    <row r="12580" spans="4:6" x14ac:dyDescent="0.2">
      <c r="D12580" s="252"/>
      <c r="E12580" s="252"/>
      <c r="F12580" s="252"/>
    </row>
    <row r="12582" spans="4:6" x14ac:dyDescent="0.2">
      <c r="D12582" s="252"/>
      <c r="E12582" s="252"/>
      <c r="F12582" s="252"/>
    </row>
    <row r="12584" spans="4:6" x14ac:dyDescent="0.2">
      <c r="D12584" s="252"/>
      <c r="E12584" s="252"/>
      <c r="F12584" s="252"/>
    </row>
    <row r="12586" spans="4:6" x14ac:dyDescent="0.2">
      <c r="D12586" s="252"/>
      <c r="E12586" s="252"/>
      <c r="F12586" s="252"/>
    </row>
    <row r="12588" spans="4:6" x14ac:dyDescent="0.2">
      <c r="D12588" s="252"/>
      <c r="E12588" s="252"/>
      <c r="F12588" s="252"/>
    </row>
    <row r="12590" spans="4:6" x14ac:dyDescent="0.2">
      <c r="D12590" s="252"/>
      <c r="E12590" s="252"/>
      <c r="F12590" s="252"/>
    </row>
    <row r="12592" spans="4:6" x14ac:dyDescent="0.2">
      <c r="D12592" s="252"/>
      <c r="E12592" s="252"/>
      <c r="F12592" s="252"/>
    </row>
    <row r="12594" spans="4:6" x14ac:dyDescent="0.2">
      <c r="D12594" s="252"/>
      <c r="E12594" s="252"/>
      <c r="F12594" s="252"/>
    </row>
    <row r="12596" spans="4:6" x14ac:dyDescent="0.2">
      <c r="D12596" s="252"/>
      <c r="E12596" s="252"/>
      <c r="F12596" s="252"/>
    </row>
    <row r="12598" spans="4:6" x14ac:dyDescent="0.2">
      <c r="D12598" s="252"/>
      <c r="E12598" s="252"/>
      <c r="F12598" s="252"/>
    </row>
    <row r="12600" spans="4:6" x14ac:dyDescent="0.2">
      <c r="D12600" s="252"/>
      <c r="E12600" s="252"/>
      <c r="F12600" s="252"/>
    </row>
    <row r="12602" spans="4:6" x14ac:dyDescent="0.2">
      <c r="D12602" s="252"/>
      <c r="E12602" s="252"/>
      <c r="F12602" s="252"/>
    </row>
    <row r="12604" spans="4:6" x14ac:dyDescent="0.2">
      <c r="D12604" s="252"/>
      <c r="E12604" s="252"/>
      <c r="F12604" s="252"/>
    </row>
    <row r="12606" spans="4:6" x14ac:dyDescent="0.2">
      <c r="D12606" s="252"/>
      <c r="E12606" s="252"/>
      <c r="F12606" s="252"/>
    </row>
    <row r="12608" spans="4:6" x14ac:dyDescent="0.2">
      <c r="D12608" s="252"/>
      <c r="E12608" s="252"/>
      <c r="F12608" s="252"/>
    </row>
    <row r="12610" spans="4:6" x14ac:dyDescent="0.2">
      <c r="D12610" s="252"/>
      <c r="E12610" s="252"/>
      <c r="F12610" s="252"/>
    </row>
    <row r="12612" spans="4:6" x14ac:dyDescent="0.2">
      <c r="D12612" s="252"/>
      <c r="E12612" s="252"/>
      <c r="F12612" s="252"/>
    </row>
    <row r="12614" spans="4:6" x14ac:dyDescent="0.2">
      <c r="D12614" s="252"/>
      <c r="E12614" s="252"/>
      <c r="F12614" s="252"/>
    </row>
    <row r="12616" spans="4:6" x14ac:dyDescent="0.2">
      <c r="D12616" s="252"/>
      <c r="E12616" s="252"/>
      <c r="F12616" s="252"/>
    </row>
    <row r="12618" spans="4:6" x14ac:dyDescent="0.2">
      <c r="D12618" s="252"/>
      <c r="E12618" s="252"/>
      <c r="F12618" s="252"/>
    </row>
    <row r="12620" spans="4:6" x14ac:dyDescent="0.2">
      <c r="D12620" s="252"/>
      <c r="E12620" s="252"/>
      <c r="F12620" s="252"/>
    </row>
    <row r="12622" spans="4:6" x14ac:dyDescent="0.2">
      <c r="D12622" s="252"/>
      <c r="E12622" s="252"/>
      <c r="F12622" s="252"/>
    </row>
    <row r="12624" spans="4:6" x14ac:dyDescent="0.2">
      <c r="D12624" s="252"/>
      <c r="E12624" s="252"/>
      <c r="F12624" s="252"/>
    </row>
    <row r="12626" spans="4:6" x14ac:dyDescent="0.2">
      <c r="D12626" s="252"/>
      <c r="E12626" s="252"/>
      <c r="F12626" s="252"/>
    </row>
    <row r="12628" spans="4:6" x14ac:dyDescent="0.2">
      <c r="D12628" s="252"/>
      <c r="E12628" s="252"/>
      <c r="F12628" s="252"/>
    </row>
    <row r="12630" spans="4:6" x14ac:dyDescent="0.2">
      <c r="D12630" s="252"/>
      <c r="E12630" s="252"/>
      <c r="F12630" s="252"/>
    </row>
    <row r="12632" spans="4:6" x14ac:dyDescent="0.2">
      <c r="D12632" s="252"/>
      <c r="E12632" s="252"/>
      <c r="F12632" s="252"/>
    </row>
    <row r="12634" spans="4:6" x14ac:dyDescent="0.2">
      <c r="D12634" s="252"/>
      <c r="E12634" s="252"/>
      <c r="F12634" s="252"/>
    </row>
    <row r="12636" spans="4:6" x14ac:dyDescent="0.2">
      <c r="D12636" s="252"/>
      <c r="E12636" s="252"/>
      <c r="F12636" s="252"/>
    </row>
    <row r="12638" spans="4:6" x14ac:dyDescent="0.2">
      <c r="D12638" s="252"/>
      <c r="E12638" s="252"/>
      <c r="F12638" s="252"/>
    </row>
    <row r="12640" spans="4:6" x14ac:dyDescent="0.2">
      <c r="D12640" s="252"/>
      <c r="E12640" s="252"/>
      <c r="F12640" s="252"/>
    </row>
    <row r="12642" spans="4:6" x14ac:dyDescent="0.2">
      <c r="D12642" s="252"/>
      <c r="E12642" s="252"/>
      <c r="F12642" s="252"/>
    </row>
    <row r="12644" spans="4:6" x14ac:dyDescent="0.2">
      <c r="D12644" s="252"/>
      <c r="E12644" s="252"/>
      <c r="F12644" s="252"/>
    </row>
    <row r="12646" spans="4:6" x14ac:dyDescent="0.2">
      <c r="D12646" s="252"/>
      <c r="E12646" s="252"/>
      <c r="F12646" s="252"/>
    </row>
    <row r="12648" spans="4:6" x14ac:dyDescent="0.2">
      <c r="D12648" s="252"/>
      <c r="E12648" s="252"/>
      <c r="F12648" s="252"/>
    </row>
    <row r="12650" spans="4:6" x14ac:dyDescent="0.2">
      <c r="D12650" s="252"/>
      <c r="E12650" s="252"/>
      <c r="F12650" s="252"/>
    </row>
    <row r="12652" spans="4:6" x14ac:dyDescent="0.2">
      <c r="D12652" s="252"/>
      <c r="E12652" s="252"/>
      <c r="F12652" s="252"/>
    </row>
    <row r="12654" spans="4:6" x14ac:dyDescent="0.2">
      <c r="D12654" s="252"/>
      <c r="E12654" s="252"/>
      <c r="F12654" s="252"/>
    </row>
    <row r="12656" spans="4:6" x14ac:dyDescent="0.2">
      <c r="D12656" s="252"/>
      <c r="E12656" s="252"/>
      <c r="F12656" s="252"/>
    </row>
    <row r="12658" spans="4:6" x14ac:dyDescent="0.2">
      <c r="D12658" s="252"/>
      <c r="E12658" s="252"/>
      <c r="F12658" s="252"/>
    </row>
    <row r="12660" spans="4:6" x14ac:dyDescent="0.2">
      <c r="D12660" s="252"/>
      <c r="E12660" s="252"/>
      <c r="F12660" s="252"/>
    </row>
    <row r="12662" spans="4:6" x14ac:dyDescent="0.2">
      <c r="D12662" s="252"/>
      <c r="E12662" s="252"/>
      <c r="F12662" s="252"/>
    </row>
    <row r="12664" spans="4:6" x14ac:dyDescent="0.2">
      <c r="D12664" s="252"/>
      <c r="E12664" s="252"/>
      <c r="F12664" s="252"/>
    </row>
    <row r="12666" spans="4:6" x14ac:dyDescent="0.2">
      <c r="D12666" s="252"/>
      <c r="E12666" s="252"/>
      <c r="F12666" s="252"/>
    </row>
    <row r="12668" spans="4:6" x14ac:dyDescent="0.2">
      <c r="D12668" s="252"/>
      <c r="E12668" s="252"/>
      <c r="F12668" s="252"/>
    </row>
    <row r="12670" spans="4:6" x14ac:dyDescent="0.2">
      <c r="D12670" s="252"/>
      <c r="E12670" s="252"/>
      <c r="F12670" s="252"/>
    </row>
    <row r="12672" spans="4:6" x14ac:dyDescent="0.2">
      <c r="D12672" s="252"/>
      <c r="E12672" s="252"/>
      <c r="F12672" s="252"/>
    </row>
    <row r="12674" spans="4:6" x14ac:dyDescent="0.2">
      <c r="D12674" s="252"/>
      <c r="E12674" s="252"/>
      <c r="F12674" s="252"/>
    </row>
    <row r="12676" spans="4:6" x14ac:dyDescent="0.2">
      <c r="D12676" s="252"/>
      <c r="E12676" s="252"/>
      <c r="F12676" s="252"/>
    </row>
    <row r="12678" spans="4:6" x14ac:dyDescent="0.2">
      <c r="D12678" s="252"/>
      <c r="E12678" s="252"/>
      <c r="F12678" s="252"/>
    </row>
    <row r="12680" spans="4:6" x14ac:dyDescent="0.2">
      <c r="D12680" s="252"/>
      <c r="E12680" s="252"/>
      <c r="F12680" s="252"/>
    </row>
    <row r="12682" spans="4:6" x14ac:dyDescent="0.2">
      <c r="D12682" s="252"/>
      <c r="E12682" s="252"/>
      <c r="F12682" s="252"/>
    </row>
    <row r="12684" spans="4:6" x14ac:dyDescent="0.2">
      <c r="D12684" s="252"/>
      <c r="E12684" s="252"/>
      <c r="F12684" s="252"/>
    </row>
    <row r="12686" spans="4:6" x14ac:dyDescent="0.2">
      <c r="D12686" s="252"/>
      <c r="E12686" s="252"/>
      <c r="F12686" s="252"/>
    </row>
    <row r="12688" spans="4:6" x14ac:dyDescent="0.2">
      <c r="D12688" s="252"/>
      <c r="E12688" s="252"/>
      <c r="F12688" s="252"/>
    </row>
    <row r="12690" spans="4:6" x14ac:dyDescent="0.2">
      <c r="D12690" s="252"/>
      <c r="E12690" s="252"/>
      <c r="F12690" s="252"/>
    </row>
    <row r="12692" spans="4:6" x14ac:dyDescent="0.2">
      <c r="D12692" s="252"/>
      <c r="E12692" s="252"/>
      <c r="F12692" s="252"/>
    </row>
    <row r="12694" spans="4:6" x14ac:dyDescent="0.2">
      <c r="D12694" s="252"/>
      <c r="E12694" s="252"/>
      <c r="F12694" s="252"/>
    </row>
    <row r="12696" spans="4:6" x14ac:dyDescent="0.2">
      <c r="D12696" s="252"/>
      <c r="E12696" s="252"/>
      <c r="F12696" s="252"/>
    </row>
    <row r="12698" spans="4:6" x14ac:dyDescent="0.2">
      <c r="D12698" s="252"/>
      <c r="E12698" s="252"/>
      <c r="F12698" s="252"/>
    </row>
    <row r="12700" spans="4:6" x14ac:dyDescent="0.2">
      <c r="D12700" s="252"/>
      <c r="E12700" s="252"/>
      <c r="F12700" s="252"/>
    </row>
    <row r="12702" spans="4:6" x14ac:dyDescent="0.2">
      <c r="D12702" s="252"/>
      <c r="E12702" s="252"/>
      <c r="F12702" s="252"/>
    </row>
    <row r="12704" spans="4:6" x14ac:dyDescent="0.2">
      <c r="D12704" s="252"/>
      <c r="E12704" s="252"/>
      <c r="F12704" s="252"/>
    </row>
    <row r="12706" spans="4:6" x14ac:dyDescent="0.2">
      <c r="D12706" s="252"/>
      <c r="E12706" s="252"/>
      <c r="F12706" s="252"/>
    </row>
    <row r="12708" spans="4:6" x14ac:dyDescent="0.2">
      <c r="D12708" s="252"/>
      <c r="E12708" s="252"/>
      <c r="F12708" s="252"/>
    </row>
    <row r="12710" spans="4:6" x14ac:dyDescent="0.2">
      <c r="D12710" s="252"/>
      <c r="E12710" s="252"/>
      <c r="F12710" s="252"/>
    </row>
    <row r="12712" spans="4:6" x14ac:dyDescent="0.2">
      <c r="D12712" s="252"/>
      <c r="E12712" s="252"/>
      <c r="F12712" s="252"/>
    </row>
    <row r="12714" spans="4:6" x14ac:dyDescent="0.2">
      <c r="D12714" s="252"/>
      <c r="E12714" s="252"/>
      <c r="F12714" s="252"/>
    </row>
    <row r="12716" spans="4:6" x14ac:dyDescent="0.2">
      <c r="D12716" s="252"/>
      <c r="E12716" s="252"/>
      <c r="F12716" s="252"/>
    </row>
    <row r="12718" spans="4:6" x14ac:dyDescent="0.2">
      <c r="D12718" s="252"/>
      <c r="E12718" s="252"/>
      <c r="F12718" s="252"/>
    </row>
    <row r="12720" spans="4:6" x14ac:dyDescent="0.2">
      <c r="D12720" s="252"/>
      <c r="E12720" s="252"/>
      <c r="F12720" s="252"/>
    </row>
    <row r="12722" spans="4:6" x14ac:dyDescent="0.2">
      <c r="D12722" s="252"/>
      <c r="E12722" s="252"/>
      <c r="F12722" s="252"/>
    </row>
    <row r="12724" spans="4:6" x14ac:dyDescent="0.2">
      <c r="D12724" s="252"/>
      <c r="E12724" s="252"/>
      <c r="F12724" s="252"/>
    </row>
    <row r="12726" spans="4:6" x14ac:dyDescent="0.2">
      <c r="D12726" s="252"/>
      <c r="E12726" s="252"/>
      <c r="F12726" s="252"/>
    </row>
    <row r="12728" spans="4:6" x14ac:dyDescent="0.2">
      <c r="D12728" s="252"/>
      <c r="E12728" s="252"/>
      <c r="F12728" s="252"/>
    </row>
    <row r="12730" spans="4:6" x14ac:dyDescent="0.2">
      <c r="D12730" s="252"/>
      <c r="E12730" s="252"/>
      <c r="F12730" s="252"/>
    </row>
    <row r="12732" spans="4:6" x14ac:dyDescent="0.2">
      <c r="D12732" s="252"/>
      <c r="E12732" s="252"/>
      <c r="F12732" s="252"/>
    </row>
    <row r="12734" spans="4:6" x14ac:dyDescent="0.2">
      <c r="D12734" s="252"/>
      <c r="E12734" s="252"/>
      <c r="F12734" s="252"/>
    </row>
    <row r="12736" spans="4:6" x14ac:dyDescent="0.2">
      <c r="D12736" s="252"/>
      <c r="E12736" s="252"/>
      <c r="F12736" s="252"/>
    </row>
    <row r="12738" spans="4:6" x14ac:dyDescent="0.2">
      <c r="D12738" s="252"/>
      <c r="E12738" s="252"/>
      <c r="F12738" s="252"/>
    </row>
    <row r="12740" spans="4:6" x14ac:dyDescent="0.2">
      <c r="D12740" s="252"/>
      <c r="E12740" s="252"/>
      <c r="F12740" s="252"/>
    </row>
    <row r="12742" spans="4:6" x14ac:dyDescent="0.2">
      <c r="D12742" s="252"/>
      <c r="E12742" s="252"/>
      <c r="F12742" s="252"/>
    </row>
    <row r="12744" spans="4:6" x14ac:dyDescent="0.2">
      <c r="D12744" s="252"/>
      <c r="E12744" s="252"/>
      <c r="F12744" s="252"/>
    </row>
    <row r="12746" spans="4:6" x14ac:dyDescent="0.2">
      <c r="D12746" s="252"/>
      <c r="E12746" s="252"/>
      <c r="F12746" s="252"/>
    </row>
    <row r="12748" spans="4:6" x14ac:dyDescent="0.2">
      <c r="D12748" s="252"/>
      <c r="E12748" s="252"/>
      <c r="F12748" s="252"/>
    </row>
    <row r="12750" spans="4:6" x14ac:dyDescent="0.2">
      <c r="D12750" s="252"/>
      <c r="E12750" s="252"/>
      <c r="F12750" s="252"/>
    </row>
    <row r="12752" spans="4:6" x14ac:dyDescent="0.2">
      <c r="D12752" s="252"/>
      <c r="E12752" s="252"/>
      <c r="F12752" s="252"/>
    </row>
    <row r="12754" spans="4:6" x14ac:dyDescent="0.2">
      <c r="D12754" s="252"/>
      <c r="E12754" s="252"/>
      <c r="F12754" s="252"/>
    </row>
    <row r="12756" spans="4:6" x14ac:dyDescent="0.2">
      <c r="D12756" s="252"/>
      <c r="E12756" s="252"/>
      <c r="F12756" s="252"/>
    </row>
    <row r="12758" spans="4:6" x14ac:dyDescent="0.2">
      <c r="D12758" s="252"/>
      <c r="E12758" s="252"/>
      <c r="F12758" s="252"/>
    </row>
    <row r="12760" spans="4:6" x14ac:dyDescent="0.2">
      <c r="D12760" s="252"/>
      <c r="E12760" s="252"/>
      <c r="F12760" s="252"/>
    </row>
    <row r="12762" spans="4:6" x14ac:dyDescent="0.2">
      <c r="D12762" s="252"/>
      <c r="E12762" s="252"/>
      <c r="F12762" s="252"/>
    </row>
    <row r="12764" spans="4:6" x14ac:dyDescent="0.2">
      <c r="D12764" s="252"/>
      <c r="E12764" s="252"/>
      <c r="F12764" s="252"/>
    </row>
    <row r="12766" spans="4:6" x14ac:dyDescent="0.2">
      <c r="D12766" s="252"/>
      <c r="E12766" s="252"/>
      <c r="F12766" s="252"/>
    </row>
    <row r="12768" spans="4:6" x14ac:dyDescent="0.2">
      <c r="D12768" s="252"/>
      <c r="E12768" s="252"/>
      <c r="F12768" s="252"/>
    </row>
    <row r="12770" spans="4:6" x14ac:dyDescent="0.2">
      <c r="D12770" s="252"/>
      <c r="E12770" s="252"/>
      <c r="F12770" s="252"/>
    </row>
    <row r="12772" spans="4:6" x14ac:dyDescent="0.2">
      <c r="D12772" s="252"/>
      <c r="E12772" s="252"/>
      <c r="F12772" s="252"/>
    </row>
    <row r="12774" spans="4:6" x14ac:dyDescent="0.2">
      <c r="D12774" s="252"/>
      <c r="E12774" s="252"/>
      <c r="F12774" s="252"/>
    </row>
    <row r="12776" spans="4:6" x14ac:dyDescent="0.2">
      <c r="D12776" s="252"/>
      <c r="E12776" s="252"/>
      <c r="F12776" s="252"/>
    </row>
    <row r="12778" spans="4:6" x14ac:dyDescent="0.2">
      <c r="D12778" s="252"/>
      <c r="E12778" s="252"/>
      <c r="F12778" s="252"/>
    </row>
    <row r="12780" spans="4:6" x14ac:dyDescent="0.2">
      <c r="D12780" s="252"/>
      <c r="E12780" s="252"/>
      <c r="F12780" s="252"/>
    </row>
    <row r="12782" spans="4:6" x14ac:dyDescent="0.2">
      <c r="D12782" s="252"/>
      <c r="E12782" s="252"/>
      <c r="F12782" s="252"/>
    </row>
    <row r="12784" spans="4:6" x14ac:dyDescent="0.2">
      <c r="D12784" s="252"/>
      <c r="E12784" s="252"/>
      <c r="F12784" s="252"/>
    </row>
    <row r="12786" spans="4:6" x14ac:dyDescent="0.2">
      <c r="D12786" s="252"/>
      <c r="E12786" s="252"/>
      <c r="F12786" s="252"/>
    </row>
    <row r="12788" spans="4:6" x14ac:dyDescent="0.2">
      <c r="D12788" s="252"/>
      <c r="E12788" s="252"/>
      <c r="F12788" s="252"/>
    </row>
    <row r="12790" spans="4:6" x14ac:dyDescent="0.2">
      <c r="D12790" s="252"/>
      <c r="E12790" s="252"/>
      <c r="F12790" s="252"/>
    </row>
    <row r="12792" spans="4:6" x14ac:dyDescent="0.2">
      <c r="D12792" s="252"/>
      <c r="E12792" s="252"/>
      <c r="F12792" s="252"/>
    </row>
    <row r="12794" spans="4:6" x14ac:dyDescent="0.2">
      <c r="D12794" s="252"/>
      <c r="E12794" s="252"/>
      <c r="F12794" s="252"/>
    </row>
    <row r="12796" spans="4:6" x14ac:dyDescent="0.2">
      <c r="D12796" s="252"/>
      <c r="E12796" s="252"/>
      <c r="F12796" s="252"/>
    </row>
    <row r="12798" spans="4:6" x14ac:dyDescent="0.2">
      <c r="D12798" s="252"/>
      <c r="E12798" s="252"/>
      <c r="F12798" s="252"/>
    </row>
    <row r="12800" spans="4:6" x14ac:dyDescent="0.2">
      <c r="D12800" s="252"/>
      <c r="E12800" s="252"/>
      <c r="F12800" s="252"/>
    </row>
    <row r="12802" spans="4:6" x14ac:dyDescent="0.2">
      <c r="D12802" s="252"/>
      <c r="E12802" s="252"/>
      <c r="F12802" s="252"/>
    </row>
    <row r="12804" spans="4:6" x14ac:dyDescent="0.2">
      <c r="D12804" s="252"/>
      <c r="E12804" s="252"/>
      <c r="F12804" s="252"/>
    </row>
    <row r="12806" spans="4:6" x14ac:dyDescent="0.2">
      <c r="D12806" s="252"/>
      <c r="E12806" s="252"/>
      <c r="F12806" s="252"/>
    </row>
    <row r="12808" spans="4:6" x14ac:dyDescent="0.2">
      <c r="D12808" s="252"/>
      <c r="E12808" s="252"/>
      <c r="F12808" s="252"/>
    </row>
    <row r="12810" spans="4:6" x14ac:dyDescent="0.2">
      <c r="D12810" s="252"/>
      <c r="E12810" s="252"/>
      <c r="F12810" s="252"/>
    </row>
    <row r="12812" spans="4:6" x14ac:dyDescent="0.2">
      <c r="D12812" s="252"/>
      <c r="E12812" s="252"/>
      <c r="F12812" s="252"/>
    </row>
    <row r="12814" spans="4:6" x14ac:dyDescent="0.2">
      <c r="D12814" s="252"/>
      <c r="E12814" s="252"/>
      <c r="F12814" s="252"/>
    </row>
    <row r="12816" spans="4:6" x14ac:dyDescent="0.2">
      <c r="D12816" s="252"/>
      <c r="E12816" s="252"/>
      <c r="F12816" s="252"/>
    </row>
    <row r="12818" spans="4:6" x14ac:dyDescent="0.2">
      <c r="D12818" s="252"/>
      <c r="E12818" s="252"/>
      <c r="F12818" s="252"/>
    </row>
    <row r="12820" spans="4:6" x14ac:dyDescent="0.2">
      <c r="D12820" s="252"/>
      <c r="E12820" s="252"/>
      <c r="F12820" s="252"/>
    </row>
    <row r="12822" spans="4:6" x14ac:dyDescent="0.2">
      <c r="D12822" s="252"/>
      <c r="E12822" s="252"/>
      <c r="F12822" s="252"/>
    </row>
    <row r="12824" spans="4:6" x14ac:dyDescent="0.2">
      <c r="D12824" s="252"/>
      <c r="E12824" s="252"/>
      <c r="F12824" s="252"/>
    </row>
    <row r="12826" spans="4:6" x14ac:dyDescent="0.2">
      <c r="D12826" s="252"/>
      <c r="E12826" s="252"/>
      <c r="F12826" s="252"/>
    </row>
    <row r="12828" spans="4:6" x14ac:dyDescent="0.2">
      <c r="D12828" s="252"/>
      <c r="E12828" s="252"/>
      <c r="F12828" s="252"/>
    </row>
    <row r="12830" spans="4:6" x14ac:dyDescent="0.2">
      <c r="D12830" s="252"/>
      <c r="E12830" s="252"/>
      <c r="F12830" s="252"/>
    </row>
    <row r="12832" spans="4:6" x14ac:dyDescent="0.2">
      <c r="D12832" s="252"/>
      <c r="E12832" s="252"/>
      <c r="F12832" s="252"/>
    </row>
    <row r="12834" spans="4:6" x14ac:dyDescent="0.2">
      <c r="D12834" s="252"/>
      <c r="E12834" s="252"/>
      <c r="F12834" s="252"/>
    </row>
    <row r="12836" spans="4:6" x14ac:dyDescent="0.2">
      <c r="D12836" s="252"/>
      <c r="E12836" s="252"/>
      <c r="F12836" s="252"/>
    </row>
    <row r="12838" spans="4:6" x14ac:dyDescent="0.2">
      <c r="D12838" s="252"/>
      <c r="E12838" s="252"/>
      <c r="F12838" s="252"/>
    </row>
    <row r="12840" spans="4:6" x14ac:dyDescent="0.2">
      <c r="D12840" s="252"/>
      <c r="E12840" s="252"/>
      <c r="F12840" s="252"/>
    </row>
    <row r="12842" spans="4:6" x14ac:dyDescent="0.2">
      <c r="D12842" s="252"/>
      <c r="E12842" s="252"/>
      <c r="F12842" s="252"/>
    </row>
    <row r="12844" spans="4:6" x14ac:dyDescent="0.2">
      <c r="D12844" s="252"/>
      <c r="E12844" s="252"/>
      <c r="F12844" s="252"/>
    </row>
    <row r="12846" spans="4:6" x14ac:dyDescent="0.2">
      <c r="D12846" s="252"/>
      <c r="E12846" s="252"/>
      <c r="F12846" s="252"/>
    </row>
    <row r="12848" spans="4:6" x14ac:dyDescent="0.2">
      <c r="D12848" s="252"/>
      <c r="E12848" s="252"/>
      <c r="F12848" s="252"/>
    </row>
    <row r="12850" spans="4:6" x14ac:dyDescent="0.2">
      <c r="D12850" s="252"/>
      <c r="E12850" s="252"/>
      <c r="F12850" s="252"/>
    </row>
    <row r="12852" spans="4:6" x14ac:dyDescent="0.2">
      <c r="D12852" s="252"/>
      <c r="E12852" s="252"/>
      <c r="F12852" s="252"/>
    </row>
    <row r="12854" spans="4:6" x14ac:dyDescent="0.2">
      <c r="D12854" s="252"/>
      <c r="E12854" s="252"/>
      <c r="F12854" s="252"/>
    </row>
    <row r="12856" spans="4:6" x14ac:dyDescent="0.2">
      <c r="D12856" s="252"/>
      <c r="E12856" s="252"/>
      <c r="F12856" s="252"/>
    </row>
    <row r="12858" spans="4:6" x14ac:dyDescent="0.2">
      <c r="D12858" s="252"/>
      <c r="E12858" s="252"/>
      <c r="F12858" s="252"/>
    </row>
    <row r="12860" spans="4:6" x14ac:dyDescent="0.2">
      <c r="D12860" s="252"/>
      <c r="E12860" s="252"/>
      <c r="F12860" s="252"/>
    </row>
    <row r="12862" spans="4:6" x14ac:dyDescent="0.2">
      <c r="D12862" s="252"/>
      <c r="E12862" s="252"/>
      <c r="F12862" s="252"/>
    </row>
    <row r="12864" spans="4:6" x14ac:dyDescent="0.2">
      <c r="D12864" s="252"/>
      <c r="E12864" s="252"/>
      <c r="F12864" s="252"/>
    </row>
    <row r="12866" spans="4:6" x14ac:dyDescent="0.2">
      <c r="D12866" s="252"/>
      <c r="E12866" s="252"/>
      <c r="F12866" s="252"/>
    </row>
    <row r="12868" spans="4:6" x14ac:dyDescent="0.2">
      <c r="D12868" s="252"/>
      <c r="E12868" s="252"/>
      <c r="F12868" s="252"/>
    </row>
    <row r="12870" spans="4:6" x14ac:dyDescent="0.2">
      <c r="D12870" s="252"/>
      <c r="E12870" s="252"/>
      <c r="F12870" s="252"/>
    </row>
    <row r="12872" spans="4:6" x14ac:dyDescent="0.2">
      <c r="D12872" s="252"/>
      <c r="E12872" s="252"/>
      <c r="F12872" s="252"/>
    </row>
    <row r="12874" spans="4:6" x14ac:dyDescent="0.2">
      <c r="D12874" s="252"/>
      <c r="E12874" s="252"/>
      <c r="F12874" s="252"/>
    </row>
    <row r="12876" spans="4:6" x14ac:dyDescent="0.2">
      <c r="D12876" s="252"/>
      <c r="E12876" s="252"/>
      <c r="F12876" s="252"/>
    </row>
    <row r="12878" spans="4:6" x14ac:dyDescent="0.2">
      <c r="D12878" s="252"/>
      <c r="E12878" s="252"/>
      <c r="F12878" s="252"/>
    </row>
    <row r="12880" spans="4:6" x14ac:dyDescent="0.2">
      <c r="D12880" s="252"/>
      <c r="E12880" s="252"/>
      <c r="F12880" s="252"/>
    </row>
    <row r="12882" spans="4:6" x14ac:dyDescent="0.2">
      <c r="D12882" s="252"/>
      <c r="E12882" s="252"/>
      <c r="F12882" s="252"/>
    </row>
    <row r="12884" spans="4:6" x14ac:dyDescent="0.2">
      <c r="D12884" s="252"/>
      <c r="E12884" s="252"/>
      <c r="F12884" s="252"/>
    </row>
    <row r="12886" spans="4:6" x14ac:dyDescent="0.2">
      <c r="D12886" s="252"/>
      <c r="E12886" s="252"/>
      <c r="F12886" s="252"/>
    </row>
    <row r="12888" spans="4:6" x14ac:dyDescent="0.2">
      <c r="D12888" s="252"/>
      <c r="E12888" s="252"/>
      <c r="F12888" s="252"/>
    </row>
    <row r="12890" spans="4:6" x14ac:dyDescent="0.2">
      <c r="D12890" s="252"/>
      <c r="E12890" s="252"/>
      <c r="F12890" s="252"/>
    </row>
    <row r="12892" spans="4:6" x14ac:dyDescent="0.2">
      <c r="D12892" s="252"/>
      <c r="E12892" s="252"/>
      <c r="F12892" s="252"/>
    </row>
    <row r="12894" spans="4:6" x14ac:dyDescent="0.2">
      <c r="D12894" s="252"/>
      <c r="E12894" s="252"/>
      <c r="F12894" s="252"/>
    </row>
    <row r="12896" spans="4:6" x14ac:dyDescent="0.2">
      <c r="D12896" s="252"/>
      <c r="E12896" s="252"/>
      <c r="F12896" s="252"/>
    </row>
    <row r="12898" spans="4:6" x14ac:dyDescent="0.2">
      <c r="D12898" s="252"/>
      <c r="E12898" s="252"/>
      <c r="F12898" s="252"/>
    </row>
    <row r="12900" spans="4:6" x14ac:dyDescent="0.2">
      <c r="D12900" s="252"/>
      <c r="E12900" s="252"/>
      <c r="F12900" s="252"/>
    </row>
    <row r="12902" spans="4:6" x14ac:dyDescent="0.2">
      <c r="D12902" s="252"/>
      <c r="E12902" s="252"/>
      <c r="F12902" s="252"/>
    </row>
    <row r="12904" spans="4:6" x14ac:dyDescent="0.2">
      <c r="D12904" s="252"/>
      <c r="E12904" s="252"/>
      <c r="F12904" s="252"/>
    </row>
    <row r="12906" spans="4:6" x14ac:dyDescent="0.2">
      <c r="D12906" s="252"/>
      <c r="E12906" s="252"/>
      <c r="F12906" s="252"/>
    </row>
    <row r="12908" spans="4:6" x14ac:dyDescent="0.2">
      <c r="D12908" s="252"/>
      <c r="E12908" s="252"/>
      <c r="F12908" s="252"/>
    </row>
    <row r="12910" spans="4:6" x14ac:dyDescent="0.2">
      <c r="D12910" s="252"/>
      <c r="E12910" s="252"/>
      <c r="F12910" s="252"/>
    </row>
    <row r="12912" spans="4:6" x14ac:dyDescent="0.2">
      <c r="D12912" s="252"/>
      <c r="E12912" s="252"/>
      <c r="F12912" s="252"/>
    </row>
    <row r="12914" spans="4:6" x14ac:dyDescent="0.2">
      <c r="D12914" s="252"/>
      <c r="E12914" s="252"/>
      <c r="F12914" s="252"/>
    </row>
    <row r="12916" spans="4:6" x14ac:dyDescent="0.2">
      <c r="D12916" s="252"/>
      <c r="E12916" s="252"/>
      <c r="F12916" s="252"/>
    </row>
    <row r="12918" spans="4:6" x14ac:dyDescent="0.2">
      <c r="D12918" s="252"/>
      <c r="E12918" s="252"/>
      <c r="F12918" s="252"/>
    </row>
    <row r="12920" spans="4:6" x14ac:dyDescent="0.2">
      <c r="D12920" s="252"/>
      <c r="E12920" s="252"/>
      <c r="F12920" s="252"/>
    </row>
    <row r="12922" spans="4:6" x14ac:dyDescent="0.2">
      <c r="D12922" s="252"/>
      <c r="E12922" s="252"/>
      <c r="F12922" s="252"/>
    </row>
    <row r="12924" spans="4:6" x14ac:dyDescent="0.2">
      <c r="D12924" s="252"/>
      <c r="E12924" s="252"/>
      <c r="F12924" s="252"/>
    </row>
    <row r="12926" spans="4:6" x14ac:dyDescent="0.2">
      <c r="D12926" s="252"/>
      <c r="E12926" s="252"/>
      <c r="F12926" s="252"/>
    </row>
    <row r="12928" spans="4:6" x14ac:dyDescent="0.2">
      <c r="D12928" s="252"/>
      <c r="E12928" s="252"/>
      <c r="F12928" s="252"/>
    </row>
    <row r="12930" spans="4:6" x14ac:dyDescent="0.2">
      <c r="D12930" s="252"/>
      <c r="E12930" s="252"/>
      <c r="F12930" s="252"/>
    </row>
    <row r="12932" spans="4:6" x14ac:dyDescent="0.2">
      <c r="D12932" s="252"/>
      <c r="E12932" s="252"/>
      <c r="F12932" s="252"/>
    </row>
    <row r="12934" spans="4:6" x14ac:dyDescent="0.2">
      <c r="D12934" s="252"/>
      <c r="E12934" s="252"/>
      <c r="F12934" s="252"/>
    </row>
    <row r="12936" spans="4:6" x14ac:dyDescent="0.2">
      <c r="D12936" s="252"/>
      <c r="E12936" s="252"/>
      <c r="F12936" s="252"/>
    </row>
    <row r="12938" spans="4:6" x14ac:dyDescent="0.2">
      <c r="D12938" s="252"/>
      <c r="E12938" s="252"/>
      <c r="F12938" s="252"/>
    </row>
    <row r="12940" spans="4:6" x14ac:dyDescent="0.2">
      <c r="D12940" s="252"/>
      <c r="E12940" s="252"/>
      <c r="F12940" s="252"/>
    </row>
    <row r="12942" spans="4:6" x14ac:dyDescent="0.2">
      <c r="D12942" s="252"/>
      <c r="E12942" s="252"/>
      <c r="F12942" s="252"/>
    </row>
    <row r="12944" spans="4:6" x14ac:dyDescent="0.2">
      <c r="D12944" s="252"/>
      <c r="E12944" s="252"/>
      <c r="F12944" s="252"/>
    </row>
    <row r="12946" spans="4:6" x14ac:dyDescent="0.2">
      <c r="D12946" s="252"/>
      <c r="E12946" s="252"/>
      <c r="F12946" s="252"/>
    </row>
    <row r="12948" spans="4:6" x14ac:dyDescent="0.2">
      <c r="D12948" s="252"/>
      <c r="E12948" s="252"/>
      <c r="F12948" s="252"/>
    </row>
    <row r="12950" spans="4:6" x14ac:dyDescent="0.2">
      <c r="D12950" s="252"/>
      <c r="E12950" s="252"/>
      <c r="F12950" s="252"/>
    </row>
    <row r="12952" spans="4:6" x14ac:dyDescent="0.2">
      <c r="D12952" s="252"/>
      <c r="E12952" s="252"/>
      <c r="F12952" s="252"/>
    </row>
    <row r="12954" spans="4:6" x14ac:dyDescent="0.2">
      <c r="D12954" s="252"/>
      <c r="E12954" s="252"/>
      <c r="F12954" s="252"/>
    </row>
    <row r="12956" spans="4:6" x14ac:dyDescent="0.2">
      <c r="D12956" s="252"/>
      <c r="E12956" s="252"/>
      <c r="F12956" s="252"/>
    </row>
    <row r="12958" spans="4:6" x14ac:dyDescent="0.2">
      <c r="D12958" s="252"/>
      <c r="E12958" s="252"/>
      <c r="F12958" s="252"/>
    </row>
    <row r="12960" spans="4:6" x14ac:dyDescent="0.2">
      <c r="D12960" s="252"/>
      <c r="E12960" s="252"/>
      <c r="F12960" s="252"/>
    </row>
    <row r="12962" spans="4:6" x14ac:dyDescent="0.2">
      <c r="D12962" s="252"/>
      <c r="E12962" s="252"/>
      <c r="F12962" s="252"/>
    </row>
    <row r="12964" spans="4:6" x14ac:dyDescent="0.2">
      <c r="D12964" s="252"/>
      <c r="E12964" s="252"/>
      <c r="F12964" s="252"/>
    </row>
    <row r="12966" spans="4:6" x14ac:dyDescent="0.2">
      <c r="D12966" s="252"/>
      <c r="E12966" s="252"/>
      <c r="F12966" s="252"/>
    </row>
    <row r="12968" spans="4:6" x14ac:dyDescent="0.2">
      <c r="D12968" s="252"/>
      <c r="E12968" s="252"/>
      <c r="F12968" s="252"/>
    </row>
    <row r="12970" spans="4:6" x14ac:dyDescent="0.2">
      <c r="D12970" s="252"/>
      <c r="E12970" s="252"/>
      <c r="F12970" s="252"/>
    </row>
    <row r="12972" spans="4:6" x14ac:dyDescent="0.2">
      <c r="D12972" s="252"/>
      <c r="E12972" s="252"/>
      <c r="F12972" s="252"/>
    </row>
    <row r="12974" spans="4:6" x14ac:dyDescent="0.2">
      <c r="D12974" s="252"/>
      <c r="E12974" s="252"/>
      <c r="F12974" s="252"/>
    </row>
    <row r="12976" spans="4:6" x14ac:dyDescent="0.2">
      <c r="D12976" s="252"/>
      <c r="E12976" s="252"/>
      <c r="F12976" s="252"/>
    </row>
    <row r="12978" spans="4:6" x14ac:dyDescent="0.2">
      <c r="D12978" s="252"/>
      <c r="E12978" s="252"/>
      <c r="F12978" s="252"/>
    </row>
    <row r="12980" spans="4:6" x14ac:dyDescent="0.2">
      <c r="D12980" s="252"/>
      <c r="E12980" s="252"/>
      <c r="F12980" s="252"/>
    </row>
    <row r="12982" spans="4:6" x14ac:dyDescent="0.2">
      <c r="D12982" s="252"/>
      <c r="E12982" s="252"/>
      <c r="F12982" s="252"/>
    </row>
    <row r="12984" spans="4:6" x14ac:dyDescent="0.2">
      <c r="D12984" s="252"/>
      <c r="E12984" s="252"/>
      <c r="F12984" s="252"/>
    </row>
    <row r="12986" spans="4:6" x14ac:dyDescent="0.2">
      <c r="D12986" s="252"/>
      <c r="E12986" s="252"/>
      <c r="F12986" s="252"/>
    </row>
    <row r="12988" spans="4:6" x14ac:dyDescent="0.2">
      <c r="D12988" s="252"/>
      <c r="E12988" s="252"/>
      <c r="F12988" s="252"/>
    </row>
    <row r="12990" spans="4:6" x14ac:dyDescent="0.2">
      <c r="D12990" s="252"/>
      <c r="E12990" s="252"/>
      <c r="F12990" s="252"/>
    </row>
    <row r="12992" spans="4:6" x14ac:dyDescent="0.2">
      <c r="D12992" s="252"/>
      <c r="E12992" s="252"/>
      <c r="F12992" s="252"/>
    </row>
    <row r="12994" spans="4:6" x14ac:dyDescent="0.2">
      <c r="D12994" s="252"/>
      <c r="E12994" s="252"/>
      <c r="F12994" s="252"/>
    </row>
    <row r="12996" spans="4:6" x14ac:dyDescent="0.2">
      <c r="D12996" s="252"/>
      <c r="E12996" s="252"/>
      <c r="F12996" s="252"/>
    </row>
    <row r="12998" spans="4:6" x14ac:dyDescent="0.2">
      <c r="D12998" s="252"/>
      <c r="E12998" s="252"/>
      <c r="F12998" s="252"/>
    </row>
    <row r="13000" spans="4:6" x14ac:dyDescent="0.2">
      <c r="D13000" s="252"/>
      <c r="E13000" s="252"/>
      <c r="F13000" s="252"/>
    </row>
    <row r="13002" spans="4:6" x14ac:dyDescent="0.2">
      <c r="D13002" s="252"/>
      <c r="E13002" s="252"/>
      <c r="F13002" s="252"/>
    </row>
    <row r="13004" spans="4:6" x14ac:dyDescent="0.2">
      <c r="D13004" s="252"/>
      <c r="E13004" s="252"/>
      <c r="F13004" s="252"/>
    </row>
    <row r="13006" spans="4:6" x14ac:dyDescent="0.2">
      <c r="D13006" s="252"/>
      <c r="E13006" s="252"/>
      <c r="F13006" s="252"/>
    </row>
    <row r="13008" spans="4:6" x14ac:dyDescent="0.2">
      <c r="D13008" s="252"/>
      <c r="E13008" s="252"/>
      <c r="F13008" s="252"/>
    </row>
    <row r="13010" spans="4:6" x14ac:dyDescent="0.2">
      <c r="D13010" s="252"/>
      <c r="E13010" s="252"/>
      <c r="F13010" s="252"/>
    </row>
    <row r="13012" spans="4:6" x14ac:dyDescent="0.2">
      <c r="D13012" s="252"/>
      <c r="E13012" s="252"/>
      <c r="F13012" s="252"/>
    </row>
    <row r="13014" spans="4:6" x14ac:dyDescent="0.2">
      <c r="D13014" s="252"/>
      <c r="E13014" s="252"/>
      <c r="F13014" s="252"/>
    </row>
    <row r="13016" spans="4:6" x14ac:dyDescent="0.2">
      <c r="D13016" s="252"/>
      <c r="E13016" s="252"/>
      <c r="F13016" s="252"/>
    </row>
    <row r="13018" spans="4:6" x14ac:dyDescent="0.2">
      <c r="D13018" s="252"/>
      <c r="E13018" s="252"/>
      <c r="F13018" s="252"/>
    </row>
    <row r="13020" spans="4:6" x14ac:dyDescent="0.2">
      <c r="D13020" s="252"/>
      <c r="E13020" s="252"/>
      <c r="F13020" s="252"/>
    </row>
    <row r="13022" spans="4:6" x14ac:dyDescent="0.2">
      <c r="D13022" s="252"/>
      <c r="E13022" s="252"/>
      <c r="F13022" s="252"/>
    </row>
    <row r="13024" spans="4:6" x14ac:dyDescent="0.2">
      <c r="D13024" s="252"/>
      <c r="E13024" s="252"/>
      <c r="F13024" s="252"/>
    </row>
    <row r="13026" spans="4:6" x14ac:dyDescent="0.2">
      <c r="D13026" s="252"/>
      <c r="E13026" s="252"/>
      <c r="F13026" s="252"/>
    </row>
    <row r="13028" spans="4:6" x14ac:dyDescent="0.2">
      <c r="D13028" s="252"/>
      <c r="E13028" s="252"/>
      <c r="F13028" s="252"/>
    </row>
    <row r="13030" spans="4:6" x14ac:dyDescent="0.2">
      <c r="D13030" s="252"/>
      <c r="E13030" s="252"/>
      <c r="F13030" s="252"/>
    </row>
    <row r="13032" spans="4:6" x14ac:dyDescent="0.2">
      <c r="D13032" s="252"/>
      <c r="E13032" s="252"/>
      <c r="F13032" s="252"/>
    </row>
    <row r="13034" spans="4:6" x14ac:dyDescent="0.2">
      <c r="D13034" s="252"/>
      <c r="E13034" s="252"/>
      <c r="F13034" s="252"/>
    </row>
    <row r="13036" spans="4:6" x14ac:dyDescent="0.2">
      <c r="D13036" s="252"/>
      <c r="E13036" s="252"/>
      <c r="F13036" s="252"/>
    </row>
    <row r="13038" spans="4:6" x14ac:dyDescent="0.2">
      <c r="D13038" s="252"/>
      <c r="E13038" s="252"/>
      <c r="F13038" s="252"/>
    </row>
    <row r="13040" spans="4:6" x14ac:dyDescent="0.2">
      <c r="D13040" s="252"/>
      <c r="E13040" s="252"/>
      <c r="F13040" s="252"/>
    </row>
    <row r="13042" spans="4:6" x14ac:dyDescent="0.2">
      <c r="D13042" s="252"/>
      <c r="E13042" s="252"/>
      <c r="F13042" s="252"/>
    </row>
    <row r="13044" spans="4:6" x14ac:dyDescent="0.2">
      <c r="D13044" s="252"/>
      <c r="E13044" s="252"/>
      <c r="F13044" s="252"/>
    </row>
    <row r="13046" spans="4:6" x14ac:dyDescent="0.2">
      <c r="D13046" s="252"/>
      <c r="E13046" s="252"/>
      <c r="F13046" s="252"/>
    </row>
    <row r="13048" spans="4:6" x14ac:dyDescent="0.2">
      <c r="D13048" s="252"/>
      <c r="E13048" s="252"/>
      <c r="F13048" s="252"/>
    </row>
    <row r="13050" spans="4:6" x14ac:dyDescent="0.2">
      <c r="D13050" s="252"/>
      <c r="E13050" s="252"/>
      <c r="F13050" s="252"/>
    </row>
    <row r="13052" spans="4:6" x14ac:dyDescent="0.2">
      <c r="D13052" s="252"/>
      <c r="E13052" s="252"/>
      <c r="F13052" s="252"/>
    </row>
    <row r="13054" spans="4:6" x14ac:dyDescent="0.2">
      <c r="D13054" s="252"/>
      <c r="E13054" s="252"/>
      <c r="F13054" s="252"/>
    </row>
    <row r="13056" spans="4:6" x14ac:dyDescent="0.2">
      <c r="D13056" s="252"/>
      <c r="E13056" s="252"/>
      <c r="F13056" s="252"/>
    </row>
    <row r="13058" spans="4:6" x14ac:dyDescent="0.2">
      <c r="D13058" s="252"/>
      <c r="E13058" s="252"/>
      <c r="F13058" s="252"/>
    </row>
    <row r="13060" spans="4:6" x14ac:dyDescent="0.2">
      <c r="D13060" s="252"/>
      <c r="E13060" s="252"/>
      <c r="F13060" s="252"/>
    </row>
    <row r="13062" spans="4:6" x14ac:dyDescent="0.2">
      <c r="D13062" s="252"/>
      <c r="E13062" s="252"/>
      <c r="F13062" s="252"/>
    </row>
    <row r="13064" spans="4:6" x14ac:dyDescent="0.2">
      <c r="D13064" s="252"/>
      <c r="E13064" s="252"/>
      <c r="F13064" s="252"/>
    </row>
    <row r="13066" spans="4:6" x14ac:dyDescent="0.2">
      <c r="D13066" s="252"/>
      <c r="E13066" s="252"/>
      <c r="F13066" s="252"/>
    </row>
    <row r="13068" spans="4:6" x14ac:dyDescent="0.2">
      <c r="D13068" s="252"/>
      <c r="E13068" s="252"/>
      <c r="F13068" s="252"/>
    </row>
    <row r="13070" spans="4:6" x14ac:dyDescent="0.2">
      <c r="D13070" s="252"/>
      <c r="E13070" s="252"/>
      <c r="F13070" s="252"/>
    </row>
    <row r="13072" spans="4:6" x14ac:dyDescent="0.2">
      <c r="D13072" s="252"/>
      <c r="E13072" s="252"/>
      <c r="F13072" s="252"/>
    </row>
    <row r="13074" spans="4:6" x14ac:dyDescent="0.2">
      <c r="D13074" s="252"/>
      <c r="E13074" s="252"/>
      <c r="F13074" s="252"/>
    </row>
    <row r="13076" spans="4:6" x14ac:dyDescent="0.2">
      <c r="D13076" s="252"/>
      <c r="E13076" s="252"/>
      <c r="F13076" s="252"/>
    </row>
    <row r="13078" spans="4:6" x14ac:dyDescent="0.2">
      <c r="D13078" s="252"/>
      <c r="E13078" s="252"/>
      <c r="F13078" s="252"/>
    </row>
    <row r="13080" spans="4:6" x14ac:dyDescent="0.2">
      <c r="D13080" s="252"/>
      <c r="E13080" s="252"/>
      <c r="F13080" s="252"/>
    </row>
    <row r="13082" spans="4:6" x14ac:dyDescent="0.2">
      <c r="D13082" s="252"/>
      <c r="E13082" s="252"/>
      <c r="F13082" s="252"/>
    </row>
    <row r="13084" spans="4:6" x14ac:dyDescent="0.2">
      <c r="D13084" s="252"/>
      <c r="E13084" s="252"/>
      <c r="F13084" s="252"/>
    </row>
    <row r="13086" spans="4:6" x14ac:dyDescent="0.2">
      <c r="D13086" s="252"/>
      <c r="E13086" s="252"/>
      <c r="F13086" s="252"/>
    </row>
    <row r="13088" spans="4:6" x14ac:dyDescent="0.2">
      <c r="D13088" s="252"/>
      <c r="E13088" s="252"/>
      <c r="F13088" s="252"/>
    </row>
    <row r="13090" spans="4:6" x14ac:dyDescent="0.2">
      <c r="D13090" s="252"/>
      <c r="E13090" s="252"/>
      <c r="F13090" s="252"/>
    </row>
    <row r="13092" spans="4:6" x14ac:dyDescent="0.2">
      <c r="D13092" s="252"/>
      <c r="E13092" s="252"/>
      <c r="F13092" s="252"/>
    </row>
    <row r="13094" spans="4:6" x14ac:dyDescent="0.2">
      <c r="D13094" s="252"/>
      <c r="E13094" s="252"/>
      <c r="F13094" s="252"/>
    </row>
    <row r="13096" spans="4:6" x14ac:dyDescent="0.2">
      <c r="D13096" s="252"/>
      <c r="E13096" s="252"/>
      <c r="F13096" s="252"/>
    </row>
    <row r="13098" spans="4:6" x14ac:dyDescent="0.2">
      <c r="D13098" s="252"/>
      <c r="E13098" s="252"/>
      <c r="F13098" s="252"/>
    </row>
    <row r="13100" spans="4:6" x14ac:dyDescent="0.2">
      <c r="D13100" s="252"/>
      <c r="E13100" s="252"/>
      <c r="F13100" s="252"/>
    </row>
    <row r="13102" spans="4:6" x14ac:dyDescent="0.2">
      <c r="D13102" s="252"/>
      <c r="E13102" s="252"/>
      <c r="F13102" s="252"/>
    </row>
    <row r="13104" spans="4:6" x14ac:dyDescent="0.2">
      <c r="D13104" s="252"/>
      <c r="E13104" s="252"/>
      <c r="F13104" s="252"/>
    </row>
    <row r="13106" spans="4:6" x14ac:dyDescent="0.2">
      <c r="D13106" s="252"/>
      <c r="E13106" s="252"/>
      <c r="F13106" s="252"/>
    </row>
    <row r="13108" spans="4:6" x14ac:dyDescent="0.2">
      <c r="D13108" s="252"/>
      <c r="E13108" s="252"/>
      <c r="F13108" s="252"/>
    </row>
    <row r="13110" spans="4:6" x14ac:dyDescent="0.2">
      <c r="D13110" s="252"/>
      <c r="E13110" s="252"/>
      <c r="F13110" s="252"/>
    </row>
    <row r="13112" spans="4:6" x14ac:dyDescent="0.2">
      <c r="D13112" s="252"/>
      <c r="E13112" s="252"/>
      <c r="F13112" s="252"/>
    </row>
    <row r="13114" spans="4:6" x14ac:dyDescent="0.2">
      <c r="D13114" s="252"/>
      <c r="E13114" s="252"/>
      <c r="F13114" s="252"/>
    </row>
    <row r="13116" spans="4:6" x14ac:dyDescent="0.2">
      <c r="D13116" s="252"/>
      <c r="E13116" s="252"/>
      <c r="F13116" s="252"/>
    </row>
    <row r="13118" spans="4:6" x14ac:dyDescent="0.2">
      <c r="D13118" s="252"/>
      <c r="E13118" s="252"/>
      <c r="F13118" s="252"/>
    </row>
    <row r="13120" spans="4:6" x14ac:dyDescent="0.2">
      <c r="D13120" s="252"/>
      <c r="E13120" s="252"/>
      <c r="F13120" s="252"/>
    </row>
    <row r="13122" spans="4:6" x14ac:dyDescent="0.2">
      <c r="D13122" s="252"/>
      <c r="E13122" s="252"/>
      <c r="F13122" s="252"/>
    </row>
    <row r="13124" spans="4:6" x14ac:dyDescent="0.2">
      <c r="D13124" s="252"/>
      <c r="E13124" s="252"/>
      <c r="F13124" s="252"/>
    </row>
    <row r="13126" spans="4:6" x14ac:dyDescent="0.2">
      <c r="D13126" s="252"/>
      <c r="E13126" s="252"/>
      <c r="F13126" s="252"/>
    </row>
    <row r="13128" spans="4:6" x14ac:dyDescent="0.2">
      <c r="D13128" s="252"/>
      <c r="E13128" s="252"/>
      <c r="F13128" s="252"/>
    </row>
    <row r="13130" spans="4:6" x14ac:dyDescent="0.2">
      <c r="D13130" s="252"/>
      <c r="E13130" s="252"/>
      <c r="F13130" s="252"/>
    </row>
    <row r="13132" spans="4:6" x14ac:dyDescent="0.2">
      <c r="D13132" s="252"/>
      <c r="E13132" s="252"/>
      <c r="F13132" s="252"/>
    </row>
    <row r="13134" spans="4:6" x14ac:dyDescent="0.2">
      <c r="D13134" s="252"/>
      <c r="E13134" s="252"/>
      <c r="F13134" s="252"/>
    </row>
    <row r="13136" spans="4:6" x14ac:dyDescent="0.2">
      <c r="D13136" s="252"/>
      <c r="E13136" s="252"/>
      <c r="F13136" s="252"/>
    </row>
    <row r="13138" spans="4:6" x14ac:dyDescent="0.2">
      <c r="D13138" s="252"/>
      <c r="E13138" s="252"/>
      <c r="F13138" s="252"/>
    </row>
    <row r="13140" spans="4:6" x14ac:dyDescent="0.2">
      <c r="D13140" s="252"/>
      <c r="E13140" s="252"/>
      <c r="F13140" s="252"/>
    </row>
    <row r="13142" spans="4:6" x14ac:dyDescent="0.2">
      <c r="D13142" s="252"/>
      <c r="E13142" s="252"/>
      <c r="F13142" s="252"/>
    </row>
    <row r="13144" spans="4:6" x14ac:dyDescent="0.2">
      <c r="D13144" s="252"/>
      <c r="E13144" s="252"/>
      <c r="F13144" s="252"/>
    </row>
    <row r="13146" spans="4:6" x14ac:dyDescent="0.2">
      <c r="D13146" s="252"/>
      <c r="E13146" s="252"/>
      <c r="F13146" s="252"/>
    </row>
    <row r="13148" spans="4:6" x14ac:dyDescent="0.2">
      <c r="D13148" s="252"/>
      <c r="E13148" s="252"/>
      <c r="F13148" s="252"/>
    </row>
    <row r="13150" spans="4:6" x14ac:dyDescent="0.2">
      <c r="D13150" s="252"/>
      <c r="E13150" s="252"/>
      <c r="F13150" s="252"/>
    </row>
    <row r="13152" spans="4:6" x14ac:dyDescent="0.2">
      <c r="D13152" s="252"/>
      <c r="E13152" s="252"/>
      <c r="F13152" s="252"/>
    </row>
    <row r="13154" spans="4:6" x14ac:dyDescent="0.2">
      <c r="D13154" s="252"/>
      <c r="E13154" s="252"/>
      <c r="F13154" s="252"/>
    </row>
    <row r="13156" spans="4:6" x14ac:dyDescent="0.2">
      <c r="D13156" s="252"/>
      <c r="E13156" s="252"/>
      <c r="F13156" s="252"/>
    </row>
    <row r="13158" spans="4:6" x14ac:dyDescent="0.2">
      <c r="D13158" s="252"/>
      <c r="E13158" s="252"/>
      <c r="F13158" s="252"/>
    </row>
    <row r="13160" spans="4:6" x14ac:dyDescent="0.2">
      <c r="D13160" s="252"/>
      <c r="E13160" s="252"/>
      <c r="F13160" s="252"/>
    </row>
    <row r="13162" spans="4:6" x14ac:dyDescent="0.2">
      <c r="D13162" s="252"/>
      <c r="E13162" s="252"/>
      <c r="F13162" s="252"/>
    </row>
    <row r="13164" spans="4:6" x14ac:dyDescent="0.2">
      <c r="D13164" s="252"/>
      <c r="E13164" s="252"/>
      <c r="F13164" s="252"/>
    </row>
    <row r="13166" spans="4:6" x14ac:dyDescent="0.2">
      <c r="D13166" s="252"/>
      <c r="E13166" s="252"/>
      <c r="F13166" s="252"/>
    </row>
    <row r="13168" spans="4:6" x14ac:dyDescent="0.2">
      <c r="D13168" s="252"/>
      <c r="E13168" s="252"/>
      <c r="F13168" s="252"/>
    </row>
    <row r="13170" spans="4:6" x14ac:dyDescent="0.2">
      <c r="D13170" s="252"/>
      <c r="E13170" s="252"/>
      <c r="F13170" s="252"/>
    </row>
    <row r="13172" spans="4:6" x14ac:dyDescent="0.2">
      <c r="D13172" s="252"/>
      <c r="E13172" s="252"/>
      <c r="F13172" s="252"/>
    </row>
    <row r="13174" spans="4:6" x14ac:dyDescent="0.2">
      <c r="D13174" s="252"/>
      <c r="E13174" s="252"/>
      <c r="F13174" s="252"/>
    </row>
    <row r="13176" spans="4:6" x14ac:dyDescent="0.2">
      <c r="D13176" s="252"/>
      <c r="E13176" s="252"/>
      <c r="F13176" s="252"/>
    </row>
    <row r="13178" spans="4:6" x14ac:dyDescent="0.2">
      <c r="D13178" s="252"/>
      <c r="E13178" s="252"/>
      <c r="F13178" s="252"/>
    </row>
    <row r="13180" spans="4:6" x14ac:dyDescent="0.2">
      <c r="D13180" s="252"/>
      <c r="E13180" s="252"/>
      <c r="F13180" s="252"/>
    </row>
    <row r="13182" spans="4:6" x14ac:dyDescent="0.2">
      <c r="D13182" s="252"/>
      <c r="E13182" s="252"/>
      <c r="F13182" s="252"/>
    </row>
    <row r="13184" spans="4:6" x14ac:dyDescent="0.2">
      <c r="D13184" s="252"/>
      <c r="E13184" s="252"/>
      <c r="F13184" s="252"/>
    </row>
    <row r="13186" spans="4:6" x14ac:dyDescent="0.2">
      <c r="D13186" s="252"/>
      <c r="E13186" s="252"/>
      <c r="F13186" s="252"/>
    </row>
    <row r="13188" spans="4:6" x14ac:dyDescent="0.2">
      <c r="D13188" s="252"/>
      <c r="E13188" s="252"/>
      <c r="F13188" s="252"/>
    </row>
    <row r="13190" spans="4:6" x14ac:dyDescent="0.2">
      <c r="D13190" s="252"/>
      <c r="E13190" s="252"/>
      <c r="F13190" s="252"/>
    </row>
    <row r="13192" spans="4:6" x14ac:dyDescent="0.2">
      <c r="D13192" s="252"/>
      <c r="E13192" s="252"/>
      <c r="F13192" s="252"/>
    </row>
    <row r="13194" spans="4:6" x14ac:dyDescent="0.2">
      <c r="D13194" s="252"/>
      <c r="E13194" s="252"/>
      <c r="F13194" s="252"/>
    </row>
    <row r="13196" spans="4:6" x14ac:dyDescent="0.2">
      <c r="D13196" s="252"/>
      <c r="E13196" s="252"/>
      <c r="F13196" s="252"/>
    </row>
    <row r="13198" spans="4:6" x14ac:dyDescent="0.2">
      <c r="D13198" s="252"/>
      <c r="E13198" s="252"/>
      <c r="F13198" s="252"/>
    </row>
    <row r="13200" spans="4:6" x14ac:dyDescent="0.2">
      <c r="D13200" s="252"/>
      <c r="E13200" s="252"/>
      <c r="F13200" s="252"/>
    </row>
    <row r="13202" spans="4:6" x14ac:dyDescent="0.2">
      <c r="D13202" s="252"/>
      <c r="E13202" s="252"/>
      <c r="F13202" s="252"/>
    </row>
    <row r="13204" spans="4:6" x14ac:dyDescent="0.2">
      <c r="D13204" s="252"/>
      <c r="E13204" s="252"/>
      <c r="F13204" s="252"/>
    </row>
    <row r="13206" spans="4:6" x14ac:dyDescent="0.2">
      <c r="D13206" s="252"/>
      <c r="E13206" s="252"/>
      <c r="F13206" s="252"/>
    </row>
    <row r="13208" spans="4:6" x14ac:dyDescent="0.2">
      <c r="D13208" s="252"/>
      <c r="E13208" s="252"/>
      <c r="F13208" s="252"/>
    </row>
    <row r="13210" spans="4:6" x14ac:dyDescent="0.2">
      <c r="D13210" s="252"/>
      <c r="E13210" s="252"/>
      <c r="F13210" s="252"/>
    </row>
    <row r="13212" spans="4:6" x14ac:dyDescent="0.2">
      <c r="D13212" s="252"/>
      <c r="E13212" s="252"/>
      <c r="F13212" s="252"/>
    </row>
    <row r="13214" spans="4:6" x14ac:dyDescent="0.2">
      <c r="D13214" s="252"/>
      <c r="E13214" s="252"/>
      <c r="F13214" s="252"/>
    </row>
    <row r="13216" spans="4:6" x14ac:dyDescent="0.2">
      <c r="D13216" s="252"/>
      <c r="E13216" s="252"/>
      <c r="F13216" s="252"/>
    </row>
    <row r="13218" spans="4:6" x14ac:dyDescent="0.2">
      <c r="D13218" s="252"/>
      <c r="E13218" s="252"/>
      <c r="F13218" s="252"/>
    </row>
    <row r="13220" spans="4:6" x14ac:dyDescent="0.2">
      <c r="D13220" s="252"/>
      <c r="E13220" s="252"/>
      <c r="F13220" s="252"/>
    </row>
    <row r="13222" spans="4:6" x14ac:dyDescent="0.2">
      <c r="D13222" s="252"/>
      <c r="E13222" s="252"/>
      <c r="F13222" s="252"/>
    </row>
    <row r="13224" spans="4:6" x14ac:dyDescent="0.2">
      <c r="D13224" s="252"/>
      <c r="E13224" s="252"/>
      <c r="F13224" s="252"/>
    </row>
    <row r="13226" spans="4:6" x14ac:dyDescent="0.2">
      <c r="D13226" s="252"/>
      <c r="E13226" s="252"/>
      <c r="F13226" s="252"/>
    </row>
    <row r="13228" spans="4:6" x14ac:dyDescent="0.2">
      <c r="D13228" s="252"/>
      <c r="E13228" s="252"/>
      <c r="F13228" s="252"/>
    </row>
    <row r="13230" spans="4:6" x14ac:dyDescent="0.2">
      <c r="D13230" s="252"/>
      <c r="E13230" s="252"/>
      <c r="F13230" s="252"/>
    </row>
    <row r="13232" spans="4:6" x14ac:dyDescent="0.2">
      <c r="D13232" s="252"/>
      <c r="E13232" s="252"/>
      <c r="F13232" s="252"/>
    </row>
    <row r="13234" spans="4:6" x14ac:dyDescent="0.2">
      <c r="D13234" s="252"/>
      <c r="E13234" s="252"/>
      <c r="F13234" s="252"/>
    </row>
    <row r="13236" spans="4:6" x14ac:dyDescent="0.2">
      <c r="D13236" s="252"/>
      <c r="E13236" s="252"/>
      <c r="F13236" s="252"/>
    </row>
    <row r="13238" spans="4:6" x14ac:dyDescent="0.2">
      <c r="D13238" s="252"/>
      <c r="E13238" s="252"/>
      <c r="F13238" s="252"/>
    </row>
    <row r="13240" spans="4:6" x14ac:dyDescent="0.2">
      <c r="D13240" s="252"/>
      <c r="E13240" s="252"/>
      <c r="F13240" s="252"/>
    </row>
    <row r="13242" spans="4:6" x14ac:dyDescent="0.2">
      <c r="D13242" s="252"/>
      <c r="E13242" s="252"/>
      <c r="F13242" s="252"/>
    </row>
    <row r="13244" spans="4:6" x14ac:dyDescent="0.2">
      <c r="D13244" s="252"/>
      <c r="E13244" s="252"/>
      <c r="F13244" s="252"/>
    </row>
    <row r="13246" spans="4:6" x14ac:dyDescent="0.2">
      <c r="D13246" s="252"/>
      <c r="E13246" s="252"/>
      <c r="F13246" s="252"/>
    </row>
    <row r="13248" spans="4:6" x14ac:dyDescent="0.2">
      <c r="D13248" s="252"/>
      <c r="E13248" s="252"/>
      <c r="F13248" s="252"/>
    </row>
    <row r="13250" spans="4:6" x14ac:dyDescent="0.2">
      <c r="D13250" s="252"/>
      <c r="E13250" s="252"/>
      <c r="F13250" s="252"/>
    </row>
    <row r="13252" spans="4:6" x14ac:dyDescent="0.2">
      <c r="D13252" s="252"/>
      <c r="E13252" s="252"/>
      <c r="F13252" s="252"/>
    </row>
    <row r="13254" spans="4:6" x14ac:dyDescent="0.2">
      <c r="D13254" s="252"/>
      <c r="E13254" s="252"/>
      <c r="F13254" s="252"/>
    </row>
    <row r="13256" spans="4:6" x14ac:dyDescent="0.2">
      <c r="D13256" s="252"/>
      <c r="E13256" s="252"/>
      <c r="F13256" s="252"/>
    </row>
    <row r="13258" spans="4:6" x14ac:dyDescent="0.2">
      <c r="D13258" s="252"/>
      <c r="E13258" s="252"/>
      <c r="F13258" s="252"/>
    </row>
    <row r="13260" spans="4:6" x14ac:dyDescent="0.2">
      <c r="D13260" s="252"/>
      <c r="E13260" s="252"/>
      <c r="F13260" s="252"/>
    </row>
    <row r="13262" spans="4:6" x14ac:dyDescent="0.2">
      <c r="D13262" s="252"/>
      <c r="E13262" s="252"/>
      <c r="F13262" s="252"/>
    </row>
    <row r="13264" spans="4:6" x14ac:dyDescent="0.2">
      <c r="D13264" s="252"/>
      <c r="E13264" s="252"/>
      <c r="F13264" s="252"/>
    </row>
    <row r="13266" spans="4:6" x14ac:dyDescent="0.2">
      <c r="D13266" s="252"/>
      <c r="E13266" s="252"/>
      <c r="F13266" s="252"/>
    </row>
    <row r="13268" spans="4:6" x14ac:dyDescent="0.2">
      <c r="D13268" s="252"/>
      <c r="E13268" s="252"/>
      <c r="F13268" s="252"/>
    </row>
    <row r="13270" spans="4:6" x14ac:dyDescent="0.2">
      <c r="D13270" s="252"/>
      <c r="E13270" s="252"/>
      <c r="F13270" s="252"/>
    </row>
    <row r="13272" spans="4:6" x14ac:dyDescent="0.2">
      <c r="D13272" s="252"/>
      <c r="E13272" s="252"/>
      <c r="F13272" s="252"/>
    </row>
    <row r="13274" spans="4:6" x14ac:dyDescent="0.2">
      <c r="D13274" s="252"/>
      <c r="E13274" s="252"/>
      <c r="F13274" s="252"/>
    </row>
    <row r="13276" spans="4:6" x14ac:dyDescent="0.2">
      <c r="D13276" s="252"/>
      <c r="E13276" s="252"/>
      <c r="F13276" s="252"/>
    </row>
    <row r="13278" spans="4:6" x14ac:dyDescent="0.2">
      <c r="D13278" s="252"/>
      <c r="E13278" s="252"/>
      <c r="F13278" s="252"/>
    </row>
    <row r="13280" spans="4:6" x14ac:dyDescent="0.2">
      <c r="D13280" s="252"/>
      <c r="E13280" s="252"/>
      <c r="F13280" s="252"/>
    </row>
    <row r="13282" spans="4:6" x14ac:dyDescent="0.2">
      <c r="D13282" s="252"/>
      <c r="E13282" s="252"/>
      <c r="F13282" s="252"/>
    </row>
    <row r="13284" spans="4:6" x14ac:dyDescent="0.2">
      <c r="D13284" s="252"/>
      <c r="E13284" s="252"/>
      <c r="F13284" s="252"/>
    </row>
    <row r="13286" spans="4:6" x14ac:dyDescent="0.2">
      <c r="D13286" s="252"/>
      <c r="E13286" s="252"/>
      <c r="F13286" s="252"/>
    </row>
    <row r="13288" spans="4:6" x14ac:dyDescent="0.2">
      <c r="D13288" s="252"/>
      <c r="E13288" s="252"/>
      <c r="F13288" s="252"/>
    </row>
    <row r="13290" spans="4:6" x14ac:dyDescent="0.2">
      <c r="D13290" s="252"/>
      <c r="E13290" s="252"/>
      <c r="F13290" s="252"/>
    </row>
    <row r="13292" spans="4:6" x14ac:dyDescent="0.2">
      <c r="D13292" s="252"/>
      <c r="E13292" s="252"/>
      <c r="F13292" s="252"/>
    </row>
    <row r="13294" spans="4:6" x14ac:dyDescent="0.2">
      <c r="D13294" s="252"/>
      <c r="E13294" s="252"/>
      <c r="F13294" s="252"/>
    </row>
    <row r="13296" spans="4:6" x14ac:dyDescent="0.2">
      <c r="D13296" s="252"/>
      <c r="E13296" s="252"/>
      <c r="F13296" s="252"/>
    </row>
    <row r="13298" spans="4:6" x14ac:dyDescent="0.2">
      <c r="D13298" s="252"/>
      <c r="E13298" s="252"/>
      <c r="F13298" s="252"/>
    </row>
    <row r="13300" spans="4:6" x14ac:dyDescent="0.2">
      <c r="D13300" s="252"/>
      <c r="E13300" s="252"/>
      <c r="F13300" s="252"/>
    </row>
    <row r="13302" spans="4:6" x14ac:dyDescent="0.2">
      <c r="D13302" s="252"/>
      <c r="E13302" s="252"/>
      <c r="F13302" s="252"/>
    </row>
    <row r="13304" spans="4:6" x14ac:dyDescent="0.2">
      <c r="D13304" s="252"/>
      <c r="E13304" s="252"/>
      <c r="F13304" s="252"/>
    </row>
    <row r="13306" spans="4:6" x14ac:dyDescent="0.2">
      <c r="D13306" s="252"/>
      <c r="E13306" s="252"/>
      <c r="F13306" s="252"/>
    </row>
    <row r="13308" spans="4:6" x14ac:dyDescent="0.2">
      <c r="D13308" s="252"/>
      <c r="E13308" s="252"/>
      <c r="F13308" s="252"/>
    </row>
    <row r="13310" spans="4:6" x14ac:dyDescent="0.2">
      <c r="D13310" s="252"/>
      <c r="E13310" s="252"/>
      <c r="F13310" s="252"/>
    </row>
    <row r="13312" spans="4:6" x14ac:dyDescent="0.2">
      <c r="D13312" s="252"/>
      <c r="E13312" s="252"/>
      <c r="F13312" s="252"/>
    </row>
    <row r="13314" spans="4:6" x14ac:dyDescent="0.2">
      <c r="D13314" s="252"/>
      <c r="E13314" s="252"/>
      <c r="F13314" s="252"/>
    </row>
    <row r="13316" spans="4:6" x14ac:dyDescent="0.2">
      <c r="D13316" s="252"/>
      <c r="E13316" s="252"/>
      <c r="F13316" s="252"/>
    </row>
    <row r="13318" spans="4:6" x14ac:dyDescent="0.2">
      <c r="D13318" s="252"/>
      <c r="E13318" s="252"/>
      <c r="F13318" s="252"/>
    </row>
    <row r="13320" spans="4:6" x14ac:dyDescent="0.2">
      <c r="D13320" s="252"/>
      <c r="E13320" s="252"/>
      <c r="F13320" s="252"/>
    </row>
    <row r="13322" spans="4:6" x14ac:dyDescent="0.2">
      <c r="D13322" s="252"/>
      <c r="E13322" s="252"/>
      <c r="F13322" s="252"/>
    </row>
    <row r="13324" spans="4:6" x14ac:dyDescent="0.2">
      <c r="D13324" s="252"/>
      <c r="E13324" s="252"/>
      <c r="F13324" s="252"/>
    </row>
    <row r="13326" spans="4:6" x14ac:dyDescent="0.2">
      <c r="D13326" s="252"/>
      <c r="E13326" s="252"/>
      <c r="F13326" s="252"/>
    </row>
    <row r="13328" spans="4:6" x14ac:dyDescent="0.2">
      <c r="D13328" s="252"/>
      <c r="E13328" s="252"/>
      <c r="F13328" s="252"/>
    </row>
    <row r="13330" spans="4:6" x14ac:dyDescent="0.2">
      <c r="D13330" s="252"/>
      <c r="E13330" s="252"/>
      <c r="F13330" s="252"/>
    </row>
    <row r="13332" spans="4:6" x14ac:dyDescent="0.2">
      <c r="D13332" s="252"/>
      <c r="E13332" s="252"/>
      <c r="F13332" s="252"/>
    </row>
    <row r="13334" spans="4:6" x14ac:dyDescent="0.2">
      <c r="D13334" s="252"/>
      <c r="E13334" s="252"/>
      <c r="F13334" s="252"/>
    </row>
    <row r="13336" spans="4:6" x14ac:dyDescent="0.2">
      <c r="D13336" s="252"/>
      <c r="E13336" s="252"/>
      <c r="F13336" s="252"/>
    </row>
    <row r="13338" spans="4:6" x14ac:dyDescent="0.2">
      <c r="D13338" s="252"/>
      <c r="E13338" s="252"/>
      <c r="F13338" s="252"/>
    </row>
    <row r="13340" spans="4:6" x14ac:dyDescent="0.2">
      <c r="D13340" s="252"/>
      <c r="E13340" s="252"/>
      <c r="F13340" s="252"/>
    </row>
    <row r="13342" spans="4:6" x14ac:dyDescent="0.2">
      <c r="D13342" s="252"/>
      <c r="E13342" s="252"/>
      <c r="F13342" s="252"/>
    </row>
    <row r="13344" spans="4:6" x14ac:dyDescent="0.2">
      <c r="D13344" s="252"/>
      <c r="E13344" s="252"/>
      <c r="F13344" s="252"/>
    </row>
    <row r="13346" spans="4:6" x14ac:dyDescent="0.2">
      <c r="D13346" s="252"/>
      <c r="E13346" s="252"/>
      <c r="F13346" s="252"/>
    </row>
    <row r="13348" spans="4:6" x14ac:dyDescent="0.2">
      <c r="D13348" s="252"/>
      <c r="E13348" s="252"/>
      <c r="F13348" s="252"/>
    </row>
    <row r="13350" spans="4:6" x14ac:dyDescent="0.2">
      <c r="D13350" s="252"/>
      <c r="E13350" s="252"/>
      <c r="F13350" s="252"/>
    </row>
    <row r="13352" spans="4:6" x14ac:dyDescent="0.2">
      <c r="D13352" s="252"/>
      <c r="E13352" s="252"/>
      <c r="F13352" s="252"/>
    </row>
    <row r="13354" spans="4:6" x14ac:dyDescent="0.2">
      <c r="D13354" s="252"/>
      <c r="E13354" s="252"/>
      <c r="F13354" s="252"/>
    </row>
    <row r="13356" spans="4:6" x14ac:dyDescent="0.2">
      <c r="D13356" s="252"/>
      <c r="E13356" s="252"/>
      <c r="F13356" s="252"/>
    </row>
    <row r="13358" spans="4:6" x14ac:dyDescent="0.2">
      <c r="D13358" s="252"/>
      <c r="E13358" s="252"/>
      <c r="F13358" s="252"/>
    </row>
    <row r="13360" spans="4:6" x14ac:dyDescent="0.2">
      <c r="D13360" s="252"/>
      <c r="E13360" s="252"/>
      <c r="F13360" s="252"/>
    </row>
    <row r="13362" spans="4:6" x14ac:dyDescent="0.2">
      <c r="D13362" s="252"/>
      <c r="E13362" s="252"/>
      <c r="F13362" s="252"/>
    </row>
    <row r="13364" spans="4:6" x14ac:dyDescent="0.2">
      <c r="D13364" s="252"/>
      <c r="E13364" s="252"/>
      <c r="F13364" s="252"/>
    </row>
    <row r="13366" spans="4:6" x14ac:dyDescent="0.2">
      <c r="D13366" s="252"/>
      <c r="E13366" s="252"/>
      <c r="F13366" s="252"/>
    </row>
    <row r="13368" spans="4:6" x14ac:dyDescent="0.2">
      <c r="D13368" s="252"/>
      <c r="E13368" s="252"/>
      <c r="F13368" s="252"/>
    </row>
    <row r="13370" spans="4:6" x14ac:dyDescent="0.2">
      <c r="D13370" s="252"/>
      <c r="E13370" s="252"/>
      <c r="F13370" s="252"/>
    </row>
    <row r="13372" spans="4:6" x14ac:dyDescent="0.2">
      <c r="D13372" s="252"/>
      <c r="E13372" s="252"/>
      <c r="F13372" s="252"/>
    </row>
    <row r="13374" spans="4:6" x14ac:dyDescent="0.2">
      <c r="D13374" s="252"/>
      <c r="E13374" s="252"/>
      <c r="F13374" s="252"/>
    </row>
    <row r="13376" spans="4:6" x14ac:dyDescent="0.2">
      <c r="D13376" s="252"/>
      <c r="E13376" s="252"/>
      <c r="F13376" s="252"/>
    </row>
    <row r="13378" spans="4:6" x14ac:dyDescent="0.2">
      <c r="D13378" s="252"/>
      <c r="E13378" s="252"/>
      <c r="F13378" s="252"/>
    </row>
    <row r="13380" spans="4:6" x14ac:dyDescent="0.2">
      <c r="D13380" s="252"/>
      <c r="E13380" s="252"/>
      <c r="F13380" s="252"/>
    </row>
    <row r="13382" spans="4:6" x14ac:dyDescent="0.2">
      <c r="D13382" s="252"/>
      <c r="E13382" s="252"/>
      <c r="F13382" s="252"/>
    </row>
    <row r="13384" spans="4:6" x14ac:dyDescent="0.2">
      <c r="D13384" s="252"/>
      <c r="E13384" s="252"/>
      <c r="F13384" s="252"/>
    </row>
    <row r="13386" spans="4:6" x14ac:dyDescent="0.2">
      <c r="D13386" s="252"/>
      <c r="E13386" s="252"/>
      <c r="F13386" s="252"/>
    </row>
    <row r="13388" spans="4:6" x14ac:dyDescent="0.2">
      <c r="D13388" s="252"/>
      <c r="E13388" s="252"/>
      <c r="F13388" s="252"/>
    </row>
    <row r="13390" spans="4:6" x14ac:dyDescent="0.2">
      <c r="D13390" s="252"/>
      <c r="E13390" s="252"/>
      <c r="F13390" s="252"/>
    </row>
    <row r="13392" spans="4:6" x14ac:dyDescent="0.2">
      <c r="D13392" s="252"/>
      <c r="E13392" s="252"/>
      <c r="F13392" s="252"/>
    </row>
    <row r="13394" spans="4:6" x14ac:dyDescent="0.2">
      <c r="D13394" s="252"/>
      <c r="E13394" s="252"/>
      <c r="F13394" s="252"/>
    </row>
    <row r="13396" spans="4:6" x14ac:dyDescent="0.2">
      <c r="D13396" s="252"/>
      <c r="E13396" s="252"/>
      <c r="F13396" s="252"/>
    </row>
    <row r="13398" spans="4:6" x14ac:dyDescent="0.2">
      <c r="D13398" s="252"/>
      <c r="E13398" s="252"/>
      <c r="F13398" s="252"/>
    </row>
    <row r="13400" spans="4:6" x14ac:dyDescent="0.2">
      <c r="D13400" s="252"/>
      <c r="E13400" s="252"/>
      <c r="F13400" s="252"/>
    </row>
    <row r="13402" spans="4:6" x14ac:dyDescent="0.2">
      <c r="D13402" s="252"/>
      <c r="E13402" s="252"/>
      <c r="F13402" s="252"/>
    </row>
    <row r="13404" spans="4:6" x14ac:dyDescent="0.2">
      <c r="D13404" s="252"/>
      <c r="E13404" s="252"/>
      <c r="F13404" s="252"/>
    </row>
    <row r="13406" spans="4:6" x14ac:dyDescent="0.2">
      <c r="D13406" s="252"/>
      <c r="E13406" s="252"/>
      <c r="F13406" s="252"/>
    </row>
    <row r="13408" spans="4:6" x14ac:dyDescent="0.2">
      <c r="D13408" s="252"/>
      <c r="E13408" s="252"/>
      <c r="F13408" s="252"/>
    </row>
    <row r="13410" spans="4:6" x14ac:dyDescent="0.2">
      <c r="D13410" s="252"/>
      <c r="E13410" s="252"/>
      <c r="F13410" s="252"/>
    </row>
    <row r="13412" spans="4:6" x14ac:dyDescent="0.2">
      <c r="D13412" s="252"/>
      <c r="E13412" s="252"/>
      <c r="F13412" s="252"/>
    </row>
    <row r="13414" spans="4:6" x14ac:dyDescent="0.2">
      <c r="D13414" s="252"/>
      <c r="E13414" s="252"/>
      <c r="F13414" s="252"/>
    </row>
    <row r="13416" spans="4:6" x14ac:dyDescent="0.2">
      <c r="D13416" s="252"/>
      <c r="E13416" s="252"/>
      <c r="F13416" s="252"/>
    </row>
    <row r="13418" spans="4:6" x14ac:dyDescent="0.2">
      <c r="D13418" s="252"/>
      <c r="E13418" s="252"/>
      <c r="F13418" s="252"/>
    </row>
    <row r="13420" spans="4:6" x14ac:dyDescent="0.2">
      <c r="D13420" s="252"/>
      <c r="E13420" s="252"/>
      <c r="F13420" s="252"/>
    </row>
    <row r="13422" spans="4:6" x14ac:dyDescent="0.2">
      <c r="D13422" s="252"/>
      <c r="E13422" s="252"/>
      <c r="F13422" s="252"/>
    </row>
    <row r="13424" spans="4:6" x14ac:dyDescent="0.2">
      <c r="D13424" s="252"/>
      <c r="E13424" s="252"/>
      <c r="F13424" s="252"/>
    </row>
    <row r="13426" spans="4:6" x14ac:dyDescent="0.2">
      <c r="D13426" s="252"/>
      <c r="E13426" s="252"/>
      <c r="F13426" s="252"/>
    </row>
    <row r="13428" spans="4:6" x14ac:dyDescent="0.2">
      <c r="D13428" s="252"/>
      <c r="E13428" s="252"/>
      <c r="F13428" s="252"/>
    </row>
    <row r="13430" spans="4:6" x14ac:dyDescent="0.2">
      <c r="D13430" s="252"/>
      <c r="E13430" s="252"/>
      <c r="F13430" s="252"/>
    </row>
    <row r="13432" spans="4:6" x14ac:dyDescent="0.2">
      <c r="D13432" s="252"/>
      <c r="E13432" s="252"/>
      <c r="F13432" s="252"/>
    </row>
    <row r="13434" spans="4:6" x14ac:dyDescent="0.2">
      <c r="D13434" s="252"/>
      <c r="E13434" s="252"/>
      <c r="F13434" s="252"/>
    </row>
    <row r="13436" spans="4:6" x14ac:dyDescent="0.2">
      <c r="D13436" s="252"/>
      <c r="E13436" s="252"/>
      <c r="F13436" s="252"/>
    </row>
    <row r="13438" spans="4:6" x14ac:dyDescent="0.2">
      <c r="D13438" s="252"/>
      <c r="E13438" s="252"/>
      <c r="F13438" s="252"/>
    </row>
    <row r="13440" spans="4:6" x14ac:dyDescent="0.2">
      <c r="D13440" s="252"/>
      <c r="E13440" s="252"/>
      <c r="F13440" s="252"/>
    </row>
    <row r="13442" spans="4:6" x14ac:dyDescent="0.2">
      <c r="D13442" s="252"/>
      <c r="E13442" s="252"/>
      <c r="F13442" s="252"/>
    </row>
    <row r="13444" spans="4:6" x14ac:dyDescent="0.2">
      <c r="D13444" s="252"/>
      <c r="E13444" s="252"/>
      <c r="F13444" s="252"/>
    </row>
    <row r="13446" spans="4:6" x14ac:dyDescent="0.2">
      <c r="D13446" s="252"/>
      <c r="E13446" s="252"/>
      <c r="F13446" s="252"/>
    </row>
    <row r="13448" spans="4:6" x14ac:dyDescent="0.2">
      <c r="D13448" s="252"/>
      <c r="E13448" s="252"/>
      <c r="F13448" s="252"/>
    </row>
    <row r="13450" spans="4:6" x14ac:dyDescent="0.2">
      <c r="D13450" s="252"/>
      <c r="E13450" s="252"/>
      <c r="F13450" s="252"/>
    </row>
    <row r="13452" spans="4:6" x14ac:dyDescent="0.2">
      <c r="D13452" s="252"/>
      <c r="E13452" s="252"/>
      <c r="F13452" s="252"/>
    </row>
    <row r="13454" spans="4:6" x14ac:dyDescent="0.2">
      <c r="D13454" s="252"/>
      <c r="E13454" s="252"/>
      <c r="F13454" s="252"/>
    </row>
    <row r="13456" spans="4:6" x14ac:dyDescent="0.2">
      <c r="D13456" s="252"/>
      <c r="E13456" s="252"/>
      <c r="F13456" s="252"/>
    </row>
    <row r="13458" spans="4:6" x14ac:dyDescent="0.2">
      <c r="D13458" s="252"/>
      <c r="E13458" s="252"/>
      <c r="F13458" s="252"/>
    </row>
    <row r="13460" spans="4:6" x14ac:dyDescent="0.2">
      <c r="D13460" s="252"/>
      <c r="E13460" s="252"/>
      <c r="F13460" s="252"/>
    </row>
    <row r="13462" spans="4:6" x14ac:dyDescent="0.2">
      <c r="D13462" s="252"/>
      <c r="E13462" s="252"/>
      <c r="F13462" s="252"/>
    </row>
    <row r="13464" spans="4:6" x14ac:dyDescent="0.2">
      <c r="D13464" s="252"/>
      <c r="E13464" s="252"/>
      <c r="F13464" s="252"/>
    </row>
    <row r="13466" spans="4:6" x14ac:dyDescent="0.2">
      <c r="D13466" s="252"/>
      <c r="E13466" s="252"/>
      <c r="F13466" s="252"/>
    </row>
    <row r="13468" spans="4:6" x14ac:dyDescent="0.2">
      <c r="D13468" s="252"/>
      <c r="E13468" s="252"/>
      <c r="F13468" s="252"/>
    </row>
    <row r="13470" spans="4:6" x14ac:dyDescent="0.2">
      <c r="D13470" s="252"/>
      <c r="E13470" s="252"/>
      <c r="F13470" s="252"/>
    </row>
    <row r="13472" spans="4:6" x14ac:dyDescent="0.2">
      <c r="D13472" s="252"/>
      <c r="E13472" s="252"/>
      <c r="F13472" s="252"/>
    </row>
    <row r="13474" spans="4:6" x14ac:dyDescent="0.2">
      <c r="D13474" s="252"/>
      <c r="E13474" s="252"/>
      <c r="F13474" s="252"/>
    </row>
    <row r="13476" spans="4:6" x14ac:dyDescent="0.2">
      <c r="D13476" s="252"/>
      <c r="E13476" s="252"/>
      <c r="F13476" s="252"/>
    </row>
    <row r="13478" spans="4:6" x14ac:dyDescent="0.2">
      <c r="D13478" s="252"/>
      <c r="E13478" s="252"/>
      <c r="F13478" s="252"/>
    </row>
    <row r="13480" spans="4:6" x14ac:dyDescent="0.2">
      <c r="D13480" s="252"/>
      <c r="E13480" s="252"/>
      <c r="F13480" s="252"/>
    </row>
    <row r="13482" spans="4:6" x14ac:dyDescent="0.2">
      <c r="D13482" s="252"/>
      <c r="E13482" s="252"/>
      <c r="F13482" s="252"/>
    </row>
    <row r="13484" spans="4:6" x14ac:dyDescent="0.2">
      <c r="D13484" s="252"/>
      <c r="E13484" s="252"/>
      <c r="F13484" s="252"/>
    </row>
    <row r="13486" spans="4:6" x14ac:dyDescent="0.2">
      <c r="D13486" s="252"/>
      <c r="E13486" s="252"/>
      <c r="F13486" s="252"/>
    </row>
    <row r="13488" spans="4:6" x14ac:dyDescent="0.2">
      <c r="D13488" s="252"/>
      <c r="E13488" s="252"/>
      <c r="F13488" s="252"/>
    </row>
    <row r="13490" spans="4:6" x14ac:dyDescent="0.2">
      <c r="D13490" s="252"/>
      <c r="E13490" s="252"/>
      <c r="F13490" s="252"/>
    </row>
    <row r="13492" spans="4:6" x14ac:dyDescent="0.2">
      <c r="D13492" s="252"/>
      <c r="E13492" s="252"/>
      <c r="F13492" s="252"/>
    </row>
    <row r="13494" spans="4:6" x14ac:dyDescent="0.2">
      <c r="D13494" s="252"/>
      <c r="E13494" s="252"/>
      <c r="F13494" s="252"/>
    </row>
    <row r="13496" spans="4:6" x14ac:dyDescent="0.2">
      <c r="D13496" s="252"/>
      <c r="E13496" s="252"/>
      <c r="F13496" s="252"/>
    </row>
    <row r="13498" spans="4:6" x14ac:dyDescent="0.2">
      <c r="D13498" s="252"/>
      <c r="E13498" s="252"/>
      <c r="F13498" s="252"/>
    </row>
    <row r="13500" spans="4:6" x14ac:dyDescent="0.2">
      <c r="D13500" s="252"/>
      <c r="E13500" s="252"/>
      <c r="F13500" s="252"/>
    </row>
    <row r="13502" spans="4:6" x14ac:dyDescent="0.2">
      <c r="D13502" s="252"/>
      <c r="E13502" s="252"/>
      <c r="F13502" s="252"/>
    </row>
    <row r="13504" spans="4:6" x14ac:dyDescent="0.2">
      <c r="D13504" s="252"/>
      <c r="E13504" s="252"/>
      <c r="F13504" s="252"/>
    </row>
    <row r="13506" spans="4:6" x14ac:dyDescent="0.2">
      <c r="D13506" s="252"/>
      <c r="E13506" s="252"/>
      <c r="F13506" s="252"/>
    </row>
    <row r="13508" spans="4:6" x14ac:dyDescent="0.2">
      <c r="D13508" s="252"/>
      <c r="E13508" s="252"/>
      <c r="F13508" s="252"/>
    </row>
    <row r="13510" spans="4:6" x14ac:dyDescent="0.2">
      <c r="D13510" s="252"/>
      <c r="E13510" s="252"/>
      <c r="F13510" s="252"/>
    </row>
    <row r="13512" spans="4:6" x14ac:dyDescent="0.2">
      <c r="D13512" s="252"/>
      <c r="E13512" s="252"/>
      <c r="F13512" s="252"/>
    </row>
    <row r="13514" spans="4:6" x14ac:dyDescent="0.2">
      <c r="D13514" s="252"/>
      <c r="E13514" s="252"/>
      <c r="F13514" s="252"/>
    </row>
    <row r="13516" spans="4:6" x14ac:dyDescent="0.2">
      <c r="D13516" s="252"/>
      <c r="E13516" s="252"/>
      <c r="F13516" s="252"/>
    </row>
    <row r="13518" spans="4:6" x14ac:dyDescent="0.2">
      <c r="D13518" s="252"/>
      <c r="E13518" s="252"/>
      <c r="F13518" s="252"/>
    </row>
    <row r="13520" spans="4:6" x14ac:dyDescent="0.2">
      <c r="D13520" s="252"/>
      <c r="E13520" s="252"/>
      <c r="F13520" s="252"/>
    </row>
    <row r="13522" spans="4:6" x14ac:dyDescent="0.2">
      <c r="D13522" s="252"/>
      <c r="E13522" s="252"/>
      <c r="F13522" s="252"/>
    </row>
    <row r="13524" spans="4:6" x14ac:dyDescent="0.2">
      <c r="D13524" s="252"/>
      <c r="E13524" s="252"/>
      <c r="F13524" s="252"/>
    </row>
    <row r="13526" spans="4:6" x14ac:dyDescent="0.2">
      <c r="D13526" s="252"/>
      <c r="E13526" s="252"/>
      <c r="F13526" s="252"/>
    </row>
    <row r="13528" spans="4:6" x14ac:dyDescent="0.2">
      <c r="D13528" s="252"/>
      <c r="E13528" s="252"/>
      <c r="F13528" s="252"/>
    </row>
    <row r="13530" spans="4:6" x14ac:dyDescent="0.2">
      <c r="D13530" s="252"/>
      <c r="E13530" s="252"/>
      <c r="F13530" s="252"/>
    </row>
    <row r="13532" spans="4:6" x14ac:dyDescent="0.2">
      <c r="D13532" s="252"/>
      <c r="E13532" s="252"/>
      <c r="F13532" s="252"/>
    </row>
    <row r="13534" spans="4:6" x14ac:dyDescent="0.2">
      <c r="D13534" s="252"/>
      <c r="E13534" s="252"/>
      <c r="F13534" s="252"/>
    </row>
    <row r="13536" spans="4:6" x14ac:dyDescent="0.2">
      <c r="D13536" s="252"/>
      <c r="E13536" s="252"/>
      <c r="F13536" s="252"/>
    </row>
    <row r="13538" spans="4:6" x14ac:dyDescent="0.2">
      <c r="D13538" s="252"/>
      <c r="E13538" s="252"/>
      <c r="F13538" s="252"/>
    </row>
    <row r="13540" spans="4:6" x14ac:dyDescent="0.2">
      <c r="D13540" s="252"/>
      <c r="E13540" s="252"/>
      <c r="F13540" s="252"/>
    </row>
    <row r="13542" spans="4:6" x14ac:dyDescent="0.2">
      <c r="D13542" s="252"/>
      <c r="E13542" s="252"/>
      <c r="F13542" s="252"/>
    </row>
    <row r="13544" spans="4:6" x14ac:dyDescent="0.2">
      <c r="D13544" s="252"/>
      <c r="E13544" s="252"/>
      <c r="F13544" s="252"/>
    </row>
    <row r="13546" spans="4:6" x14ac:dyDescent="0.2">
      <c r="D13546" s="252"/>
      <c r="E13546" s="252"/>
      <c r="F13546" s="252"/>
    </row>
    <row r="13548" spans="4:6" x14ac:dyDescent="0.2">
      <c r="D13548" s="252"/>
      <c r="E13548" s="252"/>
      <c r="F13548" s="252"/>
    </row>
    <row r="13550" spans="4:6" x14ac:dyDescent="0.2">
      <c r="D13550" s="252"/>
      <c r="E13550" s="252"/>
      <c r="F13550" s="252"/>
    </row>
    <row r="13552" spans="4:6" x14ac:dyDescent="0.2">
      <c r="D13552" s="252"/>
      <c r="E13552" s="252"/>
      <c r="F13552" s="252"/>
    </row>
    <row r="13554" spans="4:6" x14ac:dyDescent="0.2">
      <c r="D13554" s="252"/>
      <c r="E13554" s="252"/>
      <c r="F13554" s="252"/>
    </row>
    <row r="13556" spans="4:6" x14ac:dyDescent="0.2">
      <c r="D13556" s="252"/>
      <c r="E13556" s="252"/>
      <c r="F13556" s="252"/>
    </row>
    <row r="13558" spans="4:6" x14ac:dyDescent="0.2">
      <c r="D13558" s="252"/>
      <c r="E13558" s="252"/>
      <c r="F13558" s="252"/>
    </row>
    <row r="13560" spans="4:6" x14ac:dyDescent="0.2">
      <c r="D13560" s="252"/>
      <c r="E13560" s="252"/>
      <c r="F13560" s="252"/>
    </row>
    <row r="13562" spans="4:6" x14ac:dyDescent="0.2">
      <c r="D13562" s="252"/>
      <c r="E13562" s="252"/>
      <c r="F13562" s="252"/>
    </row>
    <row r="13564" spans="4:6" x14ac:dyDescent="0.2">
      <c r="D13564" s="252"/>
      <c r="E13564" s="252"/>
      <c r="F13564" s="252"/>
    </row>
    <row r="13566" spans="4:6" x14ac:dyDescent="0.2">
      <c r="D13566" s="252"/>
      <c r="E13566" s="252"/>
      <c r="F13566" s="252"/>
    </row>
    <row r="13568" spans="4:6" x14ac:dyDescent="0.2">
      <c r="D13568" s="252"/>
      <c r="E13568" s="252"/>
      <c r="F13568" s="252"/>
    </row>
    <row r="13570" spans="4:6" x14ac:dyDescent="0.2">
      <c r="D13570" s="252"/>
      <c r="E13570" s="252"/>
      <c r="F13570" s="252"/>
    </row>
    <row r="13572" spans="4:6" x14ac:dyDescent="0.2">
      <c r="D13572" s="252"/>
      <c r="E13572" s="252"/>
      <c r="F13572" s="252"/>
    </row>
    <row r="13574" spans="4:6" x14ac:dyDescent="0.2">
      <c r="D13574" s="252"/>
      <c r="E13574" s="252"/>
      <c r="F13574" s="252"/>
    </row>
    <row r="13576" spans="4:6" x14ac:dyDescent="0.2">
      <c r="D13576" s="252"/>
      <c r="E13576" s="252"/>
      <c r="F13576" s="252"/>
    </row>
    <row r="13578" spans="4:6" x14ac:dyDescent="0.2">
      <c r="D13578" s="252"/>
      <c r="E13578" s="252"/>
      <c r="F13578" s="252"/>
    </row>
    <row r="13580" spans="4:6" x14ac:dyDescent="0.2">
      <c r="D13580" s="252"/>
      <c r="E13580" s="252"/>
      <c r="F13580" s="252"/>
    </row>
    <row r="13582" spans="4:6" x14ac:dyDescent="0.2">
      <c r="D13582" s="252"/>
      <c r="E13582" s="252"/>
      <c r="F13582" s="252"/>
    </row>
    <row r="13584" spans="4:6" x14ac:dyDescent="0.2">
      <c r="D13584" s="252"/>
      <c r="E13584" s="252"/>
      <c r="F13584" s="252"/>
    </row>
    <row r="13586" spans="4:6" x14ac:dyDescent="0.2">
      <c r="D13586" s="252"/>
      <c r="E13586" s="252"/>
      <c r="F13586" s="252"/>
    </row>
    <row r="13588" spans="4:6" x14ac:dyDescent="0.2">
      <c r="D13588" s="252"/>
      <c r="E13588" s="252"/>
      <c r="F13588" s="252"/>
    </row>
    <row r="13590" spans="4:6" x14ac:dyDescent="0.2">
      <c r="D13590" s="252"/>
      <c r="E13590" s="252"/>
      <c r="F13590" s="252"/>
    </row>
    <row r="13592" spans="4:6" x14ac:dyDescent="0.2">
      <c r="D13592" s="252"/>
      <c r="E13592" s="252"/>
      <c r="F13592" s="252"/>
    </row>
    <row r="13594" spans="4:6" x14ac:dyDescent="0.2">
      <c r="D13594" s="252"/>
      <c r="E13594" s="252"/>
      <c r="F13594" s="252"/>
    </row>
    <row r="13596" spans="4:6" x14ac:dyDescent="0.2">
      <c r="D13596" s="252"/>
      <c r="E13596" s="252"/>
      <c r="F13596" s="252"/>
    </row>
    <row r="13598" spans="4:6" x14ac:dyDescent="0.2">
      <c r="D13598" s="252"/>
      <c r="E13598" s="252"/>
      <c r="F13598" s="252"/>
    </row>
    <row r="13600" spans="4:6" x14ac:dyDescent="0.2">
      <c r="D13600" s="252"/>
      <c r="E13600" s="252"/>
      <c r="F13600" s="252"/>
    </row>
    <row r="13602" spans="4:6" x14ac:dyDescent="0.2">
      <c r="D13602" s="252"/>
      <c r="E13602" s="252"/>
      <c r="F13602" s="252"/>
    </row>
    <row r="13604" spans="4:6" x14ac:dyDescent="0.2">
      <c r="D13604" s="252"/>
      <c r="E13604" s="252"/>
      <c r="F13604" s="252"/>
    </row>
    <row r="13606" spans="4:6" x14ac:dyDescent="0.2">
      <c r="D13606" s="252"/>
      <c r="E13606" s="252"/>
      <c r="F13606" s="252"/>
    </row>
    <row r="13608" spans="4:6" x14ac:dyDescent="0.2">
      <c r="D13608" s="252"/>
      <c r="E13608" s="252"/>
      <c r="F13608" s="252"/>
    </row>
    <row r="13610" spans="4:6" x14ac:dyDescent="0.2">
      <c r="D13610" s="252"/>
      <c r="E13610" s="252"/>
      <c r="F13610" s="252"/>
    </row>
    <row r="13612" spans="4:6" x14ac:dyDescent="0.2">
      <c r="D13612" s="252"/>
      <c r="E13612" s="252"/>
      <c r="F13612" s="252"/>
    </row>
    <row r="13614" spans="4:6" x14ac:dyDescent="0.2">
      <c r="D13614" s="252"/>
      <c r="E13614" s="252"/>
      <c r="F13614" s="252"/>
    </row>
    <row r="13616" spans="4:6" x14ac:dyDescent="0.2">
      <c r="D13616" s="252"/>
      <c r="E13616" s="252"/>
      <c r="F13616" s="252"/>
    </row>
    <row r="13618" spans="4:6" x14ac:dyDescent="0.2">
      <c r="D13618" s="252"/>
      <c r="E13618" s="252"/>
      <c r="F13618" s="252"/>
    </row>
    <row r="13620" spans="4:6" x14ac:dyDescent="0.2">
      <c r="D13620" s="252"/>
      <c r="E13620" s="252"/>
      <c r="F13620" s="252"/>
    </row>
    <row r="13622" spans="4:6" x14ac:dyDescent="0.2">
      <c r="D13622" s="252"/>
      <c r="E13622" s="252"/>
      <c r="F13622" s="252"/>
    </row>
    <row r="13624" spans="4:6" x14ac:dyDescent="0.2">
      <c r="D13624" s="252"/>
      <c r="E13624" s="252"/>
      <c r="F13624" s="252"/>
    </row>
  </sheetData>
  <mergeCells count="13">
    <mergeCell ref="B1:K1"/>
    <mergeCell ref="B2:K2"/>
    <mergeCell ref="B204:B205"/>
    <mergeCell ref="B212:B213"/>
    <mergeCell ref="K3:K4"/>
    <mergeCell ref="B206:B207"/>
    <mergeCell ref="B208:B209"/>
    <mergeCell ref="B210:B211"/>
    <mergeCell ref="B214:B215"/>
    <mergeCell ref="Y3:AD3"/>
    <mergeCell ref="B200:B201"/>
    <mergeCell ref="B202:B203"/>
    <mergeCell ref="D3:J3"/>
  </mergeCells>
  <phoneticPr fontId="27" type="noConversion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V120"/>
  <sheetViews>
    <sheetView zoomScale="90" zoomScaleNormal="90" workbookViewId="0">
      <selection activeCell="C21" sqref="C21"/>
    </sheetView>
  </sheetViews>
  <sheetFormatPr baseColWidth="10" defaultColWidth="8.5703125" defaultRowHeight="12.75" x14ac:dyDescent="0.2"/>
  <cols>
    <col min="1" max="1" width="34.5703125" style="46" customWidth="1"/>
    <col min="2" max="2" width="15.5703125" style="49" customWidth="1"/>
    <col min="3" max="3" width="12.28515625" style="49" customWidth="1"/>
    <col min="4" max="4" width="12" style="49" customWidth="1"/>
    <col min="5" max="5" width="11.5703125" style="49" customWidth="1"/>
    <col min="6" max="6" width="12.28515625" style="49" customWidth="1"/>
    <col min="7" max="7" width="11.140625" style="49" customWidth="1"/>
    <col min="8" max="8" width="12.28515625" style="49" customWidth="1"/>
    <col min="9" max="9" width="13.140625" style="49" customWidth="1"/>
    <col min="10" max="10" width="13.7109375" style="46" customWidth="1"/>
    <col min="11" max="11" width="11.42578125" style="89" customWidth="1"/>
    <col min="12" max="22" width="11.42578125" style="45" customWidth="1"/>
    <col min="23" max="206" width="11.42578125" style="46" customWidth="1"/>
    <col min="207" max="207" width="24.42578125" style="46" customWidth="1"/>
    <col min="208" max="208" width="7.42578125" style="46" customWidth="1"/>
    <col min="209" max="209" width="9.7109375" style="46" customWidth="1"/>
    <col min="210" max="16384" width="8.5703125" style="46"/>
  </cols>
  <sheetData>
    <row r="1" spans="1:13" s="45" customFormat="1" ht="49.5" customHeight="1" x14ac:dyDescent="0.2">
      <c r="B1" s="60"/>
      <c r="C1" s="60"/>
      <c r="D1" s="60"/>
      <c r="E1" s="60"/>
      <c r="F1" s="60"/>
      <c r="G1" s="60"/>
      <c r="H1" s="60"/>
      <c r="I1" s="60"/>
      <c r="K1" s="89"/>
    </row>
    <row r="2" spans="1:13" ht="36" customHeight="1" x14ac:dyDescent="0.2">
      <c r="A2" s="371" t="s">
        <v>374</v>
      </c>
      <c r="B2" s="371"/>
      <c r="C2" s="371"/>
      <c r="D2" s="371"/>
      <c r="E2" s="371"/>
      <c r="F2" s="371"/>
      <c r="G2" s="371"/>
      <c r="H2" s="371"/>
      <c r="I2" s="371"/>
      <c r="J2" s="371"/>
      <c r="K2" s="160"/>
      <c r="L2" s="160"/>
      <c r="M2" s="160"/>
    </row>
    <row r="3" spans="1:13" ht="19.5" customHeight="1" x14ac:dyDescent="0.2">
      <c r="A3" s="372">
        <f ca="1">TODAY()</f>
        <v>45817</v>
      </c>
      <c r="B3" s="372"/>
      <c r="C3" s="373"/>
      <c r="D3" s="373"/>
      <c r="E3" s="373"/>
      <c r="F3" s="373"/>
      <c r="G3" s="373"/>
      <c r="H3" s="373"/>
      <c r="I3" s="373"/>
      <c r="J3" s="373"/>
    </row>
    <row r="4" spans="1:13" ht="24.75" customHeight="1" x14ac:dyDescent="0.2">
      <c r="A4" s="152"/>
      <c r="B4" s="154"/>
      <c r="C4" s="374" t="s">
        <v>288</v>
      </c>
      <c r="D4" s="375"/>
      <c r="E4" s="375"/>
      <c r="F4" s="375"/>
      <c r="G4" s="375"/>
      <c r="H4" s="375"/>
      <c r="I4" s="375"/>
      <c r="J4" s="156"/>
      <c r="K4" s="157"/>
    </row>
    <row r="5" spans="1:13" ht="39" customHeight="1" x14ac:dyDescent="0.25">
      <c r="A5" s="153" t="s">
        <v>0</v>
      </c>
      <c r="B5" s="155" t="s">
        <v>139</v>
      </c>
      <c r="C5" s="168" t="str">
        <f>Hoy!D4</f>
        <v xml:space="preserve">La Sirena, Carretera Mella </v>
      </c>
      <c r="D5" s="168" t="e">
        <f>Hoy!#REF!</f>
        <v>#REF!</v>
      </c>
      <c r="E5" s="168" t="e">
        <f>Hoy!#REF!</f>
        <v>#REF!</v>
      </c>
      <c r="F5" s="168" t="e">
        <f>Hoy!#REF!</f>
        <v>#REF!</v>
      </c>
      <c r="G5" s="168">
        <f>Hoy!H4</f>
        <v>0</v>
      </c>
      <c r="H5" s="168">
        <f>Hoy!I4</f>
        <v>0</v>
      </c>
      <c r="I5" s="168">
        <f>Hoy!J4</f>
        <v>0</v>
      </c>
      <c r="J5" s="159" t="s">
        <v>405</v>
      </c>
      <c r="K5" s="158"/>
    </row>
    <row r="6" spans="1:13" ht="20.100000000000001" customHeight="1" x14ac:dyDescent="0.2">
      <c r="A6" s="138" t="s">
        <v>344</v>
      </c>
      <c r="B6" s="139" t="s">
        <v>345</v>
      </c>
      <c r="C6" s="151">
        <f>AVERAGE(Hoy!D8:D10)</f>
        <v>42.5</v>
      </c>
      <c r="D6" s="151" t="e">
        <f>AVERAGE(Hoy!#REF!)</f>
        <v>#REF!</v>
      </c>
      <c r="E6" s="151" t="e">
        <f>AVERAGE(Hoy!#REF!)</f>
        <v>#REF!</v>
      </c>
      <c r="F6" s="151" t="e">
        <f>AVERAGE(Hoy!#REF!)</f>
        <v>#REF!</v>
      </c>
      <c r="G6" s="151" t="e">
        <f>AVERAGE(Hoy!H8:H10)</f>
        <v>#DIV/0!</v>
      </c>
      <c r="H6" s="151" t="e">
        <f>AVERAGE(Hoy!I8:I10)</f>
        <v>#DIV/0!</v>
      </c>
      <c r="I6" s="151" t="e">
        <f>AVERAGE(Hoy!J8:J10)</f>
        <v>#DIV/0!</v>
      </c>
      <c r="J6" s="86" t="e">
        <f t="shared" ref="J6:J36" si="0">AVERAGE(C6:I6)</f>
        <v>#REF!</v>
      </c>
      <c r="K6" s="93"/>
    </row>
    <row r="7" spans="1:13" ht="20.100000000000001" customHeight="1" x14ac:dyDescent="0.2">
      <c r="A7" s="138" t="s">
        <v>4</v>
      </c>
      <c r="B7" s="139" t="s">
        <v>345</v>
      </c>
      <c r="C7" s="151">
        <f>AVERAGE(Hoy!D6)</f>
        <v>32.799999999999997</v>
      </c>
      <c r="D7" s="151" t="e">
        <f>AVERAGE(Hoy!#REF!)</f>
        <v>#REF!</v>
      </c>
      <c r="E7" s="151" t="e">
        <f>AVERAGE(Hoy!#REF!)</f>
        <v>#REF!</v>
      </c>
      <c r="F7" s="151" t="e">
        <f>AVERAGE(Hoy!#REF!)</f>
        <v>#REF!</v>
      </c>
      <c r="G7" s="151" t="e">
        <f>AVERAGE(Hoy!H6)</f>
        <v>#DIV/0!</v>
      </c>
      <c r="H7" s="151" t="e">
        <f>AVERAGE(Hoy!I6)</f>
        <v>#DIV/0!</v>
      </c>
      <c r="I7" s="151" t="e">
        <f>AVERAGE(Hoy!J6)</f>
        <v>#DIV/0!</v>
      </c>
      <c r="J7" s="86" t="e">
        <f t="shared" si="0"/>
        <v>#REF!</v>
      </c>
      <c r="K7" s="93"/>
    </row>
    <row r="8" spans="1:13" ht="20.100000000000001" customHeight="1" x14ac:dyDescent="0.2">
      <c r="A8" s="138" t="s">
        <v>346</v>
      </c>
      <c r="B8" s="139" t="s">
        <v>345</v>
      </c>
      <c r="C8" s="151">
        <f>AVERAGE(Hoy!D37:D38)</f>
        <v>92</v>
      </c>
      <c r="D8" s="151" t="e">
        <f>AVERAGE(Hoy!#REF!)</f>
        <v>#REF!</v>
      </c>
      <c r="E8" s="151" t="e">
        <f>AVERAGE(Hoy!#REF!)</f>
        <v>#REF!</v>
      </c>
      <c r="F8" s="151" t="e">
        <f>AVERAGE(Hoy!#REF!)</f>
        <v>#REF!</v>
      </c>
      <c r="G8" s="151" t="e">
        <f>AVERAGE(Hoy!H37:H38)</f>
        <v>#DIV/0!</v>
      </c>
      <c r="H8" s="151" t="e">
        <f>AVERAGE(Hoy!I37:I38)</f>
        <v>#DIV/0!</v>
      </c>
      <c r="I8" s="151" t="e">
        <f>AVERAGE(Hoy!J38:J39)</f>
        <v>#DIV/0!</v>
      </c>
      <c r="J8" s="86" t="e">
        <f t="shared" si="0"/>
        <v>#REF!</v>
      </c>
      <c r="K8" s="93"/>
    </row>
    <row r="9" spans="1:13" ht="20.100000000000001" customHeight="1" x14ac:dyDescent="0.2">
      <c r="A9" s="138" t="s">
        <v>37</v>
      </c>
      <c r="B9" s="139" t="s">
        <v>345</v>
      </c>
      <c r="C9" s="151">
        <f>Hoy!D39</f>
        <v>0</v>
      </c>
      <c r="D9" s="151" t="e">
        <f>Hoy!#REF!</f>
        <v>#REF!</v>
      </c>
      <c r="E9" s="151" t="e">
        <f>Hoy!#REF!</f>
        <v>#REF!</v>
      </c>
      <c r="F9" s="151" t="e">
        <f>Hoy!#REF!</f>
        <v>#REF!</v>
      </c>
      <c r="G9" s="151">
        <f>Hoy!H39</f>
        <v>0</v>
      </c>
      <c r="H9" s="151">
        <f>Hoy!I39</f>
        <v>0</v>
      </c>
      <c r="I9" s="151">
        <f>Hoy!J40</f>
        <v>0</v>
      </c>
      <c r="J9" s="86" t="e">
        <f>AVERAGE(C9:I9)</f>
        <v>#REF!</v>
      </c>
      <c r="K9" s="93"/>
    </row>
    <row r="10" spans="1:13" ht="20.100000000000001" customHeight="1" x14ac:dyDescent="0.2">
      <c r="A10" s="138" t="s">
        <v>347</v>
      </c>
      <c r="B10" s="139" t="s">
        <v>345</v>
      </c>
      <c r="C10" s="151">
        <f>Hoy!D41</f>
        <v>78</v>
      </c>
      <c r="D10" s="151" t="e">
        <f>Hoy!#REF!</f>
        <v>#REF!</v>
      </c>
      <c r="E10" s="151" t="e">
        <f>Hoy!#REF!</f>
        <v>#REF!</v>
      </c>
      <c r="F10" s="151" t="e">
        <f>Hoy!#REF!</f>
        <v>#REF!</v>
      </c>
      <c r="G10" s="151">
        <f>Hoy!H41</f>
        <v>0</v>
      </c>
      <c r="H10" s="151">
        <f>Hoy!I41</f>
        <v>0</v>
      </c>
      <c r="I10" s="151">
        <f>Hoy!J42</f>
        <v>0</v>
      </c>
      <c r="J10" s="86" t="e">
        <f t="shared" si="0"/>
        <v>#REF!</v>
      </c>
      <c r="K10" s="93"/>
    </row>
    <row r="11" spans="1:13" ht="20.100000000000001" customHeight="1" x14ac:dyDescent="0.2">
      <c r="A11" s="138" t="s">
        <v>378</v>
      </c>
      <c r="B11" s="139" t="s">
        <v>5</v>
      </c>
      <c r="C11" s="151" t="e">
        <f>Hoy!#REF!</f>
        <v>#REF!</v>
      </c>
      <c r="D11" s="151" t="e">
        <f>Hoy!#REF!</f>
        <v>#REF!</v>
      </c>
      <c r="E11" s="151" t="e">
        <f>Hoy!#REF!</f>
        <v>#REF!</v>
      </c>
      <c r="F11" s="151" t="e">
        <f>Hoy!#REF!</f>
        <v>#REF!</v>
      </c>
      <c r="G11" s="151" t="e">
        <f>Hoy!#REF!</f>
        <v>#REF!</v>
      </c>
      <c r="H11" s="151" t="e">
        <f>Hoy!#REF!</f>
        <v>#REF!</v>
      </c>
      <c r="I11" s="151" t="e">
        <f>Hoy!#REF!</f>
        <v>#REF!</v>
      </c>
      <c r="J11" s="86" t="e">
        <f t="shared" si="0"/>
        <v>#REF!</v>
      </c>
      <c r="K11" s="93"/>
    </row>
    <row r="12" spans="1:13" ht="20.100000000000001" customHeight="1" x14ac:dyDescent="0.2">
      <c r="A12" s="138" t="s">
        <v>379</v>
      </c>
      <c r="B12" s="139" t="s">
        <v>5</v>
      </c>
      <c r="C12" s="151" t="e">
        <f>Hoy!#REF!</f>
        <v>#REF!</v>
      </c>
      <c r="D12" s="151" t="e">
        <f>Hoy!#REF!</f>
        <v>#REF!</v>
      </c>
      <c r="E12" s="151" t="e">
        <f>Hoy!#REF!</f>
        <v>#REF!</v>
      </c>
      <c r="F12" s="151" t="e">
        <f>Hoy!#REF!</f>
        <v>#REF!</v>
      </c>
      <c r="G12" s="151" t="e">
        <f>Hoy!#REF!</f>
        <v>#REF!</v>
      </c>
      <c r="H12" s="151" t="e">
        <f>Hoy!#REF!</f>
        <v>#REF!</v>
      </c>
      <c r="I12" s="151">
        <f>Hoy!J44</f>
        <v>0</v>
      </c>
      <c r="J12" s="86" t="e">
        <f t="shared" si="0"/>
        <v>#REF!</v>
      </c>
      <c r="K12" s="93"/>
    </row>
    <row r="13" spans="1:13" ht="20.100000000000001" customHeight="1" x14ac:dyDescent="0.2">
      <c r="A13" s="138" t="s">
        <v>15</v>
      </c>
      <c r="B13" s="139" t="s">
        <v>345</v>
      </c>
      <c r="C13" s="151">
        <f>Hoy!D17</f>
        <v>33</v>
      </c>
      <c r="D13" s="151" t="e">
        <f>Hoy!#REF!</f>
        <v>#REF!</v>
      </c>
      <c r="E13" s="151" t="e">
        <f>Hoy!#REF!</f>
        <v>#REF!</v>
      </c>
      <c r="F13" s="151" t="e">
        <f>Hoy!#REF!</f>
        <v>#REF!</v>
      </c>
      <c r="G13" s="151">
        <f>Hoy!H17</f>
        <v>0</v>
      </c>
      <c r="H13" s="151">
        <f>Hoy!I17</f>
        <v>0</v>
      </c>
      <c r="I13" s="151">
        <f>Hoy!J18</f>
        <v>0</v>
      </c>
      <c r="J13" s="86" t="e">
        <f t="shared" si="0"/>
        <v>#REF!</v>
      </c>
      <c r="K13" s="93"/>
    </row>
    <row r="14" spans="1:13" ht="20.100000000000001" customHeight="1" x14ac:dyDescent="0.2">
      <c r="A14" s="140" t="s">
        <v>377</v>
      </c>
      <c r="B14" s="139" t="s">
        <v>345</v>
      </c>
      <c r="C14" s="151">
        <f>AVERAGE(Hoy!D18:D19)</f>
        <v>77</v>
      </c>
      <c r="D14" s="151" t="e">
        <f>AVERAGE(Hoy!#REF!)</f>
        <v>#REF!</v>
      </c>
      <c r="E14" s="151" t="e">
        <f>AVERAGE(Hoy!#REF!)</f>
        <v>#REF!</v>
      </c>
      <c r="F14" s="151" t="e">
        <f>AVERAGE(Hoy!#REF!)</f>
        <v>#REF!</v>
      </c>
      <c r="G14" s="151" t="e">
        <f>AVERAGE(Hoy!H18:H19)</f>
        <v>#DIV/0!</v>
      </c>
      <c r="H14" s="151" t="e">
        <f>AVERAGE(Hoy!I18:I19)</f>
        <v>#DIV/0!</v>
      </c>
      <c r="I14" s="151" t="e">
        <f>AVERAGE(Hoy!J19:J20)</f>
        <v>#DIV/0!</v>
      </c>
      <c r="J14" s="86" t="e">
        <f t="shared" si="0"/>
        <v>#REF!</v>
      </c>
      <c r="K14" s="93"/>
    </row>
    <row r="15" spans="1:13" ht="20.100000000000001" customHeight="1" x14ac:dyDescent="0.2">
      <c r="A15" s="138" t="s">
        <v>349</v>
      </c>
      <c r="B15" s="139" t="s">
        <v>345</v>
      </c>
      <c r="C15" s="151">
        <f>AVERAGE(Hoy!D21:D22)</f>
        <v>42</v>
      </c>
      <c r="D15" s="151" t="e">
        <f>AVERAGE(Hoy!#REF!)</f>
        <v>#REF!</v>
      </c>
      <c r="E15" s="151" t="e">
        <f>AVERAGE(Hoy!#REF!)</f>
        <v>#REF!</v>
      </c>
      <c r="F15" s="151" t="e">
        <f>AVERAGE(Hoy!#REF!)</f>
        <v>#REF!</v>
      </c>
      <c r="G15" s="151" t="e">
        <f>AVERAGE(Hoy!H20:H21)</f>
        <v>#DIV/0!</v>
      </c>
      <c r="H15" s="151" t="e">
        <f>AVERAGE(Hoy!I20:I21)</f>
        <v>#DIV/0!</v>
      </c>
      <c r="I15" s="151" t="e">
        <f>AVERAGE(Hoy!J21:J22)</f>
        <v>#DIV/0!</v>
      </c>
      <c r="J15" s="86" t="e">
        <f t="shared" si="0"/>
        <v>#REF!</v>
      </c>
      <c r="K15" s="93"/>
    </row>
    <row r="16" spans="1:13" ht="20.100000000000001" customHeight="1" x14ac:dyDescent="0.2">
      <c r="A16" s="138" t="s">
        <v>21</v>
      </c>
      <c r="B16" s="139" t="s">
        <v>345</v>
      </c>
      <c r="C16" s="151">
        <f>Hoy!D23</f>
        <v>64</v>
      </c>
      <c r="D16" s="151" t="e">
        <f>Hoy!#REF!</f>
        <v>#REF!</v>
      </c>
      <c r="E16" s="151" t="e">
        <f>Hoy!#REF!</f>
        <v>#REF!</v>
      </c>
      <c r="F16" s="151" t="e">
        <f>Hoy!#REF!</f>
        <v>#REF!</v>
      </c>
      <c r="G16" s="151">
        <f>Hoy!H23</f>
        <v>0</v>
      </c>
      <c r="H16" s="151">
        <f>Hoy!I23</f>
        <v>0</v>
      </c>
      <c r="I16" s="151">
        <f>Hoy!J24</f>
        <v>0</v>
      </c>
      <c r="J16" s="86" t="e">
        <f t="shared" si="0"/>
        <v>#REF!</v>
      </c>
      <c r="K16" s="93"/>
    </row>
    <row r="17" spans="1:11" ht="18" customHeight="1" x14ac:dyDescent="0.2">
      <c r="A17" s="138" t="s">
        <v>23</v>
      </c>
      <c r="B17" s="139" t="s">
        <v>345</v>
      </c>
      <c r="C17" s="151">
        <f>AVERAGE(Hoy!D25:D26)</f>
        <v>23</v>
      </c>
      <c r="D17" s="151" t="e">
        <f>AVERAGE(Hoy!#REF!)</f>
        <v>#REF!</v>
      </c>
      <c r="E17" s="151" t="e">
        <f>AVERAGE(Hoy!#REF!)</f>
        <v>#REF!</v>
      </c>
      <c r="F17" s="151" t="e">
        <f>AVERAGE(Hoy!#REF!)</f>
        <v>#REF!</v>
      </c>
      <c r="G17" s="151" t="e">
        <f>AVERAGE(Hoy!H25:H26)</f>
        <v>#DIV/0!</v>
      </c>
      <c r="H17" s="151" t="e">
        <f>AVERAGE(Hoy!I25:I26)</f>
        <v>#DIV/0!</v>
      </c>
      <c r="I17" s="151" t="e">
        <f>AVERAGE(Hoy!J26:J27)</f>
        <v>#DIV/0!</v>
      </c>
      <c r="J17" s="86" t="e">
        <f t="shared" si="0"/>
        <v>#REF!</v>
      </c>
      <c r="K17" s="93"/>
    </row>
    <row r="18" spans="1:11" ht="20.100000000000001" customHeight="1" x14ac:dyDescent="0.2">
      <c r="A18" s="138" t="s">
        <v>28</v>
      </c>
      <c r="B18" s="139" t="s">
        <v>1</v>
      </c>
      <c r="C18" s="151">
        <f>Hoy!D30</f>
        <v>19</v>
      </c>
      <c r="D18" s="151" t="e">
        <f>Hoy!#REF!</f>
        <v>#REF!</v>
      </c>
      <c r="E18" s="151" t="e">
        <f>Hoy!#REF!</f>
        <v>#REF!</v>
      </c>
      <c r="F18" s="151" t="e">
        <f>Hoy!#REF!</f>
        <v>#REF!</v>
      </c>
      <c r="G18" s="151">
        <f>Hoy!H30</f>
        <v>0</v>
      </c>
      <c r="H18" s="151">
        <f>Hoy!I30</f>
        <v>0</v>
      </c>
      <c r="I18" s="151">
        <f>Hoy!J31</f>
        <v>0</v>
      </c>
      <c r="J18" s="86" t="e">
        <f t="shared" si="0"/>
        <v>#REF!</v>
      </c>
      <c r="K18" s="93"/>
    </row>
    <row r="19" spans="1:11" ht="20.100000000000001" customHeight="1" x14ac:dyDescent="0.2">
      <c r="A19" s="138" t="s">
        <v>32</v>
      </c>
      <c r="B19" s="139" t="s">
        <v>1</v>
      </c>
      <c r="C19" s="151">
        <f>Hoy!D34</f>
        <v>19</v>
      </c>
      <c r="D19" s="151" t="e">
        <f>Hoy!#REF!</f>
        <v>#REF!</v>
      </c>
      <c r="E19" s="151" t="e">
        <f>Hoy!#REF!</f>
        <v>#REF!</v>
      </c>
      <c r="F19" s="151" t="e">
        <f>Hoy!#REF!</f>
        <v>#REF!</v>
      </c>
      <c r="G19" s="151">
        <f>Hoy!H34</f>
        <v>0</v>
      </c>
      <c r="H19" s="151">
        <f>Hoy!I34</f>
        <v>0</v>
      </c>
      <c r="I19" s="151">
        <f>Hoy!J35</f>
        <v>0</v>
      </c>
      <c r="J19" s="86" t="e">
        <f t="shared" si="0"/>
        <v>#REF!</v>
      </c>
      <c r="K19" s="93"/>
    </row>
    <row r="20" spans="1:11" ht="20.100000000000001" customHeight="1" x14ac:dyDescent="0.2">
      <c r="A20" s="138" t="s">
        <v>351</v>
      </c>
      <c r="B20" s="139" t="s">
        <v>1</v>
      </c>
      <c r="C20" s="151">
        <f>Hoy!D35</f>
        <v>8</v>
      </c>
      <c r="D20" s="151" t="e">
        <f>Hoy!#REF!</f>
        <v>#REF!</v>
      </c>
      <c r="E20" s="151" t="e">
        <f>Hoy!#REF!</f>
        <v>#REF!</v>
      </c>
      <c r="F20" s="151" t="e">
        <f>Hoy!#REF!</f>
        <v>#REF!</v>
      </c>
      <c r="G20" s="151">
        <f>Hoy!H35</f>
        <v>0</v>
      </c>
      <c r="H20" s="151">
        <f>Hoy!I35</f>
        <v>0</v>
      </c>
      <c r="I20" s="151">
        <f>Hoy!J36</f>
        <v>0</v>
      </c>
      <c r="J20" s="86" t="e">
        <f t="shared" si="0"/>
        <v>#REF!</v>
      </c>
      <c r="K20" s="93"/>
    </row>
    <row r="21" spans="1:11" ht="18.75" customHeight="1" x14ac:dyDescent="0.2">
      <c r="A21" s="138" t="s">
        <v>53</v>
      </c>
      <c r="B21" s="139" t="s">
        <v>345</v>
      </c>
      <c r="C21" s="151">
        <f>Hoy!D55</f>
        <v>199</v>
      </c>
      <c r="D21" s="151" t="e">
        <f>Hoy!#REF!</f>
        <v>#REF!</v>
      </c>
      <c r="E21" s="151" t="e">
        <f>Hoy!#REF!</f>
        <v>#REF!</v>
      </c>
      <c r="F21" s="151" t="e">
        <f>Hoy!#REF!</f>
        <v>#REF!</v>
      </c>
      <c r="G21" s="151">
        <f>Hoy!H55</f>
        <v>0</v>
      </c>
      <c r="H21" s="151">
        <f>Hoy!I55</f>
        <v>0</v>
      </c>
      <c r="I21" s="151">
        <f>Hoy!J56</f>
        <v>0</v>
      </c>
      <c r="J21" s="86" t="e">
        <f t="shared" si="0"/>
        <v>#REF!</v>
      </c>
      <c r="K21" s="93"/>
    </row>
    <row r="22" spans="1:11" ht="19.5" hidden="1" customHeight="1" x14ac:dyDescent="0.2">
      <c r="A22" s="138" t="s">
        <v>54</v>
      </c>
      <c r="B22" s="139" t="s">
        <v>345</v>
      </c>
      <c r="C22" s="151">
        <f>Hoy!D56</f>
        <v>0</v>
      </c>
      <c r="D22" s="151" t="e">
        <f>Hoy!#REF!</f>
        <v>#REF!</v>
      </c>
      <c r="E22" s="151" t="e">
        <f>Hoy!#REF!</f>
        <v>#REF!</v>
      </c>
      <c r="F22" s="151" t="e">
        <f>Hoy!#REF!</f>
        <v>#REF!</v>
      </c>
      <c r="G22" s="151">
        <f>Hoy!H56</f>
        <v>0</v>
      </c>
      <c r="H22" s="151">
        <f>Hoy!I56</f>
        <v>0</v>
      </c>
      <c r="I22" s="151">
        <f>Hoy!J57</f>
        <v>0</v>
      </c>
      <c r="J22" s="86" t="e">
        <f t="shared" si="0"/>
        <v>#REF!</v>
      </c>
      <c r="K22" s="93"/>
    </row>
    <row r="23" spans="1:11" ht="20.100000000000001" customHeight="1" x14ac:dyDescent="0.2">
      <c r="A23" s="138" t="s">
        <v>352</v>
      </c>
      <c r="B23" s="139" t="s">
        <v>345</v>
      </c>
      <c r="C23" s="151">
        <f>Hoy!D62</f>
        <v>48</v>
      </c>
      <c r="D23" s="151" t="e">
        <f>Hoy!#REF!</f>
        <v>#REF!</v>
      </c>
      <c r="E23" s="151" t="e">
        <f>Hoy!#REF!</f>
        <v>#REF!</v>
      </c>
      <c r="F23" s="151" t="e">
        <f>Hoy!#REF!</f>
        <v>#REF!</v>
      </c>
      <c r="G23" s="151">
        <f>Hoy!H62</f>
        <v>0</v>
      </c>
      <c r="H23" s="151">
        <f>Hoy!I62</f>
        <v>0</v>
      </c>
      <c r="I23" s="151">
        <f>Hoy!J63</f>
        <v>0</v>
      </c>
      <c r="J23" s="86" t="e">
        <f t="shared" si="0"/>
        <v>#REF!</v>
      </c>
      <c r="K23" s="93"/>
    </row>
    <row r="24" spans="1:11" ht="20.100000000000001" customHeight="1" x14ac:dyDescent="0.2">
      <c r="A24" s="138" t="s">
        <v>62</v>
      </c>
      <c r="B24" s="139" t="s">
        <v>345</v>
      </c>
      <c r="C24" s="151">
        <f>Hoy!D65</f>
        <v>35</v>
      </c>
      <c r="D24" s="151" t="e">
        <f>Hoy!#REF!</f>
        <v>#REF!</v>
      </c>
      <c r="E24" s="151" t="e">
        <f>Hoy!#REF!</f>
        <v>#REF!</v>
      </c>
      <c r="F24" s="151" t="e">
        <f>Hoy!#REF!</f>
        <v>#REF!</v>
      </c>
      <c r="G24" s="151">
        <f>Hoy!H65</f>
        <v>0</v>
      </c>
      <c r="H24" s="151">
        <f>Hoy!I65</f>
        <v>0</v>
      </c>
      <c r="I24" s="151">
        <f>Hoy!J66</f>
        <v>0</v>
      </c>
      <c r="J24" s="86" t="e">
        <f t="shared" si="0"/>
        <v>#REF!</v>
      </c>
      <c r="K24" s="93"/>
    </row>
    <row r="25" spans="1:11" ht="20.100000000000001" customHeight="1" x14ac:dyDescent="0.2">
      <c r="A25" s="138" t="s">
        <v>353</v>
      </c>
      <c r="B25" s="139" t="s">
        <v>345</v>
      </c>
      <c r="C25" s="151">
        <f>Hoy!D151</f>
        <v>79</v>
      </c>
      <c r="D25" s="151" t="e">
        <f>Hoy!#REF!</f>
        <v>#REF!</v>
      </c>
      <c r="E25" s="151" t="e">
        <f>Hoy!#REF!</f>
        <v>#REF!</v>
      </c>
      <c r="F25" s="151" t="e">
        <f>Hoy!#REF!</f>
        <v>#REF!</v>
      </c>
      <c r="G25" s="151" t="e">
        <f>Hoy!#REF!</f>
        <v>#REF!</v>
      </c>
      <c r="H25" s="151">
        <f>Hoy!I151</f>
        <v>0</v>
      </c>
      <c r="I25" s="151">
        <f>Hoy!J152</f>
        <v>0</v>
      </c>
      <c r="J25" s="86" t="e">
        <f t="shared" si="0"/>
        <v>#REF!</v>
      </c>
      <c r="K25" s="93"/>
    </row>
    <row r="26" spans="1:11" ht="20.100000000000001" customHeight="1" x14ac:dyDescent="0.2">
      <c r="A26" s="138" t="s">
        <v>354</v>
      </c>
      <c r="B26" s="139" t="s">
        <v>345</v>
      </c>
      <c r="C26" s="151">
        <f>Hoy!D152</f>
        <v>0</v>
      </c>
      <c r="D26" s="151" t="e">
        <f>Hoy!#REF!</f>
        <v>#REF!</v>
      </c>
      <c r="E26" s="151" t="e">
        <f>Hoy!#REF!</f>
        <v>#REF!</v>
      </c>
      <c r="F26" s="151" t="e">
        <f>Hoy!#REF!</f>
        <v>#REF!</v>
      </c>
      <c r="G26" s="151">
        <f>Hoy!H152</f>
        <v>0</v>
      </c>
      <c r="H26" s="151">
        <f>Hoy!I152</f>
        <v>0</v>
      </c>
      <c r="I26" s="151">
        <f>Hoy!J153</f>
        <v>0</v>
      </c>
      <c r="J26" s="86" t="e">
        <f t="shared" si="0"/>
        <v>#REF!</v>
      </c>
      <c r="K26" s="93"/>
    </row>
    <row r="27" spans="1:11" ht="20.100000000000001" customHeight="1" x14ac:dyDescent="0.2">
      <c r="A27" s="138" t="s">
        <v>399</v>
      </c>
      <c r="B27" s="139" t="s">
        <v>345</v>
      </c>
      <c r="C27" s="151" t="e">
        <f>Hoy!#REF!</f>
        <v>#REF!</v>
      </c>
      <c r="D27" s="151" t="e">
        <f>Hoy!#REF!</f>
        <v>#REF!</v>
      </c>
      <c r="E27" s="151" t="e">
        <f>Hoy!#REF!</f>
        <v>#REF!</v>
      </c>
      <c r="F27" s="151" t="e">
        <f>Hoy!#REF!</f>
        <v>#REF!</v>
      </c>
      <c r="G27" s="151" t="e">
        <f>Hoy!#REF!</f>
        <v>#REF!</v>
      </c>
      <c r="H27" s="151" t="e">
        <f>Hoy!#REF!</f>
        <v>#REF!</v>
      </c>
      <c r="I27" s="151" t="e">
        <f>Hoy!#REF!</f>
        <v>#REF!</v>
      </c>
      <c r="J27" s="86" t="e">
        <f t="shared" si="0"/>
        <v>#REF!</v>
      </c>
      <c r="K27" s="93"/>
    </row>
    <row r="28" spans="1:11" ht="20.100000000000001" customHeight="1" x14ac:dyDescent="0.2">
      <c r="A28" s="138" t="s">
        <v>400</v>
      </c>
      <c r="B28" s="139" t="s">
        <v>345</v>
      </c>
      <c r="C28" s="151" t="e">
        <f>Hoy!#REF!</f>
        <v>#REF!</v>
      </c>
      <c r="D28" s="151" t="e">
        <f>Hoy!#REF!</f>
        <v>#REF!</v>
      </c>
      <c r="E28" s="151" t="e">
        <f>Hoy!#REF!</f>
        <v>#REF!</v>
      </c>
      <c r="F28" s="151" t="e">
        <f>Hoy!#REF!</f>
        <v>#REF!</v>
      </c>
      <c r="G28" s="151" t="e">
        <f>Hoy!#REF!</f>
        <v>#REF!</v>
      </c>
      <c r="H28" s="151" t="e">
        <f>Hoy!#REF!</f>
        <v>#REF!</v>
      </c>
      <c r="I28" s="151">
        <f>Hoy!J155</f>
        <v>0</v>
      </c>
      <c r="J28" s="86" t="e">
        <f t="shared" si="0"/>
        <v>#REF!</v>
      </c>
      <c r="K28" s="93"/>
    </row>
    <row r="29" spans="1:11" ht="20.100000000000001" customHeight="1" x14ac:dyDescent="0.2">
      <c r="A29" s="138" t="s">
        <v>355</v>
      </c>
      <c r="B29" s="139" t="s">
        <v>1</v>
      </c>
      <c r="C29" s="151">
        <f>Hoy!D155</f>
        <v>8.6666666666666661</v>
      </c>
      <c r="D29" s="151" t="e">
        <f>Hoy!#REF!</f>
        <v>#REF!</v>
      </c>
      <c r="E29" s="151" t="e">
        <f>Hoy!#REF!</f>
        <v>#REF!</v>
      </c>
      <c r="F29" s="151" t="e">
        <f>Hoy!#REF!</f>
        <v>#REF!</v>
      </c>
      <c r="G29" s="151">
        <f>Hoy!H155</f>
        <v>0</v>
      </c>
      <c r="H29" s="151">
        <f>Hoy!I155</f>
        <v>0</v>
      </c>
      <c r="I29" s="151">
        <f>Hoy!J156</f>
        <v>0</v>
      </c>
      <c r="J29" s="86" t="e">
        <f t="shared" si="0"/>
        <v>#REF!</v>
      </c>
      <c r="K29" s="93"/>
    </row>
    <row r="30" spans="1:11" ht="20.100000000000001" customHeight="1" x14ac:dyDescent="0.2">
      <c r="A30" s="138" t="s">
        <v>356</v>
      </c>
      <c r="B30" s="139" t="s">
        <v>345</v>
      </c>
      <c r="C30" s="151">
        <f>Hoy!D143</f>
        <v>139</v>
      </c>
      <c r="D30" s="151" t="e">
        <f>Hoy!#REF!</f>
        <v>#REF!</v>
      </c>
      <c r="E30" s="151" t="e">
        <f>Hoy!#REF!</f>
        <v>#REF!</v>
      </c>
      <c r="F30" s="151" t="e">
        <f>Hoy!#REF!</f>
        <v>#REF!</v>
      </c>
      <c r="G30" s="151">
        <f>Hoy!H143</f>
        <v>0</v>
      </c>
      <c r="H30" s="151">
        <f>Hoy!I143</f>
        <v>0</v>
      </c>
      <c r="I30" s="151">
        <f>Hoy!J144</f>
        <v>0</v>
      </c>
      <c r="J30" s="86" t="e">
        <f t="shared" si="0"/>
        <v>#REF!</v>
      </c>
      <c r="K30" s="93"/>
    </row>
    <row r="31" spans="1:11" ht="20.100000000000001" customHeight="1" x14ac:dyDescent="0.2">
      <c r="A31" s="138" t="s">
        <v>357</v>
      </c>
      <c r="B31" s="139" t="s">
        <v>345</v>
      </c>
      <c r="C31" s="151">
        <f>Hoy!D144</f>
        <v>0</v>
      </c>
      <c r="D31" s="151" t="e">
        <f>Hoy!#REF!</f>
        <v>#REF!</v>
      </c>
      <c r="E31" s="151" t="e">
        <f>Hoy!#REF!</f>
        <v>#REF!</v>
      </c>
      <c r="F31" s="151" t="e">
        <f>Hoy!#REF!</f>
        <v>#REF!</v>
      </c>
      <c r="G31" s="151">
        <f>Hoy!H144</f>
        <v>0</v>
      </c>
      <c r="H31" s="151">
        <f>Hoy!I144</f>
        <v>0</v>
      </c>
      <c r="I31" s="151">
        <f>Hoy!J145</f>
        <v>0</v>
      </c>
      <c r="J31" s="86" t="e">
        <f t="shared" si="0"/>
        <v>#REF!</v>
      </c>
      <c r="K31" s="93"/>
    </row>
    <row r="32" spans="1:11" ht="20.100000000000001" customHeight="1" x14ac:dyDescent="0.2">
      <c r="A32" s="138" t="s">
        <v>394</v>
      </c>
      <c r="B32" s="139" t="s">
        <v>5</v>
      </c>
      <c r="C32" s="151" t="e">
        <f>Hoy!#REF!</f>
        <v>#REF!</v>
      </c>
      <c r="D32" s="151" t="e">
        <f>Hoy!#REF!</f>
        <v>#REF!</v>
      </c>
      <c r="E32" s="151" t="e">
        <f>Hoy!#REF!</f>
        <v>#REF!</v>
      </c>
      <c r="F32" s="151" t="e">
        <f>Hoy!#REF!</f>
        <v>#REF!</v>
      </c>
      <c r="G32" s="151" t="e">
        <f>Hoy!#REF!</f>
        <v>#REF!</v>
      </c>
      <c r="H32" s="151" t="e">
        <f>Hoy!#REF!</f>
        <v>#REF!</v>
      </c>
      <c r="I32" s="151">
        <f>Hoy!J146</f>
        <v>0</v>
      </c>
      <c r="J32" s="86" t="e">
        <f t="shared" si="0"/>
        <v>#REF!</v>
      </c>
      <c r="K32" s="93"/>
    </row>
    <row r="33" spans="1:11" ht="20.100000000000001" customHeight="1" x14ac:dyDescent="0.2">
      <c r="A33" s="138" t="s">
        <v>358</v>
      </c>
      <c r="B33" s="139" t="s">
        <v>345</v>
      </c>
      <c r="C33" s="151">
        <f>SUM(Hoy!D139+Hoy!D140+Hoy!D142)/3</f>
        <v>163.33333333333334</v>
      </c>
      <c r="D33" s="151" t="e">
        <f>SUM(Hoy!#REF!+Hoy!#REF!+Hoy!#REF!)/2</f>
        <v>#REF!</v>
      </c>
      <c r="E33" s="151" t="e">
        <f>SUM(Hoy!#REF!+Hoy!#REF!+Hoy!#REF!)/3</f>
        <v>#REF!</v>
      </c>
      <c r="F33" s="151" t="e">
        <f>SUM(Hoy!#REF!+Hoy!#REF!+Hoy!#REF!)/2</f>
        <v>#REF!</v>
      </c>
      <c r="G33" s="151">
        <f>SUM(Hoy!H139+Hoy!H140+Hoy!H142)/2</f>
        <v>0</v>
      </c>
      <c r="H33" s="151">
        <f>SUM(Hoy!I139+Hoy!I140+Hoy!I142)/3</f>
        <v>0</v>
      </c>
      <c r="I33" s="151" t="e">
        <f>SUM(Hoy!J140+Hoy!J141+Hoy!#REF!)/3</f>
        <v>#REF!</v>
      </c>
      <c r="J33" s="86" t="e">
        <f t="shared" si="0"/>
        <v>#REF!</v>
      </c>
      <c r="K33" s="93"/>
    </row>
    <row r="34" spans="1:11" ht="20.100000000000001" customHeight="1" x14ac:dyDescent="0.2">
      <c r="A34" s="138" t="s">
        <v>393</v>
      </c>
      <c r="B34" s="139" t="s">
        <v>345</v>
      </c>
      <c r="C34" s="151" t="e">
        <f>Hoy!#REF!</f>
        <v>#REF!</v>
      </c>
      <c r="D34" s="151" t="e">
        <f>Hoy!#REF!</f>
        <v>#REF!</v>
      </c>
      <c r="E34" s="151" t="e">
        <f>Hoy!#REF!</f>
        <v>#REF!</v>
      </c>
      <c r="F34" s="151" t="e">
        <f>Hoy!#REF!</f>
        <v>#REF!</v>
      </c>
      <c r="G34" s="151" t="e">
        <f>Hoy!#REF!</f>
        <v>#REF!</v>
      </c>
      <c r="H34" s="151" t="e">
        <f>Hoy!#REF!</f>
        <v>#REF!</v>
      </c>
      <c r="I34" s="151">
        <f>Hoy!J143</f>
        <v>0</v>
      </c>
      <c r="J34" s="86" t="e">
        <f t="shared" si="0"/>
        <v>#REF!</v>
      </c>
      <c r="K34" s="93"/>
    </row>
    <row r="35" spans="1:11" ht="20.25" customHeight="1" x14ac:dyDescent="0.2">
      <c r="A35" s="138" t="s">
        <v>359</v>
      </c>
      <c r="B35" s="139" t="s">
        <v>133</v>
      </c>
      <c r="C35" s="151" t="e">
        <f>Hoy!#REF!</f>
        <v>#REF!</v>
      </c>
      <c r="D35" s="151" t="e">
        <f>Hoy!#REF!</f>
        <v>#REF!</v>
      </c>
      <c r="E35" s="151" t="e">
        <f>Hoy!#REF!</f>
        <v>#REF!</v>
      </c>
      <c r="F35" s="151" t="e">
        <f>Hoy!#REF!</f>
        <v>#REF!</v>
      </c>
      <c r="G35" s="151" t="e">
        <f>Hoy!#REF!</f>
        <v>#REF!</v>
      </c>
      <c r="H35" s="151">
        <f>Hoy!I149</f>
        <v>0</v>
      </c>
      <c r="I35" s="151" t="e">
        <f>Hoy!#REF!</f>
        <v>#REF!</v>
      </c>
      <c r="J35" s="86" t="e">
        <f t="shared" si="0"/>
        <v>#REF!</v>
      </c>
      <c r="K35" s="93"/>
    </row>
    <row r="36" spans="1:11" ht="20.25" customHeight="1" x14ac:dyDescent="0.2">
      <c r="A36" s="138" t="s">
        <v>403</v>
      </c>
      <c r="B36" s="139" t="s">
        <v>404</v>
      </c>
      <c r="C36" s="151" t="e">
        <f>Hoy!#REF!</f>
        <v>#REF!</v>
      </c>
      <c r="D36" s="151" t="e">
        <f>Hoy!#REF!</f>
        <v>#REF!</v>
      </c>
      <c r="E36" s="151" t="e">
        <f>Hoy!#REF!</f>
        <v>#REF!</v>
      </c>
      <c r="F36" s="151" t="e">
        <f>Hoy!#REF!</f>
        <v>#REF!</v>
      </c>
      <c r="G36" s="151" t="e">
        <f>Hoy!#REF!</f>
        <v>#REF!</v>
      </c>
      <c r="H36" s="151" t="e">
        <f>Hoy!#REF!</f>
        <v>#REF!</v>
      </c>
      <c r="I36" s="151">
        <f>Hoy!J150</f>
        <v>0</v>
      </c>
      <c r="J36" s="86" t="e">
        <f t="shared" si="0"/>
        <v>#REF!</v>
      </c>
      <c r="K36" s="93"/>
    </row>
    <row r="37" spans="1:11" s="45" customFormat="1" ht="21" customHeight="1" x14ac:dyDescent="0.2">
      <c r="A37" s="45" t="s">
        <v>360</v>
      </c>
      <c r="B37" s="60"/>
      <c r="C37" s="60"/>
      <c r="D37" s="60"/>
      <c r="E37" s="60"/>
      <c r="F37" s="60"/>
      <c r="G37" s="60"/>
      <c r="H37" s="60"/>
      <c r="I37" s="60"/>
      <c r="K37" s="89"/>
    </row>
    <row r="38" spans="1:11" s="45" customFormat="1" x14ac:dyDescent="0.2">
      <c r="A38" s="45" t="s">
        <v>361</v>
      </c>
      <c r="B38" s="60"/>
      <c r="C38" s="60"/>
      <c r="D38" s="60"/>
      <c r="E38" s="60"/>
      <c r="F38" s="60"/>
      <c r="G38" s="60"/>
      <c r="H38" s="60"/>
      <c r="I38" s="60"/>
      <c r="K38" s="89"/>
    </row>
    <row r="39" spans="1:11" s="45" customFormat="1" x14ac:dyDescent="0.2">
      <c r="B39" s="60"/>
      <c r="C39" s="60"/>
      <c r="D39" s="60"/>
      <c r="E39" s="60"/>
      <c r="F39" s="60"/>
      <c r="G39" s="60"/>
      <c r="H39" s="60"/>
      <c r="I39" s="60"/>
      <c r="K39" s="89"/>
    </row>
    <row r="40" spans="1:11" s="45" customFormat="1" x14ac:dyDescent="0.2">
      <c r="B40" s="60"/>
      <c r="C40" s="60"/>
      <c r="D40" s="60"/>
      <c r="E40" s="60"/>
      <c r="F40" s="60"/>
      <c r="G40" s="60"/>
      <c r="H40" s="60"/>
      <c r="I40" s="60"/>
      <c r="K40" s="89"/>
    </row>
    <row r="41" spans="1:11" s="45" customFormat="1" x14ac:dyDescent="0.2">
      <c r="B41" s="60"/>
      <c r="C41" s="60"/>
      <c r="D41" s="60"/>
      <c r="E41" s="60"/>
      <c r="F41" s="60"/>
      <c r="G41" s="60"/>
      <c r="H41" s="60"/>
      <c r="I41" s="60"/>
      <c r="K41" s="89"/>
    </row>
    <row r="42" spans="1:11" s="45" customFormat="1" x14ac:dyDescent="0.2">
      <c r="B42" s="60"/>
      <c r="C42" s="60"/>
      <c r="D42" s="60"/>
      <c r="E42" s="60"/>
      <c r="F42" s="60"/>
      <c r="G42" s="60"/>
      <c r="H42" s="60"/>
      <c r="I42" s="60"/>
      <c r="K42" s="89"/>
    </row>
    <row r="43" spans="1:11" s="45" customFormat="1" x14ac:dyDescent="0.2">
      <c r="B43" s="60"/>
      <c r="C43" s="60"/>
      <c r="D43" s="60"/>
      <c r="E43" s="60"/>
      <c r="F43" s="60"/>
      <c r="G43" s="60"/>
      <c r="H43" s="60"/>
      <c r="I43" s="60"/>
      <c r="K43" s="89"/>
    </row>
    <row r="44" spans="1:11" s="45" customFormat="1" x14ac:dyDescent="0.2">
      <c r="B44" s="60"/>
      <c r="C44" s="60"/>
      <c r="D44" s="60"/>
      <c r="E44" s="60"/>
      <c r="F44" s="60"/>
      <c r="G44" s="60"/>
      <c r="H44" s="60"/>
      <c r="I44" s="60"/>
      <c r="K44" s="89"/>
    </row>
    <row r="45" spans="1:11" s="45" customFormat="1" x14ac:dyDescent="0.2">
      <c r="B45" s="60"/>
      <c r="C45" s="60"/>
      <c r="D45" s="60"/>
      <c r="E45" s="60"/>
      <c r="F45" s="60"/>
      <c r="G45" s="60"/>
      <c r="H45" s="60"/>
      <c r="I45" s="60"/>
      <c r="K45" s="89"/>
    </row>
    <row r="46" spans="1:11" s="45" customFormat="1" x14ac:dyDescent="0.2">
      <c r="B46" s="60"/>
      <c r="C46" s="60"/>
      <c r="D46" s="60"/>
      <c r="E46" s="60"/>
      <c r="F46" s="60"/>
      <c r="G46" s="60"/>
      <c r="H46" s="60"/>
      <c r="I46" s="60"/>
      <c r="K46" s="89"/>
    </row>
    <row r="47" spans="1:11" s="45" customFormat="1" x14ac:dyDescent="0.2">
      <c r="B47" s="60"/>
      <c r="C47" s="60"/>
      <c r="D47" s="60"/>
      <c r="E47" s="60"/>
      <c r="F47" s="60"/>
      <c r="G47" s="60"/>
      <c r="H47" s="60"/>
      <c r="I47" s="60"/>
      <c r="K47" s="89"/>
    </row>
    <row r="48" spans="1:11" s="45" customFormat="1" x14ac:dyDescent="0.2">
      <c r="B48" s="60"/>
      <c r="C48" s="60"/>
      <c r="D48" s="60"/>
      <c r="E48" s="60"/>
      <c r="F48" s="60"/>
      <c r="G48" s="60"/>
      <c r="H48" s="60"/>
      <c r="I48" s="60"/>
      <c r="K48" s="89"/>
    </row>
    <row r="49" spans="2:11" s="45" customFormat="1" x14ac:dyDescent="0.2">
      <c r="B49" s="60"/>
      <c r="C49" s="60"/>
      <c r="D49" s="60"/>
      <c r="E49" s="60"/>
      <c r="F49" s="60"/>
      <c r="G49" s="60"/>
      <c r="H49" s="60"/>
      <c r="I49" s="60"/>
      <c r="K49" s="89"/>
    </row>
    <row r="50" spans="2:11" s="45" customFormat="1" x14ac:dyDescent="0.2">
      <c r="B50" s="60"/>
      <c r="C50" s="60"/>
      <c r="D50" s="60"/>
      <c r="E50" s="60"/>
      <c r="F50" s="60"/>
      <c r="G50" s="60"/>
      <c r="H50" s="60"/>
      <c r="I50" s="60"/>
      <c r="K50" s="89"/>
    </row>
    <row r="51" spans="2:11" s="45" customFormat="1" x14ac:dyDescent="0.2">
      <c r="B51" s="60"/>
      <c r="C51" s="60"/>
      <c r="D51" s="60"/>
      <c r="E51" s="60"/>
      <c r="F51" s="60"/>
      <c r="G51" s="60"/>
      <c r="H51" s="60"/>
      <c r="I51" s="60"/>
      <c r="K51" s="89"/>
    </row>
    <row r="52" spans="2:11" s="45" customFormat="1" x14ac:dyDescent="0.2">
      <c r="B52" s="60"/>
      <c r="C52" s="60"/>
      <c r="D52" s="60"/>
      <c r="E52" s="60"/>
      <c r="F52" s="60"/>
      <c r="G52" s="60"/>
      <c r="H52" s="60"/>
      <c r="I52" s="60"/>
      <c r="K52" s="89"/>
    </row>
    <row r="53" spans="2:11" s="45" customFormat="1" x14ac:dyDescent="0.2">
      <c r="B53" s="60"/>
      <c r="C53" s="60"/>
      <c r="D53" s="60"/>
      <c r="E53" s="60"/>
      <c r="F53" s="60"/>
      <c r="G53" s="60"/>
      <c r="H53" s="60"/>
      <c r="I53" s="60"/>
      <c r="K53" s="89"/>
    </row>
    <row r="54" spans="2:11" s="45" customFormat="1" x14ac:dyDescent="0.2">
      <c r="B54" s="60"/>
      <c r="C54" s="60"/>
      <c r="D54" s="60"/>
      <c r="E54" s="60"/>
      <c r="F54" s="60"/>
      <c r="G54" s="60"/>
      <c r="H54" s="60"/>
      <c r="I54" s="60"/>
      <c r="K54" s="89"/>
    </row>
    <row r="55" spans="2:11" s="45" customFormat="1" x14ac:dyDescent="0.2">
      <c r="B55" s="60"/>
      <c r="C55" s="60"/>
      <c r="D55" s="60"/>
      <c r="E55" s="60"/>
      <c r="F55" s="60"/>
      <c r="G55" s="60"/>
      <c r="H55" s="60"/>
      <c r="I55" s="60"/>
      <c r="K55" s="89"/>
    </row>
    <row r="56" spans="2:11" s="45" customFormat="1" x14ac:dyDescent="0.2">
      <c r="B56" s="60"/>
      <c r="C56" s="60"/>
      <c r="D56" s="60"/>
      <c r="E56" s="60"/>
      <c r="F56" s="60"/>
      <c r="G56" s="60"/>
      <c r="H56" s="60"/>
      <c r="I56" s="60"/>
      <c r="K56" s="89"/>
    </row>
    <row r="57" spans="2:11" s="46" customFormat="1" x14ac:dyDescent="0.2">
      <c r="B57" s="49"/>
      <c r="C57" s="49"/>
      <c r="D57" s="49"/>
      <c r="E57" s="49"/>
      <c r="F57" s="49"/>
      <c r="G57" s="49"/>
      <c r="H57" s="49"/>
      <c r="I57" s="49"/>
      <c r="K57" s="134"/>
    </row>
    <row r="58" spans="2:11" s="46" customFormat="1" x14ac:dyDescent="0.2">
      <c r="B58" s="49"/>
      <c r="C58" s="49"/>
      <c r="D58" s="49"/>
      <c r="E58" s="49"/>
      <c r="F58" s="49"/>
      <c r="G58" s="49"/>
      <c r="H58" s="49"/>
      <c r="I58" s="49"/>
      <c r="K58" s="134"/>
    </row>
    <row r="59" spans="2:11" s="46" customFormat="1" x14ac:dyDescent="0.2">
      <c r="B59" s="49"/>
      <c r="C59" s="49"/>
      <c r="D59" s="49"/>
      <c r="E59" s="49"/>
      <c r="F59" s="49"/>
      <c r="G59" s="49"/>
      <c r="H59" s="49"/>
      <c r="I59" s="49"/>
      <c r="K59" s="134"/>
    </row>
    <row r="60" spans="2:11" s="46" customFormat="1" x14ac:dyDescent="0.2">
      <c r="B60" s="49"/>
      <c r="C60" s="49"/>
      <c r="D60" s="49"/>
      <c r="E60" s="49"/>
      <c r="F60" s="49"/>
      <c r="G60" s="49"/>
      <c r="H60" s="49"/>
      <c r="I60" s="49"/>
      <c r="K60" s="134"/>
    </row>
    <row r="61" spans="2:11" s="46" customFormat="1" x14ac:dyDescent="0.2">
      <c r="B61" s="49"/>
      <c r="C61" s="49"/>
      <c r="D61" s="49"/>
      <c r="E61" s="49"/>
      <c r="F61" s="49"/>
      <c r="G61" s="49"/>
      <c r="H61" s="49"/>
      <c r="I61" s="49"/>
      <c r="K61" s="134"/>
    </row>
    <row r="62" spans="2:11" s="46" customFormat="1" x14ac:dyDescent="0.2">
      <c r="B62" s="49"/>
      <c r="C62" s="49"/>
      <c r="D62" s="49"/>
      <c r="E62" s="49"/>
      <c r="F62" s="49"/>
      <c r="G62" s="49"/>
      <c r="H62" s="49"/>
      <c r="I62" s="49"/>
      <c r="K62" s="134"/>
    </row>
    <row r="63" spans="2:11" s="46" customFormat="1" x14ac:dyDescent="0.2">
      <c r="B63" s="49"/>
      <c r="C63" s="49"/>
      <c r="D63" s="49"/>
      <c r="E63" s="49"/>
      <c r="F63" s="49"/>
      <c r="G63" s="49"/>
      <c r="H63" s="49"/>
      <c r="I63" s="49"/>
      <c r="K63" s="134"/>
    </row>
    <row r="64" spans="2:11" s="46" customFormat="1" x14ac:dyDescent="0.2">
      <c r="B64" s="49"/>
      <c r="C64" s="49"/>
      <c r="D64" s="49"/>
      <c r="E64" s="49"/>
      <c r="F64" s="49"/>
      <c r="G64" s="49"/>
      <c r="H64" s="49"/>
      <c r="I64" s="49"/>
      <c r="K64" s="134"/>
    </row>
    <row r="65" spans="2:11" s="46" customFormat="1" x14ac:dyDescent="0.2">
      <c r="B65" s="49"/>
      <c r="C65" s="49"/>
      <c r="D65" s="49"/>
      <c r="E65" s="49"/>
      <c r="F65" s="49"/>
      <c r="G65" s="49"/>
      <c r="H65" s="49"/>
      <c r="I65" s="49"/>
      <c r="K65" s="134"/>
    </row>
    <row r="66" spans="2:11" s="46" customFormat="1" x14ac:dyDescent="0.2">
      <c r="B66" s="49"/>
      <c r="C66" s="49"/>
      <c r="D66" s="49"/>
      <c r="E66" s="49"/>
      <c r="F66" s="49"/>
      <c r="G66" s="49"/>
      <c r="H66" s="49"/>
      <c r="I66" s="49"/>
      <c r="K66" s="134"/>
    </row>
    <row r="67" spans="2:11" s="46" customFormat="1" x14ac:dyDescent="0.2">
      <c r="B67" s="49"/>
      <c r="C67" s="49"/>
      <c r="D67" s="49"/>
      <c r="E67" s="49"/>
      <c r="F67" s="49"/>
      <c r="G67" s="49"/>
      <c r="H67" s="49"/>
      <c r="I67" s="49"/>
      <c r="K67" s="134"/>
    </row>
    <row r="68" spans="2:11" s="46" customFormat="1" x14ac:dyDescent="0.2">
      <c r="B68" s="49"/>
      <c r="C68" s="49"/>
      <c r="D68" s="49"/>
      <c r="E68" s="49"/>
      <c r="F68" s="49"/>
      <c r="G68" s="49"/>
      <c r="H68" s="49"/>
      <c r="I68" s="49"/>
      <c r="K68" s="134"/>
    </row>
    <row r="69" spans="2:11" s="46" customFormat="1" x14ac:dyDescent="0.2">
      <c r="B69" s="49"/>
      <c r="C69" s="49"/>
      <c r="D69" s="49"/>
      <c r="E69" s="49"/>
      <c r="F69" s="49"/>
      <c r="G69" s="49"/>
      <c r="H69" s="49"/>
      <c r="I69" s="49"/>
      <c r="K69" s="134"/>
    </row>
    <row r="70" spans="2:11" s="46" customFormat="1" x14ac:dyDescent="0.2">
      <c r="B70" s="49"/>
      <c r="C70" s="49"/>
      <c r="D70" s="49"/>
      <c r="E70" s="49"/>
      <c r="F70" s="49"/>
      <c r="G70" s="49"/>
      <c r="H70" s="49"/>
      <c r="I70" s="49"/>
      <c r="K70" s="134"/>
    </row>
    <row r="71" spans="2:11" s="46" customFormat="1" x14ac:dyDescent="0.2">
      <c r="B71" s="49"/>
      <c r="C71" s="49"/>
      <c r="D71" s="49"/>
      <c r="E71" s="49"/>
      <c r="F71" s="49"/>
      <c r="G71" s="49"/>
      <c r="H71" s="49"/>
      <c r="I71" s="49"/>
      <c r="K71" s="134"/>
    </row>
    <row r="72" spans="2:11" s="46" customFormat="1" x14ac:dyDescent="0.2">
      <c r="B72" s="49"/>
      <c r="C72" s="49"/>
      <c r="D72" s="49"/>
      <c r="E72" s="49"/>
      <c r="F72" s="49"/>
      <c r="G72" s="49"/>
      <c r="H72" s="49"/>
      <c r="I72" s="49"/>
      <c r="K72" s="134"/>
    </row>
    <row r="73" spans="2:11" s="46" customFormat="1" x14ac:dyDescent="0.2">
      <c r="B73" s="49"/>
      <c r="C73" s="49"/>
      <c r="D73" s="49"/>
      <c r="E73" s="49"/>
      <c r="F73" s="49"/>
      <c r="G73" s="49"/>
      <c r="H73" s="49"/>
      <c r="I73" s="49"/>
      <c r="K73" s="134"/>
    </row>
    <row r="74" spans="2:11" s="46" customFormat="1" x14ac:dyDescent="0.2">
      <c r="B74" s="49"/>
      <c r="C74" s="49"/>
      <c r="D74" s="49"/>
      <c r="E74" s="49"/>
      <c r="F74" s="49"/>
      <c r="G74" s="49"/>
      <c r="H74" s="49"/>
      <c r="I74" s="49"/>
      <c r="K74" s="134"/>
    </row>
    <row r="75" spans="2:11" s="46" customFormat="1" x14ac:dyDescent="0.2">
      <c r="B75" s="49"/>
      <c r="C75" s="49"/>
      <c r="D75" s="49"/>
      <c r="E75" s="49"/>
      <c r="F75" s="49"/>
      <c r="G75" s="49"/>
      <c r="H75" s="49"/>
      <c r="I75" s="49"/>
      <c r="K75" s="134"/>
    </row>
    <row r="76" spans="2:11" s="46" customFormat="1" x14ac:dyDescent="0.2">
      <c r="B76" s="49"/>
      <c r="C76" s="49"/>
      <c r="D76" s="49"/>
      <c r="E76" s="49"/>
      <c r="F76" s="49"/>
      <c r="G76" s="49"/>
      <c r="H76" s="49"/>
      <c r="I76" s="49"/>
      <c r="K76" s="134"/>
    </row>
    <row r="77" spans="2:11" s="46" customFormat="1" x14ac:dyDescent="0.2">
      <c r="B77" s="49"/>
      <c r="C77" s="49"/>
      <c r="D77" s="49"/>
      <c r="E77" s="49"/>
      <c r="F77" s="49"/>
      <c r="G77" s="49"/>
      <c r="H77" s="49"/>
      <c r="I77" s="49"/>
      <c r="K77" s="134"/>
    </row>
    <row r="78" spans="2:11" s="46" customFormat="1" x14ac:dyDescent="0.2">
      <c r="B78" s="49"/>
      <c r="C78" s="49"/>
      <c r="D78" s="49"/>
      <c r="E78" s="49"/>
      <c r="F78" s="49"/>
      <c r="G78" s="49"/>
      <c r="H78" s="49"/>
      <c r="I78" s="49"/>
      <c r="K78" s="134"/>
    </row>
    <row r="79" spans="2:11" s="46" customFormat="1" x14ac:dyDescent="0.2">
      <c r="B79" s="49"/>
      <c r="C79" s="49"/>
      <c r="D79" s="49"/>
      <c r="E79" s="49"/>
      <c r="F79" s="49"/>
      <c r="G79" s="49"/>
      <c r="H79" s="49"/>
      <c r="I79" s="49"/>
      <c r="K79" s="134"/>
    </row>
    <row r="80" spans="2:11" s="46" customFormat="1" x14ac:dyDescent="0.2">
      <c r="B80" s="49"/>
      <c r="C80" s="49"/>
      <c r="D80" s="49"/>
      <c r="E80" s="49"/>
      <c r="F80" s="49"/>
      <c r="G80" s="49"/>
      <c r="H80" s="49"/>
      <c r="I80" s="49"/>
      <c r="K80" s="134"/>
    </row>
    <row r="81" spans="2:11" s="46" customFormat="1" x14ac:dyDescent="0.2">
      <c r="B81" s="49"/>
      <c r="C81" s="49"/>
      <c r="D81" s="49"/>
      <c r="E81" s="49"/>
      <c r="F81" s="49"/>
      <c r="G81" s="49"/>
      <c r="H81" s="49"/>
      <c r="I81" s="49"/>
      <c r="K81" s="134"/>
    </row>
    <row r="82" spans="2:11" s="46" customFormat="1" x14ac:dyDescent="0.2">
      <c r="B82" s="49"/>
      <c r="C82" s="49"/>
      <c r="D82" s="49"/>
      <c r="E82" s="49"/>
      <c r="F82" s="49"/>
      <c r="G82" s="49"/>
      <c r="H82" s="49"/>
      <c r="I82" s="49"/>
      <c r="K82" s="134"/>
    </row>
    <row r="83" spans="2:11" s="46" customFormat="1" x14ac:dyDescent="0.2">
      <c r="B83" s="49"/>
      <c r="C83" s="49"/>
      <c r="D83" s="49"/>
      <c r="E83" s="49"/>
      <c r="F83" s="49"/>
      <c r="G83" s="49"/>
      <c r="H83" s="49"/>
      <c r="I83" s="49"/>
      <c r="K83" s="134"/>
    </row>
    <row r="84" spans="2:11" s="46" customFormat="1" x14ac:dyDescent="0.2">
      <c r="B84" s="49"/>
      <c r="C84" s="49"/>
      <c r="D84" s="49"/>
      <c r="E84" s="49"/>
      <c r="F84" s="49"/>
      <c r="G84" s="49"/>
      <c r="H84" s="49"/>
      <c r="I84" s="49"/>
      <c r="K84" s="134"/>
    </row>
    <row r="85" spans="2:11" s="46" customFormat="1" x14ac:dyDescent="0.2">
      <c r="B85" s="49"/>
      <c r="C85" s="49"/>
      <c r="D85" s="49"/>
      <c r="E85" s="49"/>
      <c r="F85" s="49"/>
      <c r="G85" s="49"/>
      <c r="H85" s="49"/>
      <c r="I85" s="49"/>
      <c r="K85" s="134"/>
    </row>
    <row r="86" spans="2:11" s="46" customFormat="1" x14ac:dyDescent="0.2">
      <c r="B86" s="49"/>
      <c r="C86" s="49"/>
      <c r="D86" s="49"/>
      <c r="E86" s="49"/>
      <c r="F86" s="49"/>
      <c r="G86" s="49"/>
      <c r="H86" s="49"/>
      <c r="I86" s="49"/>
      <c r="K86" s="134"/>
    </row>
    <row r="87" spans="2:11" s="46" customFormat="1" x14ac:dyDescent="0.2">
      <c r="B87" s="49"/>
      <c r="C87" s="49"/>
      <c r="D87" s="49"/>
      <c r="E87" s="49"/>
      <c r="F87" s="49"/>
      <c r="G87" s="49"/>
      <c r="H87" s="49"/>
      <c r="I87" s="49"/>
      <c r="K87" s="134"/>
    </row>
    <row r="88" spans="2:11" s="46" customFormat="1" x14ac:dyDescent="0.2">
      <c r="B88" s="49"/>
      <c r="C88" s="49"/>
      <c r="D88" s="49"/>
      <c r="E88" s="49"/>
      <c r="F88" s="49"/>
      <c r="G88" s="49"/>
      <c r="H88" s="49"/>
      <c r="I88" s="49"/>
      <c r="K88" s="134"/>
    </row>
    <row r="89" spans="2:11" s="46" customFormat="1" x14ac:dyDescent="0.2">
      <c r="B89" s="49"/>
      <c r="C89" s="49"/>
      <c r="D89" s="49"/>
      <c r="E89" s="49"/>
      <c r="F89" s="49"/>
      <c r="G89" s="49"/>
      <c r="H89" s="49"/>
      <c r="I89" s="49"/>
      <c r="K89" s="134"/>
    </row>
    <row r="90" spans="2:11" s="46" customFormat="1" x14ac:dyDescent="0.2">
      <c r="B90" s="49"/>
      <c r="C90" s="49"/>
      <c r="D90" s="49"/>
      <c r="E90" s="49"/>
      <c r="F90" s="49"/>
      <c r="G90" s="49"/>
      <c r="H90" s="49"/>
      <c r="I90" s="49"/>
      <c r="K90" s="134"/>
    </row>
    <row r="91" spans="2:11" s="46" customFormat="1" x14ac:dyDescent="0.2">
      <c r="B91" s="49"/>
      <c r="C91" s="49"/>
      <c r="D91" s="49"/>
      <c r="E91" s="49"/>
      <c r="F91" s="49"/>
      <c r="G91" s="49"/>
      <c r="H91" s="49"/>
      <c r="I91" s="49"/>
      <c r="K91" s="134"/>
    </row>
    <row r="92" spans="2:11" s="46" customFormat="1" x14ac:dyDescent="0.2">
      <c r="B92" s="49"/>
      <c r="C92" s="49"/>
      <c r="D92" s="49"/>
      <c r="E92" s="49"/>
      <c r="F92" s="49"/>
      <c r="G92" s="49"/>
      <c r="H92" s="49"/>
      <c r="I92" s="49"/>
      <c r="K92" s="134"/>
    </row>
    <row r="93" spans="2:11" s="46" customFormat="1" x14ac:dyDescent="0.2">
      <c r="B93" s="49"/>
      <c r="C93" s="49"/>
      <c r="D93" s="49"/>
      <c r="E93" s="49"/>
      <c r="F93" s="49"/>
      <c r="G93" s="49"/>
      <c r="H93" s="49"/>
      <c r="I93" s="49"/>
      <c r="K93" s="134"/>
    </row>
    <row r="94" spans="2:11" s="46" customFormat="1" x14ac:dyDescent="0.2">
      <c r="B94" s="49"/>
      <c r="C94" s="49"/>
      <c r="D94" s="49"/>
      <c r="E94" s="49"/>
      <c r="F94" s="49"/>
      <c r="G94" s="49"/>
      <c r="H94" s="49"/>
      <c r="I94" s="49"/>
      <c r="K94" s="134"/>
    </row>
    <row r="95" spans="2:11" s="46" customFormat="1" x14ac:dyDescent="0.2">
      <c r="B95" s="49"/>
      <c r="C95" s="49"/>
      <c r="D95" s="49"/>
      <c r="E95" s="49"/>
      <c r="F95" s="49"/>
      <c r="G95" s="49"/>
      <c r="H95" s="49"/>
      <c r="I95" s="49"/>
      <c r="K95" s="134"/>
    </row>
    <row r="96" spans="2:11" s="46" customFormat="1" x14ac:dyDescent="0.2">
      <c r="B96" s="49"/>
      <c r="C96" s="49"/>
      <c r="D96" s="49"/>
      <c r="E96" s="49"/>
      <c r="F96" s="49"/>
      <c r="G96" s="49"/>
      <c r="H96" s="49"/>
      <c r="I96" s="49"/>
      <c r="K96" s="134"/>
    </row>
    <row r="97" spans="2:11" s="46" customFormat="1" x14ac:dyDescent="0.2">
      <c r="B97" s="49"/>
      <c r="C97" s="49"/>
      <c r="D97" s="49"/>
      <c r="E97" s="49"/>
      <c r="F97" s="49"/>
      <c r="G97" s="49"/>
      <c r="H97" s="49"/>
      <c r="I97" s="49"/>
      <c r="K97" s="134"/>
    </row>
    <row r="98" spans="2:11" s="46" customFormat="1" x14ac:dyDescent="0.2">
      <c r="B98" s="49"/>
      <c r="C98" s="49"/>
      <c r="D98" s="49"/>
      <c r="E98" s="49"/>
      <c r="F98" s="49"/>
      <c r="G98" s="49"/>
      <c r="H98" s="49"/>
      <c r="I98" s="49"/>
      <c r="K98" s="134"/>
    </row>
    <row r="99" spans="2:11" s="46" customFormat="1" x14ac:dyDescent="0.2">
      <c r="B99" s="49"/>
      <c r="C99" s="49"/>
      <c r="D99" s="49"/>
      <c r="E99" s="49"/>
      <c r="F99" s="49"/>
      <c r="G99" s="49"/>
      <c r="H99" s="49"/>
      <c r="I99" s="49"/>
      <c r="K99" s="134"/>
    </row>
    <row r="100" spans="2:11" s="46" customFormat="1" x14ac:dyDescent="0.2">
      <c r="B100" s="49"/>
      <c r="C100" s="49"/>
      <c r="D100" s="49"/>
      <c r="E100" s="49"/>
      <c r="F100" s="49"/>
      <c r="G100" s="49"/>
      <c r="H100" s="49"/>
      <c r="I100" s="49"/>
      <c r="K100" s="134"/>
    </row>
    <row r="101" spans="2:11" s="46" customFormat="1" x14ac:dyDescent="0.2">
      <c r="B101" s="49"/>
      <c r="C101" s="49"/>
      <c r="D101" s="49"/>
      <c r="E101" s="49"/>
      <c r="F101" s="49"/>
      <c r="G101" s="49"/>
      <c r="H101" s="49"/>
      <c r="I101" s="49"/>
      <c r="K101" s="134"/>
    </row>
    <row r="102" spans="2:11" s="46" customFormat="1" x14ac:dyDescent="0.2">
      <c r="B102" s="49"/>
      <c r="C102" s="49"/>
      <c r="D102" s="49"/>
      <c r="E102" s="49"/>
      <c r="F102" s="49"/>
      <c r="G102" s="49"/>
      <c r="H102" s="49"/>
      <c r="I102" s="49"/>
      <c r="K102" s="134"/>
    </row>
    <row r="103" spans="2:11" s="46" customFormat="1" x14ac:dyDescent="0.2">
      <c r="B103" s="49"/>
      <c r="C103" s="49"/>
      <c r="D103" s="49"/>
      <c r="E103" s="49"/>
      <c r="F103" s="49"/>
      <c r="G103" s="49"/>
      <c r="H103" s="49"/>
      <c r="I103" s="49"/>
      <c r="K103" s="134"/>
    </row>
    <row r="104" spans="2:11" s="46" customFormat="1" x14ac:dyDescent="0.2">
      <c r="B104" s="49"/>
      <c r="C104" s="49"/>
      <c r="D104" s="49"/>
      <c r="E104" s="49"/>
      <c r="F104" s="49"/>
      <c r="G104" s="49"/>
      <c r="H104" s="49"/>
      <c r="I104" s="49"/>
      <c r="K104" s="134"/>
    </row>
    <row r="105" spans="2:11" s="46" customFormat="1" x14ac:dyDescent="0.2">
      <c r="B105" s="49"/>
      <c r="C105" s="49"/>
      <c r="D105" s="49"/>
      <c r="E105" s="49"/>
      <c r="F105" s="49"/>
      <c r="G105" s="49"/>
      <c r="H105" s="49"/>
      <c r="I105" s="49"/>
      <c r="K105" s="134"/>
    </row>
    <row r="106" spans="2:11" s="46" customFormat="1" x14ac:dyDescent="0.2">
      <c r="B106" s="49"/>
      <c r="C106" s="49"/>
      <c r="D106" s="49"/>
      <c r="E106" s="49"/>
      <c r="F106" s="49"/>
      <c r="G106" s="49"/>
      <c r="H106" s="49"/>
      <c r="I106" s="49"/>
      <c r="K106" s="134"/>
    </row>
    <row r="107" spans="2:11" s="46" customFormat="1" x14ac:dyDescent="0.2">
      <c r="B107" s="49"/>
      <c r="C107" s="49"/>
      <c r="D107" s="49"/>
      <c r="E107" s="49"/>
      <c r="F107" s="49"/>
      <c r="G107" s="49"/>
      <c r="H107" s="49"/>
      <c r="I107" s="49"/>
      <c r="K107" s="134"/>
    </row>
    <row r="108" spans="2:11" s="46" customFormat="1" x14ac:dyDescent="0.2">
      <c r="B108" s="49"/>
      <c r="C108" s="49"/>
      <c r="D108" s="49"/>
      <c r="E108" s="49"/>
      <c r="F108" s="49"/>
      <c r="G108" s="49"/>
      <c r="H108" s="49"/>
      <c r="I108" s="49"/>
      <c r="K108" s="134"/>
    </row>
    <row r="109" spans="2:11" s="46" customFormat="1" x14ac:dyDescent="0.2">
      <c r="B109" s="49"/>
      <c r="C109" s="49"/>
      <c r="D109" s="49"/>
      <c r="E109" s="49"/>
      <c r="F109" s="49"/>
      <c r="G109" s="49"/>
      <c r="H109" s="49"/>
      <c r="I109" s="49"/>
      <c r="K109" s="134"/>
    </row>
    <row r="110" spans="2:11" s="46" customFormat="1" x14ac:dyDescent="0.2">
      <c r="B110" s="49"/>
      <c r="C110" s="49"/>
      <c r="D110" s="49"/>
      <c r="E110" s="49"/>
      <c r="F110" s="49"/>
      <c r="G110" s="49"/>
      <c r="H110" s="49"/>
      <c r="I110" s="49"/>
      <c r="K110" s="134"/>
    </row>
    <row r="111" spans="2:11" s="46" customFormat="1" x14ac:dyDescent="0.2">
      <c r="B111" s="49"/>
      <c r="C111" s="49"/>
      <c r="D111" s="49"/>
      <c r="E111" s="49"/>
      <c r="F111" s="49"/>
      <c r="G111" s="49"/>
      <c r="H111" s="49"/>
      <c r="I111" s="49"/>
      <c r="K111" s="134"/>
    </row>
    <row r="112" spans="2:11" s="46" customFormat="1" x14ac:dyDescent="0.2">
      <c r="B112" s="49"/>
      <c r="C112" s="49"/>
      <c r="D112" s="49"/>
      <c r="E112" s="49"/>
      <c r="F112" s="49"/>
      <c r="G112" s="49"/>
      <c r="H112" s="49"/>
      <c r="I112" s="49"/>
      <c r="K112" s="134"/>
    </row>
    <row r="113" spans="2:11" s="46" customFormat="1" x14ac:dyDescent="0.2">
      <c r="B113" s="49"/>
      <c r="C113" s="49"/>
      <c r="D113" s="49"/>
      <c r="E113" s="49"/>
      <c r="F113" s="49"/>
      <c r="G113" s="49"/>
      <c r="H113" s="49"/>
      <c r="I113" s="49"/>
      <c r="K113" s="134"/>
    </row>
    <row r="114" spans="2:11" s="46" customFormat="1" x14ac:dyDescent="0.2">
      <c r="B114" s="49"/>
      <c r="C114" s="49"/>
      <c r="D114" s="49"/>
      <c r="E114" s="49"/>
      <c r="F114" s="49"/>
      <c r="G114" s="49"/>
      <c r="H114" s="49"/>
      <c r="I114" s="49"/>
      <c r="K114" s="134"/>
    </row>
    <row r="115" spans="2:11" s="46" customFormat="1" x14ac:dyDescent="0.2">
      <c r="B115" s="49"/>
      <c r="C115" s="49"/>
      <c r="D115" s="49"/>
      <c r="E115" s="49"/>
      <c r="F115" s="49"/>
      <c r="G115" s="49"/>
      <c r="H115" s="49"/>
      <c r="I115" s="49"/>
      <c r="K115" s="134"/>
    </row>
    <row r="116" spans="2:11" s="46" customFormat="1" x14ac:dyDescent="0.2">
      <c r="B116" s="49"/>
      <c r="C116" s="49"/>
      <c r="D116" s="49"/>
      <c r="E116" s="49"/>
      <c r="F116" s="49"/>
      <c r="G116" s="49"/>
      <c r="H116" s="49"/>
      <c r="I116" s="49"/>
      <c r="K116" s="134"/>
    </row>
    <row r="117" spans="2:11" s="46" customFormat="1" x14ac:dyDescent="0.2">
      <c r="B117" s="49"/>
      <c r="C117" s="49"/>
      <c r="D117" s="49"/>
      <c r="E117" s="49"/>
      <c r="F117" s="49"/>
      <c r="G117" s="49"/>
      <c r="H117" s="49"/>
      <c r="I117" s="49"/>
      <c r="K117" s="134"/>
    </row>
    <row r="118" spans="2:11" s="46" customFormat="1" x14ac:dyDescent="0.2">
      <c r="B118" s="49"/>
      <c r="C118" s="49"/>
      <c r="D118" s="49"/>
      <c r="E118" s="49"/>
      <c r="F118" s="49"/>
      <c r="G118" s="49"/>
      <c r="H118" s="49"/>
      <c r="I118" s="49"/>
      <c r="K118" s="134"/>
    </row>
    <row r="119" spans="2:11" s="46" customFormat="1" x14ac:dyDescent="0.2">
      <c r="B119" s="49"/>
      <c r="C119" s="49"/>
      <c r="D119" s="49"/>
      <c r="E119" s="49"/>
      <c r="F119" s="49"/>
      <c r="G119" s="49"/>
      <c r="H119" s="49"/>
      <c r="I119" s="49"/>
      <c r="K119" s="134"/>
    </row>
    <row r="120" spans="2:11" s="46" customFormat="1" x14ac:dyDescent="0.2">
      <c r="B120" s="49"/>
      <c r="C120" s="49"/>
      <c r="D120" s="49"/>
      <c r="E120" s="49"/>
      <c r="F120" s="49"/>
      <c r="G120" s="49"/>
      <c r="H120" s="49"/>
      <c r="I120" s="49"/>
      <c r="K120" s="134"/>
    </row>
  </sheetData>
  <mergeCells count="3">
    <mergeCell ref="A2:J2"/>
    <mergeCell ref="A3:J3"/>
    <mergeCell ref="C4:I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3" tint="0.59999389629810485"/>
  </sheetPr>
  <dimension ref="A1:U145"/>
  <sheetViews>
    <sheetView zoomScale="73" zoomScaleNormal="73" workbookViewId="0">
      <selection activeCell="I9" sqref="I9"/>
    </sheetView>
  </sheetViews>
  <sheetFormatPr baseColWidth="10" defaultColWidth="8.5703125" defaultRowHeight="12.75" x14ac:dyDescent="0.2"/>
  <cols>
    <col min="1" max="1" width="33" style="46" customWidth="1"/>
    <col min="2" max="2" width="15.5703125" style="49" customWidth="1"/>
    <col min="3" max="3" width="17" style="49" customWidth="1"/>
    <col min="4" max="6" width="16.42578125" style="49" customWidth="1"/>
    <col min="7" max="8" width="16.42578125" style="49" hidden="1" customWidth="1"/>
    <col min="9" max="9" width="16.42578125" style="46" customWidth="1"/>
    <col min="10" max="10" width="11.42578125" style="89" customWidth="1"/>
    <col min="11" max="21" width="11.42578125" style="45" customWidth="1"/>
    <col min="22" max="205" width="11.42578125" style="46" customWidth="1"/>
    <col min="206" max="206" width="24.42578125" style="46" customWidth="1"/>
    <col min="207" max="207" width="7.42578125" style="46" customWidth="1"/>
    <col min="208" max="208" width="9.7109375" style="46" customWidth="1"/>
    <col min="209" max="16384" width="8.5703125" style="46"/>
  </cols>
  <sheetData>
    <row r="1" spans="1:21" s="227" customFormat="1" ht="10.5" customHeight="1" x14ac:dyDescent="0.25">
      <c r="B1" s="228"/>
      <c r="C1" s="228"/>
      <c r="D1" s="228"/>
      <c r="E1" s="228"/>
      <c r="F1" s="228"/>
      <c r="G1" s="228"/>
      <c r="H1" s="228"/>
    </row>
    <row r="2" spans="1:21" s="227" customFormat="1" ht="38.25" customHeight="1" x14ac:dyDescent="0.25">
      <c r="B2" s="228"/>
      <c r="C2" s="228"/>
      <c r="D2" s="228"/>
      <c r="E2" s="228"/>
      <c r="F2" s="228"/>
      <c r="G2" s="228"/>
      <c r="H2" s="228"/>
    </row>
    <row r="3" spans="1:21" s="230" customFormat="1" ht="26.25" customHeight="1" x14ac:dyDescent="0.25">
      <c r="A3" s="371" t="s">
        <v>407</v>
      </c>
      <c r="B3" s="371"/>
      <c r="C3" s="371"/>
      <c r="D3" s="371"/>
      <c r="E3" s="371"/>
      <c r="F3" s="371"/>
      <c r="G3" s="371"/>
      <c r="H3" s="371"/>
      <c r="I3" s="371"/>
      <c r="J3" s="229"/>
      <c r="K3" s="229"/>
      <c r="L3" s="229"/>
      <c r="M3" s="227"/>
      <c r="N3" s="227"/>
      <c r="O3" s="227"/>
      <c r="P3" s="227"/>
      <c r="Q3" s="227"/>
      <c r="R3" s="227"/>
      <c r="S3" s="227"/>
      <c r="T3" s="227"/>
      <c r="U3" s="227"/>
    </row>
    <row r="4" spans="1:21" s="230" customFormat="1" ht="17.25" customHeight="1" x14ac:dyDescent="0.25">
      <c r="A4" s="373">
        <f ca="1">TODAY()</f>
        <v>45817</v>
      </c>
      <c r="B4" s="373"/>
      <c r="C4" s="373"/>
      <c r="D4" s="373"/>
      <c r="E4" s="373"/>
      <c r="F4" s="373"/>
      <c r="G4" s="373"/>
      <c r="H4" s="373"/>
      <c r="I4" s="373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</row>
    <row r="5" spans="1:21" customFormat="1" ht="24.75" customHeight="1" x14ac:dyDescent="0.25">
      <c r="A5" s="231"/>
      <c r="B5" s="232"/>
      <c r="C5" s="376" t="s">
        <v>288</v>
      </c>
      <c r="D5" s="377"/>
      <c r="E5" s="377"/>
      <c r="F5" s="377"/>
      <c r="G5" s="377"/>
      <c r="H5" s="377"/>
      <c r="I5" s="233"/>
      <c r="J5" s="234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</row>
    <row r="6" spans="1:21" customFormat="1" ht="45.75" customHeight="1" x14ac:dyDescent="0.25">
      <c r="A6" s="235" t="s">
        <v>0</v>
      </c>
      <c r="B6" s="236" t="s">
        <v>139</v>
      </c>
      <c r="C6" s="237" t="str">
        <f>Hoy!D4</f>
        <v xml:space="preserve">La Sirena, Carretera Mella </v>
      </c>
      <c r="D6" s="237" t="str">
        <f>Hoy!E4</f>
        <v>Bravo, Villa Mella</v>
      </c>
      <c r="E6" s="237" t="str">
        <f>Hoy!F4</f>
        <v xml:space="preserve">Jumbo, Carretera Mella </v>
      </c>
      <c r="F6" s="237" t="str">
        <f>Hoy!G4</f>
        <v>Hiper Olé, Villa Mella</v>
      </c>
      <c r="G6" s="237"/>
      <c r="H6" s="237"/>
      <c r="I6" s="174" t="s">
        <v>405</v>
      </c>
      <c r="J6" s="238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</row>
    <row r="7" spans="1:21" ht="20.100000000000001" customHeight="1" x14ac:dyDescent="0.2">
      <c r="A7" s="138" t="s">
        <v>344</v>
      </c>
      <c r="B7" s="139" t="s">
        <v>345</v>
      </c>
      <c r="C7" s="239">
        <f>AVERAGE(Hoy!D8:D10)</f>
        <v>42.5</v>
      </c>
      <c r="D7" s="239"/>
      <c r="E7" s="239">
        <f>AVERAGE(Hoy!F8:F10)</f>
        <v>41.666666666666664</v>
      </c>
      <c r="F7" s="239">
        <f>AVERAGE(Hoy!G8:G10)</f>
        <v>41.9</v>
      </c>
      <c r="G7" s="239" t="e">
        <f>AVERAGE(Hoy!H8:H10)</f>
        <v>#DIV/0!</v>
      </c>
      <c r="H7" s="239" t="e">
        <f>AVERAGE(Hoy!I8:I10)</f>
        <v>#DIV/0!</v>
      </c>
      <c r="I7" s="86">
        <f>AVERAGE(C7:F7)</f>
        <v>42.022222222222219</v>
      </c>
      <c r="J7" s="93"/>
    </row>
    <row r="8" spans="1:21" ht="20.100000000000001" customHeight="1" x14ac:dyDescent="0.2">
      <c r="A8" s="138" t="s">
        <v>346</v>
      </c>
      <c r="B8" s="139" t="s">
        <v>345</v>
      </c>
      <c r="C8" s="239">
        <f>AVERAGE(Hoy!D37:D38)</f>
        <v>92</v>
      </c>
      <c r="D8" s="239">
        <f>AVERAGE(Hoy!E37:E38)</f>
        <v>84.5</v>
      </c>
      <c r="E8" s="239">
        <f>AVERAGE(Hoy!F37:F38)</f>
        <v>98</v>
      </c>
      <c r="F8" s="239">
        <f>AVERAGE(Hoy!G37:G38)</f>
        <v>96</v>
      </c>
      <c r="G8" s="239" t="e">
        <f>AVERAGE(Hoy!H37:H38)</f>
        <v>#DIV/0!</v>
      </c>
      <c r="H8" s="239" t="e">
        <f>AVERAGE(Hoy!I37:I38)</f>
        <v>#DIV/0!</v>
      </c>
      <c r="I8" s="86">
        <f t="shared" ref="I8:I31" si="0">AVERAGE(C8:F8)</f>
        <v>92.625</v>
      </c>
      <c r="J8" s="93"/>
    </row>
    <row r="9" spans="1:21" ht="20.100000000000001" customHeight="1" x14ac:dyDescent="0.2">
      <c r="A9" s="138" t="s">
        <v>347</v>
      </c>
      <c r="B9" s="139" t="s">
        <v>345</v>
      </c>
      <c r="C9" s="239">
        <f>Hoy!D41</f>
        <v>78</v>
      </c>
      <c r="D9" s="239">
        <f>Hoy!E41</f>
        <v>60</v>
      </c>
      <c r="E9" s="239">
        <f>Hoy!F41</f>
        <v>73</v>
      </c>
      <c r="F9" s="239">
        <f>Hoy!G41</f>
        <v>78</v>
      </c>
      <c r="G9" s="239">
        <f>Hoy!H41</f>
        <v>0</v>
      </c>
      <c r="H9" s="239">
        <f>Hoy!I41</f>
        <v>0</v>
      </c>
      <c r="I9" s="86">
        <f t="shared" si="0"/>
        <v>72.25</v>
      </c>
      <c r="J9" s="93"/>
    </row>
    <row r="10" spans="1:21" ht="20.100000000000001" customHeight="1" x14ac:dyDescent="0.2">
      <c r="A10" s="138" t="s">
        <v>15</v>
      </c>
      <c r="B10" s="139" t="s">
        <v>345</v>
      </c>
      <c r="C10" s="239">
        <f>Hoy!D17</f>
        <v>33</v>
      </c>
      <c r="D10" s="239">
        <f>Hoy!E17</f>
        <v>33</v>
      </c>
      <c r="E10" s="239">
        <f>Hoy!F17</f>
        <v>33</v>
      </c>
      <c r="F10" s="239">
        <f>Hoy!G17</f>
        <v>32</v>
      </c>
      <c r="G10" s="239">
        <f>Hoy!H17</f>
        <v>0</v>
      </c>
      <c r="H10" s="239">
        <f>Hoy!I17</f>
        <v>0</v>
      </c>
      <c r="I10" s="86">
        <f t="shared" si="0"/>
        <v>32.75</v>
      </c>
      <c r="J10" s="93"/>
    </row>
    <row r="11" spans="1:21" ht="20.100000000000001" customHeight="1" x14ac:dyDescent="0.2">
      <c r="A11" s="138" t="s">
        <v>377</v>
      </c>
      <c r="B11" s="139" t="s">
        <v>345</v>
      </c>
      <c r="C11" s="239">
        <f>Hoy!D19</f>
        <v>77</v>
      </c>
      <c r="D11" s="239">
        <f>Hoy!E19</f>
        <v>89</v>
      </c>
      <c r="E11" s="239">
        <f>Hoy!F19</f>
        <v>77.95</v>
      </c>
      <c r="F11" s="239">
        <f>Hoy!G19</f>
        <v>99</v>
      </c>
      <c r="G11" s="239">
        <f>Hoy!H19</f>
        <v>0</v>
      </c>
      <c r="H11" s="239">
        <f>Hoy!I19</f>
        <v>0</v>
      </c>
      <c r="I11" s="86">
        <f t="shared" si="0"/>
        <v>85.737499999999997</v>
      </c>
      <c r="J11" s="93"/>
    </row>
    <row r="12" spans="1:21" ht="18.75" customHeight="1" x14ac:dyDescent="0.2">
      <c r="A12" s="138" t="s">
        <v>349</v>
      </c>
      <c r="B12" s="139" t="s">
        <v>345</v>
      </c>
      <c r="C12" s="239">
        <f>AVERAGE(Hoy!D20:D21)</f>
        <v>42</v>
      </c>
      <c r="D12" s="239">
        <f>AVERAGE(Hoy!E20:E21)</f>
        <v>65</v>
      </c>
      <c r="E12" s="239">
        <f>AVERAGE(Hoy!F20:F21)</f>
        <v>45.95</v>
      </c>
      <c r="F12" s="239">
        <f>AVERAGE(Hoy!G20:G21)</f>
        <v>40.5</v>
      </c>
      <c r="G12" s="239" t="e">
        <f>AVERAGE(Hoy!H20:H21)</f>
        <v>#DIV/0!</v>
      </c>
      <c r="H12" s="239" t="e">
        <f>AVERAGE(Hoy!I20:I21)</f>
        <v>#DIV/0!</v>
      </c>
      <c r="I12" s="86">
        <f t="shared" si="0"/>
        <v>48.362499999999997</v>
      </c>
      <c r="J12" s="93"/>
    </row>
    <row r="13" spans="1:21" ht="20.100000000000001" customHeight="1" x14ac:dyDescent="0.2">
      <c r="A13" s="138" t="s">
        <v>21</v>
      </c>
      <c r="B13" s="139" t="s">
        <v>345</v>
      </c>
      <c r="C13" s="239">
        <f>Hoy!D23</f>
        <v>64</v>
      </c>
      <c r="D13" s="239">
        <f>Hoy!E23</f>
        <v>64</v>
      </c>
      <c r="E13" s="239">
        <f>Hoy!F23</f>
        <v>64</v>
      </c>
      <c r="F13" s="239">
        <f>Hoy!G23</f>
        <v>63</v>
      </c>
      <c r="G13" s="239">
        <f>Hoy!H23</f>
        <v>0</v>
      </c>
      <c r="H13" s="239">
        <f>Hoy!I23</f>
        <v>0</v>
      </c>
      <c r="I13" s="86">
        <f t="shared" si="0"/>
        <v>63.75</v>
      </c>
      <c r="J13" s="93"/>
    </row>
    <row r="14" spans="1:21" ht="18" customHeight="1" x14ac:dyDescent="0.2">
      <c r="A14" s="138" t="s">
        <v>408</v>
      </c>
      <c r="B14" s="139" t="s">
        <v>345</v>
      </c>
      <c r="C14" s="239">
        <f>Hoy!D26</f>
        <v>23</v>
      </c>
      <c r="D14" s="239"/>
      <c r="E14" s="239">
        <f>Hoy!F26</f>
        <v>23</v>
      </c>
      <c r="F14" s="239">
        <f>Hoy!G26</f>
        <v>23</v>
      </c>
      <c r="G14" s="239">
        <f>Hoy!H26</f>
        <v>0</v>
      </c>
      <c r="H14" s="239">
        <f>Hoy!I26</f>
        <v>0</v>
      </c>
      <c r="I14" s="86">
        <f t="shared" si="0"/>
        <v>23</v>
      </c>
      <c r="J14" s="93"/>
    </row>
    <row r="15" spans="1:21" ht="18" hidden="1" customHeight="1" x14ac:dyDescent="0.2">
      <c r="A15" s="138" t="s">
        <v>380</v>
      </c>
      <c r="B15" s="139" t="s">
        <v>345</v>
      </c>
      <c r="C15" s="239">
        <f>Hoy!D25</f>
        <v>0</v>
      </c>
      <c r="D15" s="239">
        <f>Hoy!E25</f>
        <v>0</v>
      </c>
      <c r="E15" s="239">
        <f>Hoy!F25</f>
        <v>0</v>
      </c>
      <c r="F15" s="239">
        <f>Hoy!G25</f>
        <v>0</v>
      </c>
      <c r="G15" s="239">
        <f>Hoy!H25</f>
        <v>0</v>
      </c>
      <c r="H15" s="239">
        <f>Hoy!I25</f>
        <v>0</v>
      </c>
      <c r="I15" s="86">
        <f t="shared" si="0"/>
        <v>0</v>
      </c>
      <c r="J15" s="93"/>
    </row>
    <row r="16" spans="1:21" ht="20.100000000000001" customHeight="1" x14ac:dyDescent="0.2">
      <c r="A16" s="138" t="s">
        <v>28</v>
      </c>
      <c r="B16" s="139" t="s">
        <v>1</v>
      </c>
      <c r="C16" s="239">
        <f>Hoy!D30</f>
        <v>19</v>
      </c>
      <c r="D16" s="239">
        <f>Hoy!E30</f>
        <v>19</v>
      </c>
      <c r="E16" s="239">
        <f>Hoy!F30</f>
        <v>19</v>
      </c>
      <c r="F16" s="239">
        <f>Hoy!G30</f>
        <v>20</v>
      </c>
      <c r="G16" s="239">
        <f>Hoy!H30</f>
        <v>0</v>
      </c>
      <c r="H16" s="239">
        <f>Hoy!I30</f>
        <v>0</v>
      </c>
      <c r="I16" s="86">
        <f t="shared" si="0"/>
        <v>19.25</v>
      </c>
      <c r="J16" s="93"/>
    </row>
    <row r="17" spans="1:10" ht="20.100000000000001" customHeight="1" x14ac:dyDescent="0.2">
      <c r="A17" s="138" t="s">
        <v>351</v>
      </c>
      <c r="B17" s="139" t="s">
        <v>1</v>
      </c>
      <c r="C17" s="239">
        <f>Hoy!D35</f>
        <v>8</v>
      </c>
      <c r="D17" s="239">
        <f>Hoy!E35</f>
        <v>8</v>
      </c>
      <c r="E17" s="239">
        <f>Hoy!F35</f>
        <v>8.9749999999999996</v>
      </c>
      <c r="F17" s="239"/>
      <c r="G17" s="239">
        <f>Hoy!H35</f>
        <v>0</v>
      </c>
      <c r="H17" s="239">
        <f>Hoy!I35</f>
        <v>0</v>
      </c>
      <c r="I17" s="86">
        <f t="shared" si="0"/>
        <v>8.3250000000000011</v>
      </c>
      <c r="J17" s="93"/>
    </row>
    <row r="18" spans="1:10" ht="21" customHeight="1" x14ac:dyDescent="0.2">
      <c r="A18" s="138" t="s">
        <v>53</v>
      </c>
      <c r="B18" s="139" t="s">
        <v>345</v>
      </c>
      <c r="C18" s="239">
        <f>Hoy!D55</f>
        <v>199</v>
      </c>
      <c r="D18" s="239">
        <f>Hoy!E55</f>
        <v>199</v>
      </c>
      <c r="E18" s="239">
        <f>Hoy!F55</f>
        <v>199</v>
      </c>
      <c r="F18" s="239"/>
      <c r="G18" s="239">
        <f>Hoy!H55</f>
        <v>0</v>
      </c>
      <c r="H18" s="239">
        <f>Hoy!I55</f>
        <v>0</v>
      </c>
      <c r="I18" s="86">
        <f t="shared" si="0"/>
        <v>199</v>
      </c>
      <c r="J18" s="93"/>
    </row>
    <row r="19" spans="1:10" ht="19.5" hidden="1" customHeight="1" x14ac:dyDescent="0.2">
      <c r="A19" s="138" t="s">
        <v>54</v>
      </c>
      <c r="B19" s="139" t="s">
        <v>345</v>
      </c>
      <c r="C19" s="239">
        <f>Hoy!D56</f>
        <v>0</v>
      </c>
      <c r="D19" s="239">
        <f>Hoy!E56</f>
        <v>0</v>
      </c>
      <c r="E19" s="239">
        <f>Hoy!F56</f>
        <v>0</v>
      </c>
      <c r="F19" s="239">
        <f>Hoy!G56</f>
        <v>0</v>
      </c>
      <c r="G19" s="239">
        <f>Hoy!H56</f>
        <v>0</v>
      </c>
      <c r="H19" s="239">
        <f>Hoy!I56</f>
        <v>0</v>
      </c>
      <c r="I19" s="86">
        <f t="shared" si="0"/>
        <v>0</v>
      </c>
      <c r="J19" s="93"/>
    </row>
    <row r="20" spans="1:10" ht="20.100000000000001" customHeight="1" x14ac:dyDescent="0.2">
      <c r="A20" s="138" t="s">
        <v>352</v>
      </c>
      <c r="B20" s="139" t="s">
        <v>345</v>
      </c>
      <c r="C20" s="239">
        <f>Hoy!D62</f>
        <v>48</v>
      </c>
      <c r="D20" s="239"/>
      <c r="E20" s="239"/>
      <c r="F20" s="239">
        <f>Hoy!G62</f>
        <v>53</v>
      </c>
      <c r="G20" s="239">
        <f>Hoy!H62</f>
        <v>0</v>
      </c>
      <c r="H20" s="239">
        <f>Hoy!I62</f>
        <v>0</v>
      </c>
      <c r="I20" s="86">
        <f t="shared" si="0"/>
        <v>50.5</v>
      </c>
      <c r="J20" s="93"/>
    </row>
    <row r="21" spans="1:10" ht="20.100000000000001" customHeight="1" x14ac:dyDescent="0.2">
      <c r="A21" s="138" t="s">
        <v>62</v>
      </c>
      <c r="B21" s="139" t="s">
        <v>345</v>
      </c>
      <c r="C21" s="239">
        <f>Hoy!D65</f>
        <v>35</v>
      </c>
      <c r="D21" s="239">
        <f>Hoy!E65</f>
        <v>35</v>
      </c>
      <c r="E21" s="239">
        <f>Hoy!F65</f>
        <v>35</v>
      </c>
      <c r="F21" s="239">
        <f>Hoy!G65</f>
        <v>39</v>
      </c>
      <c r="G21" s="239">
        <f>Hoy!H65</f>
        <v>0</v>
      </c>
      <c r="H21" s="239">
        <f>Hoy!I65</f>
        <v>0</v>
      </c>
      <c r="I21" s="86">
        <f t="shared" si="0"/>
        <v>36</v>
      </c>
      <c r="J21" s="93"/>
    </row>
    <row r="22" spans="1:10" ht="20.100000000000001" customHeight="1" x14ac:dyDescent="0.2">
      <c r="A22" s="138" t="s">
        <v>353</v>
      </c>
      <c r="B22" s="139" t="s">
        <v>345</v>
      </c>
      <c r="C22" s="239">
        <f>Hoy!D151</f>
        <v>79</v>
      </c>
      <c r="D22" s="239">
        <f>Hoy!E151</f>
        <v>79</v>
      </c>
      <c r="E22" s="239">
        <f>Hoy!F151</f>
        <v>79</v>
      </c>
      <c r="F22" s="239">
        <f>Hoy!G151</f>
        <v>79</v>
      </c>
      <c r="G22" s="239">
        <f>Hoy!H151</f>
        <v>0</v>
      </c>
      <c r="H22" s="239">
        <f>Hoy!I151</f>
        <v>0</v>
      </c>
      <c r="I22" s="86">
        <f t="shared" si="0"/>
        <v>79</v>
      </c>
      <c r="J22" s="93"/>
    </row>
    <row r="23" spans="1:10" ht="20.100000000000001" customHeight="1" x14ac:dyDescent="0.2">
      <c r="A23" s="138" t="s">
        <v>355</v>
      </c>
      <c r="B23" s="139" t="s">
        <v>1</v>
      </c>
      <c r="C23" s="239">
        <f>Hoy!D155</f>
        <v>8.6666666666666661</v>
      </c>
      <c r="D23" s="239">
        <f>Hoy!E155</f>
        <v>6.9666666666666668</v>
      </c>
      <c r="E23" s="239">
        <f>Hoy!F155</f>
        <v>8.0649999999999995</v>
      </c>
      <c r="F23" s="239">
        <f>Hoy!G155</f>
        <v>9.7666666666666675</v>
      </c>
      <c r="G23" s="239">
        <f>Hoy!H155</f>
        <v>0</v>
      </c>
      <c r="H23" s="239">
        <f>Hoy!I155</f>
        <v>0</v>
      </c>
      <c r="I23" s="86">
        <f t="shared" si="0"/>
        <v>8.3662499999999991</v>
      </c>
      <c r="J23" s="93"/>
    </row>
    <row r="24" spans="1:10" ht="20.100000000000001" customHeight="1" x14ac:dyDescent="0.2">
      <c r="A24" s="138" t="s">
        <v>126</v>
      </c>
      <c r="B24" s="139" t="s">
        <v>345</v>
      </c>
      <c r="C24" s="239">
        <f>Hoy!D139</f>
        <v>245</v>
      </c>
      <c r="D24" s="239">
        <f>Hoy!E139</f>
        <v>239</v>
      </c>
      <c r="E24" s="239">
        <f>Hoy!F139</f>
        <v>238.95</v>
      </c>
      <c r="F24" s="239">
        <f>Hoy!G139</f>
        <v>228</v>
      </c>
      <c r="G24" s="239">
        <f>Hoy!H139</f>
        <v>0</v>
      </c>
      <c r="H24" s="239">
        <f>Hoy!I139</f>
        <v>0</v>
      </c>
      <c r="I24" s="86">
        <f t="shared" si="0"/>
        <v>237.73750000000001</v>
      </c>
      <c r="J24" s="93"/>
    </row>
    <row r="25" spans="1:10" ht="20.100000000000001" customHeight="1" x14ac:dyDescent="0.2">
      <c r="A25" s="138" t="s">
        <v>127</v>
      </c>
      <c r="B25" s="139" t="s">
        <v>345</v>
      </c>
      <c r="C25" s="239">
        <f>Hoy!D140</f>
        <v>245</v>
      </c>
      <c r="D25" s="239">
        <f>Hoy!E140</f>
        <v>229</v>
      </c>
      <c r="E25" s="239">
        <f>Hoy!F140</f>
        <v>238.95</v>
      </c>
      <c r="F25" s="239"/>
      <c r="G25" s="239">
        <f>Hoy!H140</f>
        <v>0</v>
      </c>
      <c r="H25" s="239">
        <f>Hoy!I140</f>
        <v>0</v>
      </c>
      <c r="I25" s="86">
        <f t="shared" si="0"/>
        <v>237.65</v>
      </c>
      <c r="J25" s="93"/>
    </row>
    <row r="26" spans="1:10" ht="20.100000000000001" customHeight="1" x14ac:dyDescent="0.2">
      <c r="A26" s="138" t="s">
        <v>128</v>
      </c>
      <c r="B26" s="139" t="s">
        <v>345</v>
      </c>
      <c r="C26" s="239">
        <f>Hoy!D141</f>
        <v>132</v>
      </c>
      <c r="D26" s="239">
        <f>Hoy!E141</f>
        <v>119</v>
      </c>
      <c r="E26" s="239">
        <f>Hoy!F141</f>
        <v>139.94999999999999</v>
      </c>
      <c r="F26" s="239">
        <f>Hoy!G141</f>
        <v>113</v>
      </c>
      <c r="G26" s="239">
        <f>Hoy!H141</f>
        <v>0</v>
      </c>
      <c r="H26" s="239">
        <f>Hoy!I141</f>
        <v>0</v>
      </c>
      <c r="I26" s="86">
        <f t="shared" si="0"/>
        <v>125.9875</v>
      </c>
      <c r="J26" s="93"/>
    </row>
    <row r="27" spans="1:10" ht="20.100000000000001" customHeight="1" x14ac:dyDescent="0.2">
      <c r="A27" s="138" t="s">
        <v>129</v>
      </c>
      <c r="B27" s="139" t="s">
        <v>345</v>
      </c>
      <c r="C27" s="239"/>
      <c r="D27" s="239"/>
      <c r="E27" s="239">
        <f>Hoy!F142</f>
        <v>292.95</v>
      </c>
      <c r="F27" s="239">
        <f>Hoy!G142</f>
        <v>287</v>
      </c>
      <c r="G27" s="239">
        <f>Hoy!H142</f>
        <v>0</v>
      </c>
      <c r="H27" s="239">
        <f>Hoy!I142</f>
        <v>0</v>
      </c>
      <c r="I27" s="86">
        <f t="shared" si="0"/>
        <v>289.97500000000002</v>
      </c>
      <c r="J27" s="93"/>
    </row>
    <row r="28" spans="1:10" ht="20.100000000000001" customHeight="1" x14ac:dyDescent="0.2">
      <c r="A28" s="138" t="s">
        <v>356</v>
      </c>
      <c r="B28" s="139" t="s">
        <v>345</v>
      </c>
      <c r="C28" s="239">
        <f>Hoy!D143</f>
        <v>139</v>
      </c>
      <c r="D28" s="239">
        <f>Hoy!E143</f>
        <v>174</v>
      </c>
      <c r="E28" s="239">
        <f>Hoy!F143</f>
        <v>193.95</v>
      </c>
      <c r="F28" s="239">
        <f>Hoy!G143</f>
        <v>129</v>
      </c>
      <c r="G28" s="239">
        <f>Hoy!H143</f>
        <v>0</v>
      </c>
      <c r="H28" s="239">
        <f>Hoy!I143</f>
        <v>0</v>
      </c>
      <c r="I28" s="86">
        <f t="shared" si="0"/>
        <v>158.98750000000001</v>
      </c>
      <c r="J28" s="93"/>
    </row>
    <row r="29" spans="1:10" ht="20.100000000000001" customHeight="1" x14ac:dyDescent="0.2">
      <c r="A29" s="138" t="s">
        <v>357</v>
      </c>
      <c r="B29" s="139" t="s">
        <v>345</v>
      </c>
      <c r="C29" s="239"/>
      <c r="D29" s="239">
        <f>Hoy!E144</f>
        <v>134</v>
      </c>
      <c r="E29" s="239">
        <f>Hoy!F144</f>
        <v>124.95</v>
      </c>
      <c r="F29" s="239"/>
      <c r="G29" s="239">
        <f>Hoy!H144</f>
        <v>0</v>
      </c>
      <c r="H29" s="239">
        <f>Hoy!I144</f>
        <v>0</v>
      </c>
      <c r="I29" s="86">
        <f t="shared" si="0"/>
        <v>129.47499999999999</v>
      </c>
      <c r="J29" s="93"/>
    </row>
    <row r="30" spans="1:10" ht="20.25" customHeight="1" x14ac:dyDescent="0.2">
      <c r="A30" s="138" t="s">
        <v>359</v>
      </c>
      <c r="B30" s="139" t="s">
        <v>133</v>
      </c>
      <c r="C30" s="239">
        <f>Hoy!D149</f>
        <v>75</v>
      </c>
      <c r="D30" s="239">
        <f>Hoy!E149</f>
        <v>74</v>
      </c>
      <c r="E30" s="239">
        <f>Hoy!F149</f>
        <v>74.95</v>
      </c>
      <c r="F30" s="239">
        <f>Hoy!G149</f>
        <v>75</v>
      </c>
      <c r="G30" s="239">
        <f>Hoy!H149</f>
        <v>0</v>
      </c>
      <c r="H30" s="239">
        <f>Hoy!I149</f>
        <v>0</v>
      </c>
      <c r="I30" s="86">
        <f t="shared" si="0"/>
        <v>74.737499999999997</v>
      </c>
      <c r="J30" s="93"/>
    </row>
    <row r="31" spans="1:10" ht="20.25" customHeight="1" x14ac:dyDescent="0.2">
      <c r="A31" s="176" t="str">
        <f>Hoy!B230</f>
        <v>Yogourt</v>
      </c>
      <c r="B31" s="196" t="str">
        <f>Hoy!C230</f>
        <v>32 onz</v>
      </c>
      <c r="C31" s="176">
        <f>Hoy!D230</f>
        <v>138.94999999999999</v>
      </c>
      <c r="D31" s="176">
        <f>Hoy!E230</f>
        <v>139</v>
      </c>
      <c r="E31" s="176">
        <f>Hoy!F230</f>
        <v>138.94999999999999</v>
      </c>
      <c r="F31" s="176">
        <f>Hoy!G230</f>
        <v>138</v>
      </c>
      <c r="G31" s="176">
        <f>Hoy!H230</f>
        <v>0</v>
      </c>
      <c r="H31" s="176">
        <f>Hoy!I230</f>
        <v>0</v>
      </c>
      <c r="I31" s="86">
        <f t="shared" si="0"/>
        <v>138.72499999999999</v>
      </c>
      <c r="J31" s="93"/>
    </row>
    <row r="32" spans="1:10" ht="20.25" customHeight="1" x14ac:dyDescent="0.2">
      <c r="A32" s="45" t="s">
        <v>360</v>
      </c>
      <c r="B32" s="60"/>
      <c r="C32" s="60"/>
      <c r="D32" s="60"/>
      <c r="E32" s="60"/>
      <c r="F32" s="60"/>
      <c r="G32" s="60"/>
      <c r="H32" s="60"/>
      <c r="I32" s="91"/>
      <c r="J32" s="93"/>
    </row>
    <row r="33" spans="1:10" ht="20.25" customHeight="1" x14ac:dyDescent="0.2">
      <c r="A33" s="45" t="s">
        <v>361</v>
      </c>
      <c r="B33" s="60"/>
      <c r="C33" s="60"/>
      <c r="D33" s="60"/>
      <c r="E33" s="60"/>
      <c r="F33" s="60"/>
      <c r="G33" s="60"/>
      <c r="H33" s="60"/>
      <c r="I33" s="91"/>
      <c r="J33" s="93"/>
    </row>
    <row r="34" spans="1:10" ht="20.25" customHeight="1" x14ac:dyDescent="0.2">
      <c r="A34" s="45"/>
      <c r="B34" s="60"/>
      <c r="C34" s="60"/>
      <c r="D34" s="60"/>
      <c r="E34" s="60"/>
      <c r="F34" s="60"/>
      <c r="G34" s="60"/>
      <c r="H34" s="60"/>
      <c r="I34" s="91"/>
      <c r="J34" s="93"/>
    </row>
    <row r="35" spans="1:10" ht="20.25" customHeight="1" x14ac:dyDescent="0.2">
      <c r="A35" s="45"/>
      <c r="B35" s="60"/>
      <c r="C35" s="60"/>
      <c r="D35" s="60"/>
      <c r="E35" s="60"/>
      <c r="F35" s="60"/>
      <c r="G35" s="60"/>
      <c r="H35" s="60"/>
      <c r="I35" s="91"/>
      <c r="J35" s="93"/>
    </row>
    <row r="36" spans="1:10" ht="20.25" customHeight="1" x14ac:dyDescent="0.2">
      <c r="A36" s="45"/>
      <c r="B36" s="60"/>
      <c r="C36" s="60"/>
      <c r="D36" s="60"/>
      <c r="E36" s="60"/>
      <c r="F36" s="60"/>
      <c r="G36" s="60"/>
      <c r="H36" s="60"/>
      <c r="I36" s="91"/>
      <c r="J36" s="93"/>
    </row>
    <row r="37" spans="1:10" ht="20.25" customHeight="1" x14ac:dyDescent="0.2">
      <c r="A37" s="91"/>
      <c r="B37" s="91"/>
      <c r="C37" s="91"/>
      <c r="D37" s="91"/>
      <c r="E37" s="91"/>
      <c r="F37" s="91"/>
      <c r="G37" s="91"/>
      <c r="H37" s="91"/>
      <c r="I37" s="91"/>
      <c r="J37" s="93"/>
    </row>
    <row r="38" spans="1:10" ht="20.25" customHeight="1" x14ac:dyDescent="0.2">
      <c r="A38" s="91"/>
      <c r="B38" s="91"/>
      <c r="C38" s="91"/>
      <c r="D38" s="91"/>
      <c r="E38" s="91"/>
      <c r="F38" s="91"/>
      <c r="G38" s="91"/>
      <c r="H38" s="91"/>
      <c r="I38" s="91"/>
      <c r="J38" s="93"/>
    </row>
    <row r="39" spans="1:10" ht="20.25" customHeight="1" x14ac:dyDescent="0.2">
      <c r="A39" s="91"/>
      <c r="B39" s="91"/>
      <c r="C39" s="91"/>
      <c r="D39" s="91"/>
      <c r="E39" s="91"/>
      <c r="F39" s="91"/>
      <c r="G39" s="91"/>
      <c r="H39" s="91"/>
      <c r="I39" s="91"/>
      <c r="J39" s="93"/>
    </row>
    <row r="40" spans="1:10" ht="20.25" customHeight="1" x14ac:dyDescent="0.2">
      <c r="A40" s="91"/>
      <c r="B40" s="91"/>
      <c r="C40" s="91"/>
      <c r="D40" s="91"/>
      <c r="E40" s="91"/>
      <c r="F40" s="91"/>
      <c r="G40" s="91"/>
      <c r="H40" s="91"/>
      <c r="I40" s="91"/>
      <c r="J40" s="93"/>
    </row>
    <row r="41" spans="1:10" ht="20.25" customHeight="1" x14ac:dyDescent="0.2">
      <c r="A41" s="91"/>
      <c r="B41" s="91"/>
      <c r="C41" s="91"/>
      <c r="D41" s="91"/>
      <c r="E41" s="91"/>
      <c r="F41" s="91"/>
      <c r="G41" s="91"/>
      <c r="H41" s="91"/>
      <c r="I41" s="91"/>
      <c r="J41" s="93"/>
    </row>
    <row r="42" spans="1:10" ht="20.25" customHeight="1" x14ac:dyDescent="0.2">
      <c r="A42" s="91"/>
      <c r="B42" s="91"/>
      <c r="C42" s="91"/>
      <c r="D42" s="91"/>
      <c r="E42" s="91"/>
      <c r="F42" s="91"/>
      <c r="G42" s="91"/>
      <c r="H42" s="91"/>
      <c r="I42" s="91"/>
      <c r="J42" s="93"/>
    </row>
    <row r="43" spans="1:10" ht="20.25" customHeight="1" x14ac:dyDescent="0.2">
      <c r="A43" s="91"/>
      <c r="B43" s="91"/>
      <c r="C43" s="91"/>
      <c r="D43" s="91"/>
      <c r="E43" s="91"/>
      <c r="F43" s="91"/>
      <c r="G43" s="91"/>
      <c r="H43" s="91"/>
      <c r="I43" s="91"/>
      <c r="J43" s="93"/>
    </row>
    <row r="44" spans="1:10" ht="20.25" customHeight="1" x14ac:dyDescent="0.2">
      <c r="A44" s="91"/>
      <c r="B44" s="91"/>
      <c r="C44" s="91"/>
      <c r="D44" s="91"/>
      <c r="E44" s="91"/>
      <c r="F44" s="91"/>
      <c r="G44" s="91"/>
      <c r="H44" s="91"/>
      <c r="I44" s="91"/>
      <c r="J44" s="93"/>
    </row>
    <row r="45" spans="1:10" ht="20.25" customHeight="1" x14ac:dyDescent="0.2">
      <c r="A45" s="91"/>
      <c r="B45" s="91"/>
      <c r="C45" s="91"/>
      <c r="D45" s="91"/>
      <c r="E45" s="91"/>
      <c r="F45" s="91"/>
      <c r="G45" s="91"/>
      <c r="H45" s="91"/>
      <c r="I45" s="91"/>
      <c r="J45" s="93"/>
    </row>
    <row r="46" spans="1:10" ht="20.25" customHeight="1" x14ac:dyDescent="0.2">
      <c r="A46" s="91"/>
      <c r="B46" s="91"/>
      <c r="C46" s="91"/>
      <c r="D46" s="91"/>
      <c r="E46" s="91"/>
      <c r="F46" s="91"/>
      <c r="G46" s="91"/>
      <c r="H46" s="91"/>
      <c r="I46" s="91"/>
      <c r="J46" s="93"/>
    </row>
    <row r="47" spans="1:10" ht="20.25" customHeight="1" x14ac:dyDescent="0.2">
      <c r="A47" s="91"/>
      <c r="B47" s="91"/>
      <c r="C47" s="91"/>
      <c r="D47" s="91"/>
      <c r="E47" s="91"/>
      <c r="F47" s="91"/>
      <c r="G47" s="91"/>
      <c r="H47" s="91"/>
      <c r="I47" s="91"/>
      <c r="J47" s="93"/>
    </row>
    <row r="48" spans="1:10" ht="20.25" customHeight="1" x14ac:dyDescent="0.2">
      <c r="A48" s="91"/>
      <c r="B48" s="91"/>
      <c r="C48" s="91"/>
      <c r="D48" s="91"/>
      <c r="E48" s="91"/>
      <c r="F48" s="91"/>
      <c r="G48" s="91"/>
      <c r="H48" s="91"/>
      <c r="I48" s="91"/>
      <c r="J48" s="93"/>
    </row>
    <row r="49" spans="1:10" ht="20.25" customHeight="1" x14ac:dyDescent="0.2">
      <c r="A49" s="91"/>
      <c r="B49" s="91"/>
      <c r="C49" s="91"/>
      <c r="D49" s="91"/>
      <c r="E49" s="91"/>
      <c r="F49" s="91"/>
      <c r="G49" s="91"/>
      <c r="H49" s="91"/>
      <c r="I49" s="91"/>
      <c r="J49" s="93"/>
    </row>
    <row r="50" spans="1:10" ht="20.25" customHeight="1" x14ac:dyDescent="0.2">
      <c r="A50" s="91"/>
      <c r="B50" s="91"/>
      <c r="C50" s="91"/>
      <c r="D50" s="91"/>
      <c r="E50" s="91"/>
      <c r="F50" s="91"/>
      <c r="G50" s="91"/>
      <c r="H50" s="91"/>
      <c r="I50" s="91"/>
      <c r="J50" s="93"/>
    </row>
    <row r="51" spans="1:10" ht="20.25" customHeight="1" x14ac:dyDescent="0.2">
      <c r="A51" s="91"/>
      <c r="B51" s="91"/>
      <c r="C51" s="91"/>
      <c r="D51" s="91"/>
      <c r="E51" s="91"/>
      <c r="F51" s="91"/>
      <c r="G51" s="91"/>
      <c r="H51" s="91"/>
      <c r="I51" s="91"/>
      <c r="J51" s="93"/>
    </row>
    <row r="52" spans="1:10" ht="20.25" customHeight="1" x14ac:dyDescent="0.2">
      <c r="A52" s="91"/>
      <c r="B52" s="91"/>
      <c r="C52" s="91"/>
      <c r="D52" s="91"/>
      <c r="E52" s="91"/>
      <c r="F52" s="91"/>
      <c r="G52" s="91"/>
      <c r="H52" s="91"/>
      <c r="I52" s="91"/>
      <c r="J52" s="93"/>
    </row>
    <row r="53" spans="1:10" ht="20.25" customHeight="1" x14ac:dyDescent="0.2">
      <c r="A53" s="91"/>
      <c r="B53" s="91"/>
      <c r="C53" s="91"/>
      <c r="D53" s="91"/>
      <c r="E53" s="91"/>
      <c r="F53" s="91"/>
      <c r="G53" s="91"/>
      <c r="H53" s="91"/>
      <c r="I53" s="91"/>
      <c r="J53" s="93"/>
    </row>
    <row r="54" spans="1:10" ht="20.25" customHeight="1" x14ac:dyDescent="0.2">
      <c r="A54" s="91"/>
      <c r="B54" s="91"/>
      <c r="C54" s="91"/>
      <c r="D54" s="91"/>
      <c r="E54" s="91"/>
      <c r="F54" s="91"/>
      <c r="G54" s="91"/>
      <c r="H54" s="91"/>
      <c r="I54" s="91"/>
      <c r="J54" s="93"/>
    </row>
    <row r="55" spans="1:10" ht="20.25" customHeight="1" x14ac:dyDescent="0.2">
      <c r="A55" s="91"/>
      <c r="B55" s="91"/>
      <c r="C55" s="91"/>
      <c r="D55" s="91"/>
      <c r="E55" s="91"/>
      <c r="F55" s="91"/>
      <c r="G55" s="91"/>
      <c r="H55" s="91"/>
      <c r="I55" s="91"/>
      <c r="J55" s="93"/>
    </row>
    <row r="56" spans="1:10" ht="20.25" customHeight="1" x14ac:dyDescent="0.2">
      <c r="A56" s="91"/>
      <c r="B56" s="91"/>
      <c r="C56" s="91"/>
      <c r="D56" s="91"/>
      <c r="E56" s="91"/>
      <c r="F56" s="91"/>
      <c r="G56" s="91"/>
      <c r="H56" s="91"/>
      <c r="I56" s="91"/>
      <c r="J56" s="93"/>
    </row>
    <row r="57" spans="1:10" ht="20.25" customHeight="1" x14ac:dyDescent="0.2">
      <c r="A57" s="173"/>
      <c r="B57" s="91"/>
      <c r="C57" s="91"/>
      <c r="D57" s="91"/>
      <c r="E57" s="91"/>
      <c r="F57" s="91"/>
      <c r="G57" s="91"/>
      <c r="H57" s="91"/>
      <c r="I57" s="91"/>
      <c r="J57" s="93"/>
    </row>
    <row r="58" spans="1:10" ht="20.25" customHeight="1" x14ac:dyDescent="0.2">
      <c r="A58" s="91"/>
      <c r="B58" s="91"/>
      <c r="C58" s="91"/>
      <c r="D58" s="91"/>
      <c r="E58" s="91"/>
      <c r="F58" s="91"/>
      <c r="G58" s="91"/>
      <c r="H58" s="91"/>
      <c r="I58" s="91"/>
      <c r="J58" s="93"/>
    </row>
    <row r="59" spans="1:10" ht="20.25" customHeight="1" x14ac:dyDescent="0.2">
      <c r="A59" s="91"/>
      <c r="B59" s="91"/>
      <c r="C59" s="91"/>
      <c r="D59" s="91"/>
      <c r="E59" s="91"/>
      <c r="F59" s="91"/>
      <c r="G59" s="91"/>
      <c r="H59" s="91"/>
      <c r="I59" s="91"/>
      <c r="J59" s="93"/>
    </row>
    <row r="60" spans="1:10" ht="20.25" customHeight="1" x14ac:dyDescent="0.2">
      <c r="A60" s="91"/>
      <c r="B60" s="91"/>
      <c r="C60" s="91"/>
      <c r="D60" s="91"/>
      <c r="E60" s="91"/>
      <c r="F60" s="91"/>
      <c r="G60" s="91"/>
      <c r="H60" s="91"/>
      <c r="I60" s="91"/>
      <c r="J60" s="93"/>
    </row>
    <row r="61" spans="1:10" ht="20.25" customHeight="1" x14ac:dyDescent="0.2">
      <c r="A61" s="91"/>
      <c r="B61" s="91"/>
      <c r="C61" s="91"/>
      <c r="D61" s="91"/>
      <c r="E61" s="91"/>
      <c r="F61" s="91"/>
      <c r="G61" s="91"/>
      <c r="H61" s="91"/>
      <c r="I61" s="91"/>
      <c r="J61" s="93"/>
    </row>
    <row r="62" spans="1:10" s="45" customFormat="1" ht="21" customHeight="1" x14ac:dyDescent="0.2">
      <c r="B62" s="60"/>
      <c r="C62" s="60"/>
      <c r="D62" s="60"/>
      <c r="E62" s="60"/>
      <c r="F62" s="60"/>
      <c r="G62" s="60"/>
      <c r="H62" s="60"/>
      <c r="J62" s="89"/>
    </row>
    <row r="63" spans="1:10" s="45" customFormat="1" x14ac:dyDescent="0.2">
      <c r="B63" s="60"/>
      <c r="C63" s="60"/>
      <c r="D63" s="60"/>
      <c r="E63" s="60"/>
      <c r="F63" s="60"/>
      <c r="G63" s="60"/>
      <c r="H63" s="60"/>
      <c r="J63" s="89"/>
    </row>
    <row r="64" spans="1:10" s="45" customFormat="1" x14ac:dyDescent="0.2">
      <c r="B64" s="60"/>
      <c r="C64" s="60"/>
      <c r="D64" s="60"/>
      <c r="E64" s="60"/>
      <c r="F64" s="60"/>
      <c r="G64" s="60"/>
      <c r="H64" s="60"/>
      <c r="J64" s="89"/>
    </row>
    <row r="65" spans="2:10" s="45" customFormat="1" x14ac:dyDescent="0.2">
      <c r="B65" s="60"/>
      <c r="C65" s="60"/>
      <c r="D65" s="60"/>
      <c r="E65" s="60"/>
      <c r="F65" s="60"/>
      <c r="G65" s="60"/>
      <c r="H65" s="60"/>
      <c r="J65" s="89"/>
    </row>
    <row r="66" spans="2:10" s="45" customFormat="1" x14ac:dyDescent="0.2">
      <c r="B66" s="60"/>
      <c r="C66" s="60"/>
      <c r="D66" s="60"/>
      <c r="E66" s="60"/>
      <c r="F66" s="60"/>
      <c r="G66" s="60"/>
      <c r="H66" s="60"/>
      <c r="J66" s="89"/>
    </row>
    <row r="67" spans="2:10" s="45" customFormat="1" x14ac:dyDescent="0.2">
      <c r="B67" s="60"/>
      <c r="C67" s="60"/>
      <c r="D67" s="60"/>
      <c r="E67" s="60"/>
      <c r="F67" s="60"/>
      <c r="G67" s="60"/>
      <c r="H67" s="60"/>
      <c r="J67" s="89"/>
    </row>
    <row r="68" spans="2:10" s="45" customFormat="1" x14ac:dyDescent="0.2">
      <c r="B68" s="60"/>
      <c r="C68" s="60"/>
      <c r="D68" s="60"/>
      <c r="E68" s="60"/>
      <c r="F68" s="60"/>
      <c r="G68" s="60"/>
      <c r="H68" s="60"/>
      <c r="J68" s="89"/>
    </row>
    <row r="69" spans="2:10" s="45" customFormat="1" x14ac:dyDescent="0.2">
      <c r="B69" s="60"/>
      <c r="C69" s="60"/>
      <c r="D69" s="60"/>
      <c r="E69" s="60"/>
      <c r="F69" s="60"/>
      <c r="G69" s="60"/>
      <c r="H69" s="60"/>
      <c r="J69" s="89"/>
    </row>
    <row r="70" spans="2:10" s="45" customFormat="1" x14ac:dyDescent="0.2">
      <c r="B70" s="60"/>
      <c r="C70" s="60"/>
      <c r="D70" s="60"/>
      <c r="E70" s="60"/>
      <c r="F70" s="60"/>
      <c r="G70" s="60"/>
      <c r="H70" s="60"/>
      <c r="J70" s="89"/>
    </row>
    <row r="71" spans="2:10" s="45" customFormat="1" x14ac:dyDescent="0.2">
      <c r="B71" s="60"/>
      <c r="C71" s="60"/>
      <c r="D71" s="60"/>
      <c r="E71" s="60"/>
      <c r="F71" s="60"/>
      <c r="G71" s="60"/>
      <c r="H71" s="60"/>
      <c r="J71" s="89"/>
    </row>
    <row r="72" spans="2:10" s="45" customFormat="1" x14ac:dyDescent="0.2">
      <c r="B72" s="60"/>
      <c r="C72" s="60"/>
      <c r="D72" s="60"/>
      <c r="E72" s="60"/>
      <c r="F72" s="60"/>
      <c r="G72" s="60"/>
      <c r="H72" s="60"/>
      <c r="J72" s="89"/>
    </row>
    <row r="73" spans="2:10" s="45" customFormat="1" x14ac:dyDescent="0.2">
      <c r="B73" s="60"/>
      <c r="C73" s="60"/>
      <c r="D73" s="60"/>
      <c r="E73" s="60"/>
      <c r="F73" s="60"/>
      <c r="G73" s="60"/>
      <c r="H73" s="60"/>
      <c r="J73" s="89"/>
    </row>
    <row r="74" spans="2:10" s="45" customFormat="1" x14ac:dyDescent="0.2">
      <c r="B74" s="60"/>
      <c r="C74" s="60"/>
      <c r="D74" s="60"/>
      <c r="E74" s="60"/>
      <c r="F74" s="60"/>
      <c r="G74" s="60"/>
      <c r="H74" s="60"/>
      <c r="J74" s="89"/>
    </row>
    <row r="75" spans="2:10" s="45" customFormat="1" x14ac:dyDescent="0.2">
      <c r="B75" s="60"/>
      <c r="C75" s="60"/>
      <c r="D75" s="60"/>
      <c r="E75" s="60"/>
      <c r="F75" s="60"/>
      <c r="G75" s="60"/>
      <c r="H75" s="60"/>
      <c r="J75" s="89"/>
    </row>
    <row r="76" spans="2:10" s="45" customFormat="1" x14ac:dyDescent="0.2">
      <c r="B76" s="60"/>
      <c r="C76" s="60"/>
      <c r="D76" s="60"/>
      <c r="E76" s="60"/>
      <c r="F76" s="60"/>
      <c r="G76" s="60"/>
      <c r="H76" s="60"/>
      <c r="J76" s="89"/>
    </row>
    <row r="77" spans="2:10" s="45" customFormat="1" x14ac:dyDescent="0.2">
      <c r="B77" s="60"/>
      <c r="C77" s="60"/>
      <c r="D77" s="60"/>
      <c r="E77" s="60"/>
      <c r="F77" s="60"/>
      <c r="G77" s="60"/>
      <c r="H77" s="60"/>
      <c r="J77" s="89"/>
    </row>
    <row r="78" spans="2:10" s="45" customFormat="1" x14ac:dyDescent="0.2">
      <c r="B78" s="60"/>
      <c r="C78" s="60"/>
      <c r="D78" s="60"/>
      <c r="E78" s="60"/>
      <c r="F78" s="60"/>
      <c r="G78" s="60"/>
      <c r="H78" s="60"/>
      <c r="J78" s="89"/>
    </row>
    <row r="79" spans="2:10" s="45" customFormat="1" x14ac:dyDescent="0.2">
      <c r="B79" s="60"/>
      <c r="C79" s="60"/>
      <c r="D79" s="60"/>
      <c r="E79" s="60"/>
      <c r="F79" s="60"/>
      <c r="G79" s="60"/>
      <c r="H79" s="60"/>
      <c r="J79" s="89"/>
    </row>
    <row r="80" spans="2:10" s="45" customFormat="1" x14ac:dyDescent="0.2">
      <c r="B80" s="60"/>
      <c r="C80" s="60"/>
      <c r="D80" s="60"/>
      <c r="E80" s="60"/>
      <c r="F80" s="60"/>
      <c r="G80" s="60"/>
      <c r="H80" s="60"/>
      <c r="J80" s="89"/>
    </row>
    <row r="81" spans="2:21" s="45" customFormat="1" x14ac:dyDescent="0.2">
      <c r="B81" s="60"/>
      <c r="C81" s="60"/>
      <c r="D81" s="60"/>
      <c r="E81" s="60"/>
      <c r="F81" s="60"/>
      <c r="G81" s="60"/>
      <c r="H81" s="60"/>
      <c r="J81" s="89"/>
    </row>
    <row r="82" spans="2:21" x14ac:dyDescent="0.2">
      <c r="J82" s="134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</row>
    <row r="83" spans="2:21" x14ac:dyDescent="0.2">
      <c r="J83" s="134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</row>
    <row r="84" spans="2:21" x14ac:dyDescent="0.2">
      <c r="J84" s="134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</row>
    <row r="85" spans="2:21" x14ac:dyDescent="0.2">
      <c r="J85" s="134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</row>
    <row r="86" spans="2:21" x14ac:dyDescent="0.2">
      <c r="J86" s="134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</row>
    <row r="87" spans="2:21" x14ac:dyDescent="0.2">
      <c r="J87" s="134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</row>
    <row r="88" spans="2:21" x14ac:dyDescent="0.2">
      <c r="J88" s="134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</row>
    <row r="89" spans="2:21" x14ac:dyDescent="0.2">
      <c r="J89" s="134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</row>
    <row r="90" spans="2:21" x14ac:dyDescent="0.2">
      <c r="J90" s="134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</row>
    <row r="91" spans="2:21" x14ac:dyDescent="0.2">
      <c r="J91" s="134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</row>
    <row r="92" spans="2:21" x14ac:dyDescent="0.2">
      <c r="J92" s="134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</row>
    <row r="93" spans="2:21" x14ac:dyDescent="0.2">
      <c r="J93" s="134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</row>
    <row r="94" spans="2:21" x14ac:dyDescent="0.2">
      <c r="J94" s="134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</row>
    <row r="95" spans="2:21" x14ac:dyDescent="0.2">
      <c r="J95" s="134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</row>
    <row r="96" spans="2:21" x14ac:dyDescent="0.2">
      <c r="J96" s="134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</row>
    <row r="97" spans="10:21" x14ac:dyDescent="0.2">
      <c r="J97" s="134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</row>
    <row r="98" spans="10:21" x14ac:dyDescent="0.2">
      <c r="J98" s="134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</row>
    <row r="99" spans="10:21" x14ac:dyDescent="0.2">
      <c r="J99" s="134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</row>
    <row r="100" spans="10:21" x14ac:dyDescent="0.2">
      <c r="J100" s="134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</row>
    <row r="101" spans="10:21" x14ac:dyDescent="0.2">
      <c r="J101" s="134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</row>
    <row r="102" spans="10:21" x14ac:dyDescent="0.2">
      <c r="J102" s="134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</row>
    <row r="103" spans="10:21" x14ac:dyDescent="0.2">
      <c r="J103" s="134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</row>
    <row r="104" spans="10:21" x14ac:dyDescent="0.2">
      <c r="J104" s="134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</row>
    <row r="105" spans="10:21" x14ac:dyDescent="0.2">
      <c r="J105" s="134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</row>
    <row r="106" spans="10:21" x14ac:dyDescent="0.2">
      <c r="J106" s="134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</row>
    <row r="107" spans="10:21" x14ac:dyDescent="0.2">
      <c r="J107" s="134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</row>
    <row r="108" spans="10:21" x14ac:dyDescent="0.2">
      <c r="J108" s="134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</row>
    <row r="109" spans="10:21" x14ac:dyDescent="0.2">
      <c r="J109" s="134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</row>
    <row r="110" spans="10:21" x14ac:dyDescent="0.2">
      <c r="J110" s="134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</row>
    <row r="111" spans="10:21" x14ac:dyDescent="0.2">
      <c r="J111" s="134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</row>
    <row r="112" spans="10:21" x14ac:dyDescent="0.2">
      <c r="J112" s="134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</row>
    <row r="113" spans="10:21" x14ac:dyDescent="0.2">
      <c r="J113" s="134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</row>
    <row r="114" spans="10:21" x14ac:dyDescent="0.2">
      <c r="J114" s="134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</row>
    <row r="115" spans="10:21" x14ac:dyDescent="0.2">
      <c r="J115" s="134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</row>
    <row r="116" spans="10:21" x14ac:dyDescent="0.2">
      <c r="J116" s="134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</row>
    <row r="117" spans="10:21" x14ac:dyDescent="0.2">
      <c r="J117" s="134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</row>
    <row r="118" spans="10:21" x14ac:dyDescent="0.2">
      <c r="J118" s="134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</row>
    <row r="119" spans="10:21" x14ac:dyDescent="0.2">
      <c r="J119" s="134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</row>
    <row r="120" spans="10:21" x14ac:dyDescent="0.2">
      <c r="J120" s="134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</row>
    <row r="121" spans="10:21" x14ac:dyDescent="0.2">
      <c r="J121" s="134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</row>
    <row r="122" spans="10:21" x14ac:dyDescent="0.2">
      <c r="J122" s="134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</row>
    <row r="123" spans="10:21" x14ac:dyDescent="0.2">
      <c r="J123" s="134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</row>
    <row r="124" spans="10:21" x14ac:dyDescent="0.2">
      <c r="J124" s="134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</row>
    <row r="125" spans="10:21" x14ac:dyDescent="0.2">
      <c r="J125" s="134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</row>
    <row r="126" spans="10:21" x14ac:dyDescent="0.2">
      <c r="J126" s="134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</row>
    <row r="127" spans="10:21" x14ac:dyDescent="0.2">
      <c r="J127" s="134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</row>
    <row r="128" spans="10:21" x14ac:dyDescent="0.2">
      <c r="J128" s="134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</row>
    <row r="129" spans="10:21" x14ac:dyDescent="0.2">
      <c r="J129" s="134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</row>
    <row r="130" spans="10:21" x14ac:dyDescent="0.2">
      <c r="J130" s="134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</row>
    <row r="131" spans="10:21" x14ac:dyDescent="0.2">
      <c r="J131" s="134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</row>
    <row r="132" spans="10:21" x14ac:dyDescent="0.2">
      <c r="J132" s="134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</row>
    <row r="133" spans="10:21" x14ac:dyDescent="0.2">
      <c r="J133" s="134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</row>
    <row r="134" spans="10:21" x14ac:dyDescent="0.2">
      <c r="J134" s="134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</row>
    <row r="135" spans="10:21" x14ac:dyDescent="0.2">
      <c r="J135" s="134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</row>
    <row r="136" spans="10:21" x14ac:dyDescent="0.2">
      <c r="J136" s="134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</row>
    <row r="137" spans="10:21" x14ac:dyDescent="0.2">
      <c r="J137" s="134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</row>
    <row r="138" spans="10:21" x14ac:dyDescent="0.2">
      <c r="J138" s="134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</row>
    <row r="139" spans="10:21" x14ac:dyDescent="0.2">
      <c r="J139" s="134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</row>
    <row r="140" spans="10:21" x14ac:dyDescent="0.2">
      <c r="J140" s="134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</row>
    <row r="141" spans="10:21" x14ac:dyDescent="0.2">
      <c r="J141" s="134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</row>
    <row r="142" spans="10:21" x14ac:dyDescent="0.2">
      <c r="J142" s="134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</row>
    <row r="143" spans="10:21" x14ac:dyDescent="0.2">
      <c r="J143" s="134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</row>
    <row r="144" spans="10:21" x14ac:dyDescent="0.2">
      <c r="J144" s="134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</row>
    <row r="145" spans="10:21" x14ac:dyDescent="0.2">
      <c r="J145" s="134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</row>
  </sheetData>
  <mergeCells count="3">
    <mergeCell ref="A3:I3"/>
    <mergeCell ref="A4:I4"/>
    <mergeCell ref="C5:H5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theme="4" tint="-0.249977111117893"/>
  </sheetPr>
  <dimension ref="A1:O519"/>
  <sheetViews>
    <sheetView zoomScaleNormal="100" zoomScalePageLayoutView="82" workbookViewId="0">
      <selection activeCell="E6" sqref="E6"/>
    </sheetView>
  </sheetViews>
  <sheetFormatPr baseColWidth="10" defaultColWidth="36.140625" defaultRowHeight="15.75" customHeight="1" x14ac:dyDescent="0.2"/>
  <cols>
    <col min="1" max="1" width="33.85546875" style="46" customWidth="1"/>
    <col min="2" max="2" width="20.7109375" style="192" customWidth="1"/>
    <col min="3" max="6" width="12.28515625" style="46" customWidth="1"/>
    <col min="7" max="7" width="12.28515625" style="85" customWidth="1"/>
    <col min="8" max="8" width="11.85546875" style="44" customWidth="1"/>
    <col min="9" max="9" width="22.5703125" style="44" customWidth="1"/>
    <col min="10" max="10" width="11.7109375" style="45" customWidth="1"/>
    <col min="11" max="11" width="14.7109375" style="45" customWidth="1"/>
    <col min="12" max="15" width="36.140625" style="45"/>
    <col min="16" max="16384" width="36.140625" style="46"/>
  </cols>
  <sheetData>
    <row r="1" spans="1:9" s="45" customFormat="1" ht="25.5" customHeight="1" x14ac:dyDescent="0.2">
      <c r="B1" s="189"/>
      <c r="G1" s="83"/>
      <c r="H1" s="44"/>
      <c r="I1" s="44"/>
    </row>
    <row r="2" spans="1:9" s="45" customFormat="1" ht="30.75" customHeight="1" x14ac:dyDescent="0.2">
      <c r="B2" s="189"/>
      <c r="G2" s="83"/>
      <c r="H2" s="44"/>
      <c r="I2" s="44"/>
    </row>
    <row r="3" spans="1:9" ht="18" customHeight="1" x14ac:dyDescent="0.2">
      <c r="A3" s="358" t="s">
        <v>336</v>
      </c>
      <c r="B3" s="358"/>
      <c r="C3" s="358"/>
      <c r="D3" s="358"/>
      <c r="E3" s="358"/>
      <c r="F3" s="358"/>
      <c r="G3" s="358"/>
    </row>
    <row r="4" spans="1:9" ht="18" customHeight="1" x14ac:dyDescent="0.2">
      <c r="A4" s="379">
        <f ca="1">TODAY()</f>
        <v>45817</v>
      </c>
      <c r="B4" s="379"/>
      <c r="C4" s="379"/>
      <c r="D4" s="379"/>
      <c r="E4" s="379"/>
      <c r="F4" s="379"/>
      <c r="G4" s="379"/>
    </row>
    <row r="5" spans="1:9" ht="9" customHeight="1" x14ac:dyDescent="0.2">
      <c r="A5" s="150"/>
      <c r="B5" s="71"/>
      <c r="C5" s="71"/>
      <c r="D5" s="71"/>
      <c r="E5" s="71"/>
      <c r="F5" s="71"/>
      <c r="G5" s="80"/>
    </row>
    <row r="6" spans="1:9" ht="50.1" customHeight="1" x14ac:dyDescent="0.2">
      <c r="A6" s="200" t="s">
        <v>0</v>
      </c>
      <c r="B6" s="200" t="s">
        <v>1</v>
      </c>
      <c r="C6" s="201" t="str">
        <f>Hoy!D4</f>
        <v xml:space="preserve">La Sirena, Carretera Mella </v>
      </c>
      <c r="D6" s="201" t="str">
        <f>Hoy!E4</f>
        <v>Bravo, Villa Mella</v>
      </c>
      <c r="E6" s="201" t="str">
        <f>Hoy!F4</f>
        <v xml:space="preserve">Jumbo, Carretera Mella </v>
      </c>
      <c r="F6" s="201" t="str">
        <f>Hoy!G4</f>
        <v>Hiper Olé, Villa Mella</v>
      </c>
      <c r="G6" s="202" t="s">
        <v>2</v>
      </c>
    </row>
    <row r="7" spans="1:9" ht="15.75" customHeight="1" x14ac:dyDescent="0.2">
      <c r="A7" s="241" t="str">
        <f>Hoy!B5</f>
        <v>Cereales</v>
      </c>
      <c r="B7" s="190"/>
      <c r="C7" s="183"/>
      <c r="D7" s="183"/>
      <c r="E7" s="183"/>
      <c r="F7" s="183"/>
      <c r="G7" s="181"/>
    </row>
    <row r="8" spans="1:9" s="45" customFormat="1" ht="15.75" customHeight="1" x14ac:dyDescent="0.2">
      <c r="A8" s="203" t="str">
        <f>Hoy!B6</f>
        <v>Arroz (Superior)</v>
      </c>
      <c r="B8" s="204" t="s">
        <v>5</v>
      </c>
      <c r="C8" s="179">
        <f>Hoy!D6</f>
        <v>32.799999999999997</v>
      </c>
      <c r="D8" s="179">
        <f>Hoy!E6</f>
        <v>34</v>
      </c>
      <c r="E8" s="179">
        <f>Hoy!F6</f>
        <v>31</v>
      </c>
      <c r="F8" s="179">
        <f>Hoy!G6</f>
        <v>33.799999999999997</v>
      </c>
      <c r="G8" s="68">
        <f t="shared" ref="G8:G17" si="0">AVERAGE(C8:F8)</f>
        <v>32.9</v>
      </c>
      <c r="H8" s="44"/>
      <c r="I8" s="56"/>
    </row>
    <row r="9" spans="1:9" s="45" customFormat="1" ht="1.5" hidden="1" customHeight="1" x14ac:dyDescent="0.2">
      <c r="A9" s="203" t="str">
        <f>Hoy!B7</f>
        <v>Arroz Selecto (La Garza)</v>
      </c>
      <c r="B9" s="204" t="s">
        <v>5</v>
      </c>
      <c r="C9" s="179"/>
      <c r="D9" s="179">
        <f>Hoy!E7</f>
        <v>0</v>
      </c>
      <c r="E9" s="179">
        <f>Hoy!F7</f>
        <v>0</v>
      </c>
      <c r="F9" s="179">
        <f>Hoy!G7</f>
        <v>0</v>
      </c>
      <c r="G9" s="68">
        <f t="shared" si="0"/>
        <v>0</v>
      </c>
      <c r="H9" s="44"/>
      <c r="I9" s="56"/>
    </row>
    <row r="10" spans="1:9" s="45" customFormat="1" ht="15.75" customHeight="1" x14ac:dyDescent="0.2">
      <c r="A10" s="203" t="str">
        <f>Hoy!B8</f>
        <v>Arroz Selecto (Bisonó)</v>
      </c>
      <c r="B10" s="204" t="s">
        <v>5</v>
      </c>
      <c r="C10" s="179">
        <f>Hoy!D8</f>
        <v>42.5</v>
      </c>
      <c r="D10" s="179"/>
      <c r="E10" s="179">
        <f>Hoy!F8</f>
        <v>42</v>
      </c>
      <c r="F10" s="179">
        <f>Hoy!G8</f>
        <v>42.4</v>
      </c>
      <c r="G10" s="68">
        <f t="shared" si="0"/>
        <v>42.300000000000004</v>
      </c>
      <c r="H10" s="44"/>
      <c r="I10" s="44"/>
    </row>
    <row r="11" spans="1:9" s="45" customFormat="1" ht="15.75" customHeight="1" x14ac:dyDescent="0.2">
      <c r="A11" s="203" t="str">
        <f>Hoy!B9</f>
        <v>Arroz Selecto (Pimco)</v>
      </c>
      <c r="B11" s="204" t="s">
        <v>5</v>
      </c>
      <c r="C11" s="179"/>
      <c r="D11" s="179"/>
      <c r="E11" s="179">
        <f>Hoy!F9</f>
        <v>42</v>
      </c>
      <c r="F11" s="179">
        <f>Hoy!G9</f>
        <v>42.4</v>
      </c>
      <c r="G11" s="68">
        <f t="shared" si="0"/>
        <v>42.2</v>
      </c>
      <c r="H11" s="44"/>
      <c r="I11" s="44"/>
    </row>
    <row r="12" spans="1:9" s="45" customFormat="1" ht="15.75" customHeight="1" x14ac:dyDescent="0.2">
      <c r="A12" s="203" t="str">
        <f>Hoy!B10</f>
        <v>Arroz Selecto (Molino)</v>
      </c>
      <c r="B12" s="204" t="s">
        <v>5</v>
      </c>
      <c r="C12" s="179"/>
      <c r="D12" s="179"/>
      <c r="E12" s="179">
        <f>Hoy!F10</f>
        <v>41</v>
      </c>
      <c r="F12" s="179">
        <f>Hoy!G10</f>
        <v>40.9</v>
      </c>
      <c r="G12" s="68">
        <f t="shared" si="0"/>
        <v>40.950000000000003</v>
      </c>
      <c r="H12" s="44"/>
      <c r="I12" s="44"/>
    </row>
    <row r="13" spans="1:9" s="45" customFormat="1" ht="15.75" customHeight="1" x14ac:dyDescent="0.2">
      <c r="A13" s="203" t="str">
        <f>Hoy!B11</f>
        <v>Arroz Super Selecto (Bisonó)</v>
      </c>
      <c r="B13" s="204" t="s">
        <v>5</v>
      </c>
      <c r="C13" s="179">
        <f>Hoy!D11</f>
        <v>43.5</v>
      </c>
      <c r="D13" s="179"/>
      <c r="E13" s="179">
        <f>Hoy!F11</f>
        <v>43</v>
      </c>
      <c r="F13" s="179">
        <f>Hoy!G11</f>
        <v>43.4</v>
      </c>
      <c r="G13" s="68">
        <f t="shared" si="0"/>
        <v>43.300000000000004</v>
      </c>
      <c r="H13" s="44"/>
      <c r="I13" s="44"/>
    </row>
    <row r="14" spans="1:9" s="45" customFormat="1" ht="15.75" customHeight="1" x14ac:dyDescent="0.2">
      <c r="A14" s="203" t="str">
        <f>Hoy!B12</f>
        <v>Arroz Super Selecto (Campos)</v>
      </c>
      <c r="B14" s="204" t="s">
        <v>5</v>
      </c>
      <c r="C14" s="179">
        <f>Hoy!D12</f>
        <v>46.5</v>
      </c>
      <c r="D14" s="179">
        <f>Hoy!E12</f>
        <v>46</v>
      </c>
      <c r="E14" s="179">
        <f>Hoy!F12</f>
        <v>46</v>
      </c>
      <c r="F14" s="179">
        <f>Hoy!G12</f>
        <v>45.9</v>
      </c>
      <c r="G14" s="68">
        <f t="shared" si="0"/>
        <v>46.1</v>
      </c>
      <c r="H14" s="44"/>
      <c r="I14" s="44"/>
    </row>
    <row r="15" spans="1:9" s="45" customFormat="1" ht="15.75" customHeight="1" x14ac:dyDescent="0.2">
      <c r="A15" s="203" t="str">
        <f>Hoy!B13</f>
        <v>Arroz Super Selecto (La Garza)</v>
      </c>
      <c r="B15" s="204" t="s">
        <v>5</v>
      </c>
      <c r="C15" s="179">
        <f>Hoy!D13</f>
        <v>45.5</v>
      </c>
      <c r="D15" s="179">
        <f>Hoy!E13</f>
        <v>44</v>
      </c>
      <c r="E15" s="179">
        <f>Hoy!F13</f>
        <v>45</v>
      </c>
      <c r="F15" s="179">
        <f>Hoy!G13</f>
        <v>45.4</v>
      </c>
      <c r="G15" s="68">
        <f t="shared" si="0"/>
        <v>44.975000000000001</v>
      </c>
      <c r="H15" s="44"/>
      <c r="I15" s="44"/>
    </row>
    <row r="16" spans="1:9" s="45" customFormat="1" ht="15" customHeight="1" x14ac:dyDescent="0.2">
      <c r="A16" s="203" t="str">
        <f>Hoy!B14</f>
        <v>Arroz Super Selecto (Pimco)</v>
      </c>
      <c r="B16" s="204" t="s">
        <v>5</v>
      </c>
      <c r="C16" s="179">
        <f>Hoy!D14</f>
        <v>43.5</v>
      </c>
      <c r="D16" s="179"/>
      <c r="E16" s="179">
        <f>Hoy!F14</f>
        <v>45</v>
      </c>
      <c r="F16" s="179">
        <f>Hoy!G14</f>
        <v>43.4</v>
      </c>
      <c r="G16" s="68">
        <f t="shared" si="0"/>
        <v>43.966666666666669</v>
      </c>
      <c r="H16" s="44"/>
      <c r="I16" s="44"/>
    </row>
    <row r="17" spans="1:15" s="45" customFormat="1" ht="15.75" hidden="1" customHeight="1" x14ac:dyDescent="0.2">
      <c r="A17" s="203" t="str">
        <f>Hoy!B15</f>
        <v>Maíz en grano</v>
      </c>
      <c r="B17" s="204" t="s">
        <v>5</v>
      </c>
      <c r="C17" s="179">
        <f>Hoy!D15</f>
        <v>0</v>
      </c>
      <c r="D17" s="179">
        <f>Hoy!E15</f>
        <v>0</v>
      </c>
      <c r="E17" s="179">
        <f>Hoy!F15</f>
        <v>0</v>
      </c>
      <c r="F17" s="179">
        <f>Hoy!G15</f>
        <v>0</v>
      </c>
      <c r="G17" s="68">
        <f t="shared" si="0"/>
        <v>0</v>
      </c>
      <c r="H17" s="44"/>
      <c r="I17" s="44"/>
    </row>
    <row r="18" spans="1:15" s="50" customFormat="1" ht="15.75" customHeight="1" x14ac:dyDescent="0.2">
      <c r="A18" s="211" t="str">
        <f>Hoy!B16</f>
        <v>Raíces y Tubérculos</v>
      </c>
      <c r="B18" s="205"/>
      <c r="C18" s="180"/>
      <c r="D18" s="180"/>
      <c r="E18" s="180"/>
      <c r="F18" s="180"/>
      <c r="G18" s="165"/>
      <c r="H18" s="57"/>
      <c r="I18" s="57"/>
      <c r="J18" s="67"/>
      <c r="K18" s="67"/>
      <c r="L18" s="67"/>
      <c r="M18" s="67"/>
      <c r="N18" s="67"/>
      <c r="O18" s="67"/>
    </row>
    <row r="19" spans="1:15" s="50" customFormat="1" ht="15" customHeight="1" x14ac:dyDescent="0.2">
      <c r="A19" s="203" t="str">
        <f>Hoy!B17</f>
        <v>Batata</v>
      </c>
      <c r="B19" s="206" t="s">
        <v>5</v>
      </c>
      <c r="C19" s="179">
        <f>Hoy!D17</f>
        <v>33</v>
      </c>
      <c r="D19" s="179">
        <f>Hoy!E17</f>
        <v>33</v>
      </c>
      <c r="E19" s="179">
        <f>Hoy!F17</f>
        <v>33</v>
      </c>
      <c r="F19" s="179">
        <f>Hoy!G17</f>
        <v>32</v>
      </c>
      <c r="G19" s="68">
        <f t="shared" ref="G19:G30" si="1">AVERAGE(C19:F19)</f>
        <v>32.75</v>
      </c>
      <c r="H19" s="57"/>
      <c r="I19" s="57"/>
      <c r="J19" s="67"/>
      <c r="K19" s="67"/>
      <c r="L19" s="67"/>
      <c r="M19" s="67"/>
      <c r="N19" s="67"/>
      <c r="O19" s="67"/>
    </row>
    <row r="20" spans="1:15" s="50" customFormat="1" ht="0.75" hidden="1" customHeight="1" x14ac:dyDescent="0.2">
      <c r="A20" s="203" t="str">
        <f>Hoy!B18</f>
        <v>Ñame (Liso)</v>
      </c>
      <c r="B20" s="206" t="s">
        <v>5</v>
      </c>
      <c r="C20" s="179">
        <f>Hoy!D18</f>
        <v>0</v>
      </c>
      <c r="D20" s="179">
        <f>Hoy!E18</f>
        <v>0</v>
      </c>
      <c r="E20" s="179">
        <f>Hoy!F18</f>
        <v>0</v>
      </c>
      <c r="F20" s="179">
        <f>Hoy!G18</f>
        <v>0</v>
      </c>
      <c r="G20" s="68">
        <f t="shared" si="1"/>
        <v>0</v>
      </c>
      <c r="H20" s="57"/>
      <c r="I20" s="57"/>
      <c r="J20" s="67"/>
      <c r="K20" s="67"/>
      <c r="L20" s="67"/>
      <c r="M20" s="67"/>
      <c r="N20" s="67"/>
      <c r="O20" s="67"/>
    </row>
    <row r="21" spans="1:15" s="50" customFormat="1" ht="15.75" customHeight="1" x14ac:dyDescent="0.2">
      <c r="A21" s="203" t="str">
        <f>Hoy!B19</f>
        <v>Ñame (Mina)</v>
      </c>
      <c r="B21" s="206" t="s">
        <v>5</v>
      </c>
      <c r="C21" s="179">
        <f>Hoy!D19</f>
        <v>77</v>
      </c>
      <c r="D21" s="179">
        <f>Hoy!E19</f>
        <v>89</v>
      </c>
      <c r="E21" s="179">
        <f>Hoy!F19</f>
        <v>77.95</v>
      </c>
      <c r="F21" s="179"/>
      <c r="G21" s="68">
        <f t="shared" si="1"/>
        <v>81.316666666666663</v>
      </c>
      <c r="H21" s="57"/>
      <c r="I21" s="57"/>
      <c r="J21" s="67"/>
      <c r="K21" s="67"/>
      <c r="L21" s="67"/>
      <c r="M21" s="67"/>
      <c r="N21" s="67"/>
      <c r="O21" s="67"/>
    </row>
    <row r="22" spans="1:15" s="50" customFormat="1" ht="15.75" customHeight="1" x14ac:dyDescent="0.2">
      <c r="A22" s="203" t="str">
        <f>Hoy!B20</f>
        <v>Papa (Blanca)</v>
      </c>
      <c r="B22" s="206" t="s">
        <v>5</v>
      </c>
      <c r="C22" s="179"/>
      <c r="D22" s="179">
        <f>Hoy!E20</f>
        <v>65</v>
      </c>
      <c r="E22" s="179">
        <f>Hoy!F20</f>
        <v>45.95</v>
      </c>
      <c r="F22" s="179">
        <f>Hoy!G20</f>
        <v>44</v>
      </c>
      <c r="G22" s="68">
        <f t="shared" si="1"/>
        <v>51.65</v>
      </c>
      <c r="H22" s="57"/>
      <c r="I22" s="57"/>
      <c r="J22" s="67"/>
      <c r="K22" s="67"/>
      <c r="L22" s="67"/>
      <c r="M22" s="67"/>
      <c r="N22" s="67"/>
      <c r="O22" s="67"/>
    </row>
    <row r="23" spans="1:15" s="50" customFormat="1" ht="15.75" customHeight="1" x14ac:dyDescent="0.2">
      <c r="A23" s="203" t="str">
        <f>Hoy!B21</f>
        <v>Papa (Amarilla)</v>
      </c>
      <c r="B23" s="206" t="s">
        <v>5</v>
      </c>
      <c r="C23" s="179">
        <f>Hoy!D21</f>
        <v>42</v>
      </c>
      <c r="D23" s="179"/>
      <c r="E23" s="179"/>
      <c r="F23" s="179">
        <f>Hoy!G21</f>
        <v>37</v>
      </c>
      <c r="G23" s="68">
        <f t="shared" si="1"/>
        <v>39.5</v>
      </c>
      <c r="H23" s="57"/>
      <c r="I23" s="57"/>
      <c r="J23" s="67"/>
      <c r="K23" s="67"/>
      <c r="L23" s="67"/>
      <c r="M23" s="67"/>
      <c r="N23" s="67"/>
      <c r="O23" s="67"/>
    </row>
    <row r="24" spans="1:15" s="50" customFormat="1" ht="15.75" customHeight="1" x14ac:dyDescent="0.2">
      <c r="A24" s="203" t="str">
        <f>Hoy!B22</f>
        <v>Yautía (Amarilla)</v>
      </c>
      <c r="B24" s="206" t="s">
        <v>5</v>
      </c>
      <c r="C24" s="179"/>
      <c r="D24" s="179"/>
      <c r="E24" s="179"/>
      <c r="F24" s="179">
        <f>Hoy!G22</f>
        <v>63</v>
      </c>
      <c r="G24" s="68">
        <f t="shared" si="1"/>
        <v>63</v>
      </c>
      <c r="H24" s="57"/>
      <c r="I24" s="57"/>
      <c r="J24" s="67"/>
      <c r="K24" s="67"/>
      <c r="L24" s="67"/>
      <c r="M24" s="67"/>
      <c r="N24" s="67"/>
      <c r="O24" s="67"/>
    </row>
    <row r="25" spans="1:15" s="50" customFormat="1" ht="15.75" customHeight="1" x14ac:dyDescent="0.2">
      <c r="A25" s="203" t="str">
        <f>Hoy!B23</f>
        <v>Yautía (Blanca)</v>
      </c>
      <c r="B25" s="206" t="s">
        <v>5</v>
      </c>
      <c r="C25" s="179">
        <f>Hoy!D23</f>
        <v>64</v>
      </c>
      <c r="D25" s="179">
        <f>Hoy!E23</f>
        <v>64</v>
      </c>
      <c r="E25" s="179">
        <f>Hoy!F23</f>
        <v>64</v>
      </c>
      <c r="F25" s="179">
        <f>Hoy!G23</f>
        <v>63</v>
      </c>
      <c r="G25" s="68">
        <f t="shared" si="1"/>
        <v>63.75</v>
      </c>
      <c r="H25" s="57"/>
      <c r="I25" s="57"/>
      <c r="J25" s="67"/>
      <c r="K25" s="67"/>
      <c r="L25" s="67"/>
      <c r="M25" s="67"/>
      <c r="N25" s="67"/>
      <c r="O25" s="67"/>
    </row>
    <row r="26" spans="1:15" s="50" customFormat="1" ht="15" customHeight="1" x14ac:dyDescent="0.2">
      <c r="A26" s="203" t="str">
        <f>Hoy!B24</f>
        <v>Yautía (Coco)</v>
      </c>
      <c r="B26" s="206" t="s">
        <v>5</v>
      </c>
      <c r="C26" s="179">
        <f>Hoy!D24</f>
        <v>64</v>
      </c>
      <c r="D26" s="179">
        <f>Hoy!E24</f>
        <v>64</v>
      </c>
      <c r="E26" s="179">
        <f>Hoy!F24</f>
        <v>64</v>
      </c>
      <c r="F26" s="179">
        <f>Hoy!G24</f>
        <v>63</v>
      </c>
      <c r="G26" s="68">
        <f t="shared" si="1"/>
        <v>63.75</v>
      </c>
      <c r="H26" s="57"/>
      <c r="I26" s="57"/>
      <c r="J26" s="67"/>
      <c r="K26" s="67"/>
      <c r="L26" s="67"/>
      <c r="M26" s="67"/>
      <c r="N26" s="67"/>
      <c r="O26" s="67"/>
    </row>
    <row r="27" spans="1:15" ht="15.75" hidden="1" customHeight="1" x14ac:dyDescent="0.2">
      <c r="A27" s="203" t="str">
        <f>Hoy!B25</f>
        <v>Yuca (Fresca)</v>
      </c>
      <c r="B27" s="206" t="s">
        <v>5</v>
      </c>
      <c r="C27" s="179">
        <f>Hoy!D25</f>
        <v>0</v>
      </c>
      <c r="D27" s="179">
        <f>Hoy!E25</f>
        <v>0</v>
      </c>
      <c r="E27" s="179">
        <f>Hoy!F25</f>
        <v>0</v>
      </c>
      <c r="F27" s="179">
        <f>Hoy!G25</f>
        <v>0</v>
      </c>
      <c r="G27" s="68">
        <f t="shared" si="1"/>
        <v>0</v>
      </c>
    </row>
    <row r="28" spans="1:15" s="50" customFormat="1" ht="15.75" customHeight="1" x14ac:dyDescent="0.2">
      <c r="A28" s="203" t="str">
        <f>Hoy!B26</f>
        <v>Yuca (Encerada)</v>
      </c>
      <c r="B28" s="206" t="s">
        <v>5</v>
      </c>
      <c r="C28" s="179">
        <f>Hoy!D26</f>
        <v>23</v>
      </c>
      <c r="D28" s="179"/>
      <c r="E28" s="179">
        <f>Hoy!F26</f>
        <v>23</v>
      </c>
      <c r="F28" s="179">
        <f>Hoy!G26</f>
        <v>23</v>
      </c>
      <c r="G28" s="68">
        <f t="shared" si="1"/>
        <v>23</v>
      </c>
      <c r="H28" s="57"/>
      <c r="I28" s="57"/>
      <c r="J28" s="67"/>
      <c r="K28" s="67"/>
      <c r="L28" s="67"/>
      <c r="M28" s="67"/>
      <c r="N28" s="67"/>
      <c r="O28" s="67"/>
    </row>
    <row r="29" spans="1:15" s="50" customFormat="1" ht="15.75" customHeight="1" x14ac:dyDescent="0.2">
      <c r="A29" s="203" t="str">
        <f>Hoy!B27</f>
        <v xml:space="preserve">Mapuey </v>
      </c>
      <c r="B29" s="206" t="s">
        <v>5</v>
      </c>
      <c r="C29" s="179">
        <f>Hoy!D27</f>
        <v>90</v>
      </c>
      <c r="D29" s="179">
        <f>Hoy!E27</f>
        <v>89</v>
      </c>
      <c r="E29" s="179">
        <f>Hoy!F27</f>
        <v>98.95</v>
      </c>
      <c r="F29" s="179">
        <f>Hoy!G27</f>
        <v>105</v>
      </c>
      <c r="G29" s="68">
        <f t="shared" si="1"/>
        <v>95.737499999999997</v>
      </c>
      <c r="H29" s="57"/>
      <c r="I29" s="57"/>
      <c r="J29" s="67"/>
      <c r="K29" s="67"/>
      <c r="L29" s="67"/>
      <c r="M29" s="67"/>
      <c r="N29" s="67"/>
      <c r="O29" s="67"/>
    </row>
    <row r="30" spans="1:15" s="50" customFormat="1" ht="15.75" customHeight="1" x14ac:dyDescent="0.2">
      <c r="A30" s="203" t="str">
        <f>Hoy!B28</f>
        <v>Cepa de apio</v>
      </c>
      <c r="B30" s="206" t="s">
        <v>5</v>
      </c>
      <c r="C30" s="179">
        <f>Hoy!D28</f>
        <v>45</v>
      </c>
      <c r="D30" s="179">
        <f>Hoy!E28</f>
        <v>45</v>
      </c>
      <c r="E30" s="179">
        <f>Hoy!F28</f>
        <v>47</v>
      </c>
      <c r="F30" s="179"/>
      <c r="G30" s="68">
        <f t="shared" si="1"/>
        <v>45.666666666666664</v>
      </c>
      <c r="H30" s="57"/>
      <c r="I30" s="57"/>
      <c r="J30" s="67"/>
      <c r="K30" s="67"/>
      <c r="L30" s="67"/>
      <c r="M30" s="67"/>
      <c r="N30" s="67"/>
      <c r="O30" s="67"/>
    </row>
    <row r="31" spans="1:15" s="50" customFormat="1" ht="15.75" customHeight="1" x14ac:dyDescent="0.2">
      <c r="A31" s="211" t="str">
        <f>Hoy!B29</f>
        <v>Musáceas</v>
      </c>
      <c r="B31" s="205"/>
      <c r="C31" s="180"/>
      <c r="D31" s="180"/>
      <c r="E31" s="180"/>
      <c r="F31" s="180"/>
      <c r="G31" s="195"/>
      <c r="H31" s="57"/>
      <c r="I31" s="57"/>
      <c r="J31" s="67"/>
      <c r="K31" s="67"/>
      <c r="L31" s="67"/>
      <c r="M31" s="67"/>
      <c r="N31" s="67"/>
      <c r="O31" s="67"/>
    </row>
    <row r="32" spans="1:15" s="50" customFormat="1" ht="15.75" customHeight="1" x14ac:dyDescent="0.2">
      <c r="A32" s="203" t="str">
        <f>Hoy!B30</f>
        <v>Plátano (Verde), grande</v>
      </c>
      <c r="B32" s="204" t="s">
        <v>29</v>
      </c>
      <c r="C32" s="179">
        <f>Hoy!D30</f>
        <v>19</v>
      </c>
      <c r="D32" s="179">
        <f>Hoy!E30</f>
        <v>19</v>
      </c>
      <c r="E32" s="179">
        <f>Hoy!F30</f>
        <v>19</v>
      </c>
      <c r="F32" s="179">
        <f>Hoy!G30</f>
        <v>20</v>
      </c>
      <c r="G32" s="68">
        <f t="shared" ref="G32:G37" si="2">AVERAGE(C32:F32)</f>
        <v>19.25</v>
      </c>
      <c r="H32" s="57"/>
      <c r="I32" s="57"/>
      <c r="J32" s="67"/>
      <c r="K32" s="67"/>
      <c r="L32" s="67"/>
      <c r="M32" s="67"/>
      <c r="N32" s="67"/>
      <c r="O32" s="67"/>
    </row>
    <row r="33" spans="1:15" s="50" customFormat="1" ht="15.75" customHeight="1" x14ac:dyDescent="0.2">
      <c r="A33" s="207" t="str">
        <f>Hoy!B31</f>
        <v>Plátano (Verde), mediano</v>
      </c>
      <c r="B33" s="204" t="s">
        <v>29</v>
      </c>
      <c r="C33" s="179">
        <f>Hoy!D31</f>
        <v>19</v>
      </c>
      <c r="D33" s="179">
        <f>Hoy!E31</f>
        <v>19</v>
      </c>
      <c r="E33" s="179">
        <f>Hoy!F31</f>
        <v>19</v>
      </c>
      <c r="F33" s="179">
        <f>Hoy!G31</f>
        <v>20</v>
      </c>
      <c r="G33" s="68">
        <f t="shared" si="2"/>
        <v>19.25</v>
      </c>
      <c r="H33" s="57"/>
      <c r="I33" s="57"/>
      <c r="J33" s="67"/>
      <c r="K33" s="67"/>
      <c r="L33" s="67"/>
      <c r="M33" s="67"/>
      <c r="N33" s="67"/>
      <c r="O33" s="67"/>
    </row>
    <row r="34" spans="1:15" s="50" customFormat="1" ht="13.5" customHeight="1" x14ac:dyDescent="0.2">
      <c r="A34" s="207" t="str">
        <f>Hoy!B32</f>
        <v>Plátano (Verde), pequeño</v>
      </c>
      <c r="B34" s="204" t="s">
        <v>29</v>
      </c>
      <c r="C34" s="179">
        <f>Hoy!D32</f>
        <v>19</v>
      </c>
      <c r="D34" s="179">
        <f>Hoy!E32</f>
        <v>19</v>
      </c>
      <c r="E34" s="179">
        <f>Hoy!F32</f>
        <v>19</v>
      </c>
      <c r="F34" s="179">
        <f>Hoy!G32</f>
        <v>20</v>
      </c>
      <c r="G34" s="68">
        <f t="shared" si="2"/>
        <v>19.25</v>
      </c>
      <c r="H34" s="57"/>
      <c r="I34" s="57" t="s">
        <v>297</v>
      </c>
      <c r="J34" s="67"/>
      <c r="K34" s="67"/>
      <c r="L34" s="67"/>
      <c r="M34" s="67"/>
      <c r="N34" s="67"/>
      <c r="O34" s="67"/>
    </row>
    <row r="35" spans="1:15" s="50" customFormat="1" ht="0.75" hidden="1" customHeight="1" x14ac:dyDescent="0.2">
      <c r="A35" s="207" t="str">
        <f>Hoy!B33</f>
        <v>Plátano (Importado)</v>
      </c>
      <c r="B35" s="204" t="s">
        <v>29</v>
      </c>
      <c r="C35" s="179">
        <f>Hoy!D33</f>
        <v>0</v>
      </c>
      <c r="D35" s="179">
        <f>Hoy!E33</f>
        <v>0</v>
      </c>
      <c r="E35" s="179">
        <f>Hoy!F33</f>
        <v>0</v>
      </c>
      <c r="F35" s="179">
        <f>Hoy!G33</f>
        <v>0</v>
      </c>
      <c r="G35" s="68">
        <f t="shared" si="2"/>
        <v>0</v>
      </c>
      <c r="H35" s="57"/>
      <c r="I35" s="57"/>
      <c r="J35" s="67"/>
      <c r="K35" s="67"/>
      <c r="L35" s="67"/>
      <c r="M35" s="67"/>
      <c r="N35" s="67"/>
      <c r="O35" s="67"/>
    </row>
    <row r="36" spans="1:15" s="50" customFormat="1" ht="15.75" customHeight="1" x14ac:dyDescent="0.2">
      <c r="A36" s="207" t="str">
        <f>Hoy!B34</f>
        <v>Plátano (Maduro)</v>
      </c>
      <c r="B36" s="204" t="s">
        <v>29</v>
      </c>
      <c r="C36" s="179">
        <f>Hoy!D34</f>
        <v>19</v>
      </c>
      <c r="D36" s="179">
        <f>Hoy!E34</f>
        <v>19</v>
      </c>
      <c r="E36" s="179">
        <f>Hoy!F34</f>
        <v>19</v>
      </c>
      <c r="F36" s="179">
        <f>Hoy!G34</f>
        <v>20</v>
      </c>
      <c r="G36" s="68">
        <f t="shared" si="2"/>
        <v>19.25</v>
      </c>
      <c r="H36" s="57"/>
      <c r="I36" s="57"/>
      <c r="J36" s="67"/>
      <c r="K36" s="67"/>
      <c r="L36" s="67"/>
      <c r="M36" s="67"/>
      <c r="N36" s="67"/>
      <c r="O36" s="67"/>
    </row>
    <row r="37" spans="1:15" s="50" customFormat="1" ht="15.75" customHeight="1" x14ac:dyDescent="0.2">
      <c r="A37" s="207" t="str">
        <f>Hoy!B35</f>
        <v>Guineo verde</v>
      </c>
      <c r="B37" s="204" t="s">
        <v>29</v>
      </c>
      <c r="C37" s="179">
        <f>Hoy!D35</f>
        <v>8</v>
      </c>
      <c r="D37" s="179">
        <f>Hoy!E35</f>
        <v>8</v>
      </c>
      <c r="E37" s="179">
        <f>Hoy!F35</f>
        <v>8.9749999999999996</v>
      </c>
      <c r="F37" s="179"/>
      <c r="G37" s="68">
        <f t="shared" si="2"/>
        <v>8.3250000000000011</v>
      </c>
      <c r="H37" s="57"/>
      <c r="I37" s="57"/>
      <c r="J37" s="67"/>
      <c r="K37" s="67"/>
      <c r="L37" s="67"/>
      <c r="M37" s="67"/>
      <c r="N37" s="67"/>
      <c r="O37" s="67"/>
    </row>
    <row r="38" spans="1:15" s="50" customFormat="1" ht="15.75" customHeight="1" x14ac:dyDescent="0.2">
      <c r="A38" s="211" t="str">
        <f>Hoy!B36</f>
        <v>Leguminosas</v>
      </c>
      <c r="B38" s="205"/>
      <c r="C38" s="180"/>
      <c r="D38" s="180"/>
      <c r="E38" s="180"/>
      <c r="F38" s="180"/>
      <c r="G38" s="165"/>
      <c r="H38" s="57"/>
      <c r="I38" s="57"/>
      <c r="J38" s="67"/>
      <c r="K38" s="67"/>
      <c r="L38" s="67"/>
      <c r="M38" s="67"/>
      <c r="N38" s="67"/>
      <c r="O38" s="67"/>
    </row>
    <row r="39" spans="1:15" s="50" customFormat="1" ht="15.75" customHeight="1" x14ac:dyDescent="0.2">
      <c r="A39" s="203" t="str">
        <f>Hoy!B37</f>
        <v>Habichuela roja (Yacomelo)</v>
      </c>
      <c r="B39" s="204" t="s">
        <v>5</v>
      </c>
      <c r="C39" s="179">
        <f>Hoy!D37</f>
        <v>92</v>
      </c>
      <c r="D39" s="179">
        <f>Hoy!E37</f>
        <v>73</v>
      </c>
      <c r="E39" s="179">
        <f>Hoy!F37</f>
        <v>95</v>
      </c>
      <c r="F39" s="179">
        <f>Hoy!G37</f>
        <v>92</v>
      </c>
      <c r="G39" s="68">
        <f t="shared" ref="G39:G47" si="3">AVERAGE(C39:F39)</f>
        <v>88</v>
      </c>
      <c r="H39" s="57"/>
      <c r="I39" s="57"/>
      <c r="J39" s="67"/>
      <c r="K39" s="67"/>
      <c r="L39" s="67"/>
      <c r="M39" s="67"/>
      <c r="N39" s="67"/>
      <c r="O39" s="67"/>
    </row>
    <row r="40" spans="1:15" s="50" customFormat="1" ht="15.75" customHeight="1" x14ac:dyDescent="0.2">
      <c r="A40" s="207" t="str">
        <f>Hoy!B38</f>
        <v>Habichuela roja (José Beta)</v>
      </c>
      <c r="B40" s="204" t="s">
        <v>5</v>
      </c>
      <c r="C40" s="179"/>
      <c r="D40" s="179">
        <f>Hoy!E38</f>
        <v>96</v>
      </c>
      <c r="E40" s="179">
        <f>Hoy!F38</f>
        <v>101</v>
      </c>
      <c r="F40" s="179">
        <f>Hoy!G38</f>
        <v>100</v>
      </c>
      <c r="G40" s="68">
        <f t="shared" si="3"/>
        <v>99</v>
      </c>
      <c r="H40" s="57"/>
      <c r="I40" s="57"/>
      <c r="J40" s="67"/>
      <c r="K40" s="67"/>
      <c r="L40" s="67"/>
      <c r="M40" s="67"/>
      <c r="N40" s="67"/>
      <c r="O40" s="67"/>
    </row>
    <row r="41" spans="1:15" ht="15.75" customHeight="1" x14ac:dyDescent="0.2">
      <c r="A41" s="207" t="str">
        <f>Hoy!B39</f>
        <v>Habichuela (Negra)</v>
      </c>
      <c r="B41" s="204" t="s">
        <v>5</v>
      </c>
      <c r="C41" s="179"/>
      <c r="D41" s="179">
        <f>Hoy!E39</f>
        <v>60</v>
      </c>
      <c r="E41" s="179">
        <f>Hoy!F39</f>
        <v>73</v>
      </c>
      <c r="F41" s="179"/>
      <c r="G41" s="68">
        <f t="shared" si="3"/>
        <v>66.5</v>
      </c>
    </row>
    <row r="42" spans="1:15" ht="15.75" customHeight="1" x14ac:dyDescent="0.2">
      <c r="A42" s="207" t="str">
        <f>Hoy!B40</f>
        <v>Habichuela (Blanca)</v>
      </c>
      <c r="B42" s="204" t="s">
        <v>5</v>
      </c>
      <c r="C42" s="179">
        <f>Hoy!D40</f>
        <v>68</v>
      </c>
      <c r="D42" s="179">
        <f>Hoy!E40</f>
        <v>60</v>
      </c>
      <c r="E42" s="179">
        <f>Hoy!F40</f>
        <v>73</v>
      </c>
      <c r="F42" s="179">
        <f>Hoy!G40</f>
        <v>68</v>
      </c>
      <c r="G42" s="68">
        <f t="shared" si="3"/>
        <v>67.25</v>
      </c>
    </row>
    <row r="43" spans="1:15" s="45" customFormat="1" ht="15.75" customHeight="1" x14ac:dyDescent="0.2">
      <c r="A43" s="207" t="str">
        <f>Hoy!B41</f>
        <v>Habichuela (Pinta)</v>
      </c>
      <c r="B43" s="165" t="s">
        <v>5</v>
      </c>
      <c r="C43" s="179">
        <f>Hoy!D41</f>
        <v>78</v>
      </c>
      <c r="D43" s="179">
        <f>Hoy!E41</f>
        <v>60</v>
      </c>
      <c r="E43" s="179">
        <f>Hoy!F41</f>
        <v>73</v>
      </c>
      <c r="F43" s="179">
        <f>Hoy!G41</f>
        <v>78</v>
      </c>
      <c r="G43" s="68">
        <f t="shared" si="3"/>
        <v>72.25</v>
      </c>
      <c r="H43" s="44"/>
      <c r="I43" s="44"/>
    </row>
    <row r="44" spans="1:15" s="45" customFormat="1" ht="13.5" customHeight="1" x14ac:dyDescent="0.2">
      <c r="A44" s="203" t="str">
        <f>Hoy!B42</f>
        <v>Guandul verde (Grano)</v>
      </c>
      <c r="B44" s="165" t="s">
        <v>5</v>
      </c>
      <c r="C44" s="179"/>
      <c r="D44" s="179">
        <f>Hoy!E42</f>
        <v>149</v>
      </c>
      <c r="E44" s="179">
        <f>Hoy!F42</f>
        <v>159.94999999999999</v>
      </c>
      <c r="F44" s="179"/>
      <c r="G44" s="68">
        <f t="shared" si="3"/>
        <v>154.47499999999999</v>
      </c>
      <c r="H44" s="44"/>
      <c r="I44" s="44"/>
    </row>
    <row r="45" spans="1:15" s="45" customFormat="1" ht="0.75" hidden="1" customHeight="1" x14ac:dyDescent="0.2">
      <c r="A45" s="203" t="str">
        <f>Hoy!B43</f>
        <v>Haba</v>
      </c>
      <c r="B45" s="165" t="s">
        <v>5</v>
      </c>
      <c r="C45" s="179">
        <f>Hoy!D43</f>
        <v>0</v>
      </c>
      <c r="D45" s="179">
        <f>Hoy!E43</f>
        <v>0</v>
      </c>
      <c r="E45" s="179">
        <f>Hoy!F43</f>
        <v>0</v>
      </c>
      <c r="F45" s="179">
        <f>Hoy!G43</f>
        <v>0</v>
      </c>
      <c r="G45" s="68">
        <f t="shared" si="3"/>
        <v>0</v>
      </c>
      <c r="H45" s="44"/>
      <c r="I45" s="44"/>
    </row>
    <row r="46" spans="1:15" s="45" customFormat="1" ht="15" customHeight="1" x14ac:dyDescent="0.2">
      <c r="A46" s="203" t="e">
        <f>Hoy!#REF!</f>
        <v>#REF!</v>
      </c>
      <c r="B46" s="165" t="s">
        <v>5</v>
      </c>
      <c r="C46" s="179"/>
      <c r="D46" s="179" t="e">
        <f>Hoy!#REF!</f>
        <v>#REF!</v>
      </c>
      <c r="E46" s="179"/>
      <c r="F46" s="179"/>
      <c r="G46" s="68" t="e">
        <f t="shared" si="3"/>
        <v>#REF!</v>
      </c>
      <c r="H46" s="44"/>
      <c r="I46" s="44"/>
    </row>
    <row r="47" spans="1:15" s="45" customFormat="1" ht="15.75" hidden="1" customHeight="1" x14ac:dyDescent="0.2">
      <c r="A47" s="203" t="e">
        <f>Hoy!#REF!</f>
        <v>#REF!</v>
      </c>
      <c r="B47" s="165" t="s">
        <v>5</v>
      </c>
      <c r="C47" s="179" t="e">
        <f>Hoy!#REF!</f>
        <v>#REF!</v>
      </c>
      <c r="D47" s="179" t="e">
        <f>Hoy!#REF!</f>
        <v>#REF!</v>
      </c>
      <c r="E47" s="179" t="e">
        <f>Hoy!#REF!</f>
        <v>#REF!</v>
      </c>
      <c r="F47" s="179" t="e">
        <f>Hoy!#REF!</f>
        <v>#REF!</v>
      </c>
      <c r="G47" s="68" t="e">
        <f t="shared" si="3"/>
        <v>#REF!</v>
      </c>
      <c r="H47" s="44"/>
      <c r="I47" s="44"/>
    </row>
    <row r="48" spans="1:15" ht="15.75" customHeight="1" x14ac:dyDescent="0.25">
      <c r="A48" s="199"/>
      <c r="B48" s="199"/>
      <c r="C48" s="199"/>
      <c r="D48" s="199"/>
      <c r="E48" s="199"/>
      <c r="F48" s="199"/>
      <c r="G48" s="199"/>
      <c r="H48" s="199"/>
    </row>
    <row r="49" spans="1:15" ht="18" customHeight="1" x14ac:dyDescent="0.2">
      <c r="A49" s="358" t="str">
        <f>A3</f>
        <v>VII.  Precios Promedios de Productos Agropecuarios en Cadenas de Supermercados en Santo Domingo, (En RD$)</v>
      </c>
      <c r="B49" s="358"/>
      <c r="C49" s="358"/>
      <c r="D49" s="358"/>
      <c r="E49" s="358"/>
      <c r="F49" s="358"/>
      <c r="G49" s="358"/>
    </row>
    <row r="50" spans="1:15" ht="18" customHeight="1" x14ac:dyDescent="0.2">
      <c r="A50" s="380">
        <f ca="1">A4</f>
        <v>45817</v>
      </c>
      <c r="B50" s="380"/>
      <c r="C50" s="380"/>
      <c r="D50" s="380"/>
      <c r="E50" s="380"/>
      <c r="F50" s="380"/>
      <c r="G50" s="380"/>
    </row>
    <row r="51" spans="1:15" ht="50.1" customHeight="1" x14ac:dyDescent="0.2">
      <c r="A51" s="210" t="s">
        <v>0</v>
      </c>
      <c r="B51" s="210" t="s">
        <v>1</v>
      </c>
      <c r="C51" s="201" t="str">
        <f>C6</f>
        <v xml:space="preserve">La Sirena, Carretera Mella </v>
      </c>
      <c r="D51" s="201" t="str">
        <f>D6</f>
        <v>Bravo, Villa Mella</v>
      </c>
      <c r="E51" s="201" t="str">
        <f>E6</f>
        <v xml:space="preserve">Jumbo, Carretera Mella </v>
      </c>
      <c r="F51" s="201" t="str">
        <f>F6</f>
        <v>Hiper Olé, Villa Mella</v>
      </c>
      <c r="G51" s="202" t="s">
        <v>2</v>
      </c>
    </row>
    <row r="52" spans="1:15" s="50" customFormat="1" ht="15.75" customHeight="1" x14ac:dyDescent="0.2">
      <c r="A52" s="211" t="str">
        <f>Hoy!B44</f>
        <v>Oleaginosas</v>
      </c>
      <c r="B52" s="205"/>
      <c r="C52" s="180"/>
      <c r="D52" s="180"/>
      <c r="E52" s="180"/>
      <c r="F52" s="180"/>
      <c r="G52" s="165"/>
      <c r="H52" s="57"/>
      <c r="I52" s="57"/>
      <c r="J52" s="67"/>
      <c r="K52" s="67"/>
      <c r="L52" s="67"/>
      <c r="M52" s="67"/>
      <c r="N52" s="67"/>
      <c r="O52" s="67"/>
    </row>
    <row r="53" spans="1:15" ht="15.75" hidden="1" customHeight="1" x14ac:dyDescent="0.2">
      <c r="A53" s="203" t="str">
        <f>Hoy!B45</f>
        <v>Maní</v>
      </c>
      <c r="B53" s="204" t="s">
        <v>5</v>
      </c>
      <c r="C53" s="179">
        <f>Hoy!D45</f>
        <v>0</v>
      </c>
      <c r="D53" s="179">
        <f>Hoy!E45</f>
        <v>0</v>
      </c>
      <c r="E53" s="179">
        <f>Hoy!F45</f>
        <v>0</v>
      </c>
      <c r="F53" s="179">
        <f>Hoy!G45</f>
        <v>0</v>
      </c>
      <c r="G53" s="68">
        <f>AVERAGE(C53:F53)</f>
        <v>0</v>
      </c>
    </row>
    <row r="54" spans="1:15" s="50" customFormat="1" ht="15.75" customHeight="1" x14ac:dyDescent="0.2">
      <c r="A54" s="208" t="str">
        <f>Hoy!B46</f>
        <v>Coco (Seco)</v>
      </c>
      <c r="B54" s="209" t="str">
        <f>Hoy!C46</f>
        <v>Und</v>
      </c>
      <c r="C54" s="182">
        <f>Hoy!D46</f>
        <v>69</v>
      </c>
      <c r="D54" s="182">
        <f>Hoy!E46</f>
        <v>69</v>
      </c>
      <c r="E54" s="182">
        <f>Hoy!F46</f>
        <v>68.95</v>
      </c>
      <c r="F54" s="182"/>
      <c r="G54" s="68">
        <f>AVERAGE(C54:F54)</f>
        <v>68.983333333333334</v>
      </c>
      <c r="H54" s="57"/>
      <c r="I54" s="57"/>
      <c r="J54" s="67"/>
      <c r="K54" s="67"/>
      <c r="L54" s="67"/>
      <c r="M54" s="67"/>
      <c r="N54" s="67"/>
      <c r="O54" s="67"/>
    </row>
    <row r="55" spans="1:15" s="50" customFormat="1" ht="15.75" customHeight="1" x14ac:dyDescent="0.2">
      <c r="A55" s="211" t="str">
        <f>Hoy!B47</f>
        <v>Hortalizas</v>
      </c>
      <c r="B55" s="205"/>
      <c r="C55" s="180"/>
      <c r="D55" s="180"/>
      <c r="E55" s="180"/>
      <c r="F55" s="180"/>
      <c r="G55" s="165"/>
      <c r="H55" s="57"/>
      <c r="I55" s="57"/>
      <c r="J55" s="67"/>
      <c r="K55" s="67"/>
      <c r="L55" s="67"/>
      <c r="M55" s="67"/>
      <c r="N55" s="67"/>
      <c r="O55" s="67"/>
    </row>
    <row r="56" spans="1:15" s="50" customFormat="1" ht="15.75" customHeight="1" x14ac:dyDescent="0.2">
      <c r="A56" s="208" t="str">
        <f>Hoy!B48</f>
        <v>Ají (Cubanela)</v>
      </c>
      <c r="B56" s="209" t="str">
        <f>Hoy!C48</f>
        <v>lb</v>
      </c>
      <c r="C56" s="182">
        <f>Hoy!D48</f>
        <v>51</v>
      </c>
      <c r="D56" s="182">
        <f>Hoy!E48</f>
        <v>51</v>
      </c>
      <c r="E56" s="182">
        <f>Hoy!F48</f>
        <v>55</v>
      </c>
      <c r="F56" s="182">
        <f>Hoy!G48</f>
        <v>52</v>
      </c>
      <c r="G56" s="68">
        <f t="shared" ref="G56:G88" si="4">AVERAGE(C56:F56)</f>
        <v>52.25</v>
      </c>
      <c r="H56" s="57"/>
      <c r="I56" s="57"/>
      <c r="J56" s="67"/>
      <c r="K56" s="67"/>
      <c r="L56" s="67"/>
      <c r="M56" s="67"/>
      <c r="N56" s="67"/>
      <c r="O56" s="67"/>
    </row>
    <row r="57" spans="1:15" s="50" customFormat="1" ht="15" customHeight="1" x14ac:dyDescent="0.2">
      <c r="A57" s="208" t="str">
        <f>Hoy!B49</f>
        <v>Ají (Gustoso)</v>
      </c>
      <c r="B57" s="209" t="str">
        <f>Hoy!C49</f>
        <v>lb</v>
      </c>
      <c r="C57" s="182">
        <f>Hoy!D49</f>
        <v>135</v>
      </c>
      <c r="D57" s="182"/>
      <c r="E57" s="182"/>
      <c r="F57" s="182"/>
      <c r="G57" s="68">
        <f t="shared" si="4"/>
        <v>135</v>
      </c>
      <c r="H57" s="57"/>
      <c r="I57" s="57"/>
      <c r="J57" s="67"/>
      <c r="K57" s="67"/>
      <c r="L57" s="67"/>
      <c r="M57" s="67"/>
      <c r="N57" s="67"/>
      <c r="O57" s="67"/>
    </row>
    <row r="58" spans="1:15" s="50" customFormat="1" ht="15.75" hidden="1" customHeight="1" x14ac:dyDescent="0.2">
      <c r="A58" s="208" t="str">
        <f>Hoy!B50</f>
        <v>Ají (Picante)</v>
      </c>
      <c r="B58" s="209" t="str">
        <f>Hoy!C50</f>
        <v>lb</v>
      </c>
      <c r="C58" s="182">
        <f>Hoy!D50</f>
        <v>0</v>
      </c>
      <c r="D58" s="182">
        <f>Hoy!E50</f>
        <v>0</v>
      </c>
      <c r="E58" s="182">
        <f>Hoy!F50</f>
        <v>0</v>
      </c>
      <c r="F58" s="182">
        <f>Hoy!G50</f>
        <v>0</v>
      </c>
      <c r="G58" s="68">
        <f t="shared" si="4"/>
        <v>0</v>
      </c>
      <c r="H58" s="57"/>
      <c r="I58" s="57"/>
      <c r="J58" s="67"/>
      <c r="K58" s="67"/>
      <c r="L58" s="67"/>
      <c r="M58" s="67"/>
      <c r="N58" s="67"/>
      <c r="O58" s="67"/>
    </row>
    <row r="59" spans="1:15" s="50" customFormat="1" ht="15.75" hidden="1" customHeight="1" x14ac:dyDescent="0.2">
      <c r="A59" s="208" t="str">
        <f>Hoy!B51</f>
        <v>Ají (Cachucha)</v>
      </c>
      <c r="B59" s="209" t="str">
        <f>Hoy!C51</f>
        <v>lb</v>
      </c>
      <c r="C59" s="182">
        <f>Hoy!D51</f>
        <v>0</v>
      </c>
      <c r="D59" s="182">
        <f>Hoy!E51</f>
        <v>0</v>
      </c>
      <c r="E59" s="182">
        <f>Hoy!F51</f>
        <v>0</v>
      </c>
      <c r="F59" s="182">
        <f>Hoy!G51</f>
        <v>0</v>
      </c>
      <c r="G59" s="68">
        <f t="shared" si="4"/>
        <v>0</v>
      </c>
      <c r="H59" s="57"/>
      <c r="I59" s="57"/>
      <c r="J59" s="67"/>
      <c r="K59" s="67"/>
      <c r="L59" s="67"/>
      <c r="M59" s="67"/>
      <c r="N59" s="67"/>
      <c r="O59" s="67"/>
    </row>
    <row r="60" spans="1:15" s="50" customFormat="1" ht="15.75" customHeight="1" x14ac:dyDescent="0.2">
      <c r="A60" s="208" t="str">
        <f>Hoy!B52</f>
        <v>Ají morrón (Rojo)</v>
      </c>
      <c r="B60" s="209" t="str">
        <f>Hoy!C52</f>
        <v>lb</v>
      </c>
      <c r="C60" s="182">
        <f>Hoy!D52</f>
        <v>83</v>
      </c>
      <c r="D60" s="182">
        <f>Hoy!E52</f>
        <v>83</v>
      </c>
      <c r="E60" s="182">
        <f>Hoy!F52</f>
        <v>83</v>
      </c>
      <c r="F60" s="182">
        <f>Hoy!G52</f>
        <v>83</v>
      </c>
      <c r="G60" s="68">
        <f t="shared" si="4"/>
        <v>83</v>
      </c>
      <c r="H60" s="57"/>
      <c r="I60" s="57"/>
      <c r="J60" s="67"/>
      <c r="K60" s="67"/>
      <c r="L60" s="67"/>
      <c r="M60" s="67"/>
      <c r="N60" s="67"/>
      <c r="O60" s="67"/>
    </row>
    <row r="61" spans="1:15" s="50" customFormat="1" ht="15.75" customHeight="1" x14ac:dyDescent="0.2">
      <c r="A61" s="208" t="str">
        <f>Hoy!B53</f>
        <v>Ají morrón (Amarillo)</v>
      </c>
      <c r="B61" s="209" t="str">
        <f>Hoy!C53</f>
        <v>lb</v>
      </c>
      <c r="C61" s="182">
        <f>Hoy!D53</f>
        <v>83</v>
      </c>
      <c r="D61" s="182">
        <f>Hoy!E53</f>
        <v>83</v>
      </c>
      <c r="E61" s="182">
        <f>Hoy!F53</f>
        <v>83</v>
      </c>
      <c r="F61" s="182">
        <f>Hoy!G53</f>
        <v>83</v>
      </c>
      <c r="G61" s="68">
        <f t="shared" si="4"/>
        <v>83</v>
      </c>
      <c r="H61" s="57"/>
      <c r="I61" s="57"/>
      <c r="J61" s="67"/>
      <c r="K61" s="67"/>
      <c r="L61" s="67"/>
      <c r="M61" s="67"/>
      <c r="N61" s="67"/>
      <c r="O61" s="67"/>
    </row>
    <row r="62" spans="1:15" s="50" customFormat="1" ht="15.75" customHeight="1" x14ac:dyDescent="0.2">
      <c r="A62" s="208" t="str">
        <f>Hoy!B54</f>
        <v>Ají morrón (verde)</v>
      </c>
      <c r="B62" s="209" t="str">
        <f>Hoy!C54</f>
        <v>lb</v>
      </c>
      <c r="C62" s="182">
        <f>Hoy!D54</f>
        <v>83</v>
      </c>
      <c r="D62" s="182">
        <f>Hoy!E54</f>
        <v>83</v>
      </c>
      <c r="E62" s="182">
        <f>Hoy!F54</f>
        <v>83</v>
      </c>
      <c r="F62" s="182">
        <f>Hoy!G54</f>
        <v>83</v>
      </c>
      <c r="G62" s="68">
        <f t="shared" si="4"/>
        <v>83</v>
      </c>
      <c r="H62" s="57"/>
      <c r="I62" s="57"/>
      <c r="J62" s="67"/>
      <c r="K62" s="67"/>
      <c r="L62" s="67"/>
      <c r="M62" s="67"/>
      <c r="N62" s="67"/>
      <c r="O62" s="67"/>
    </row>
    <row r="63" spans="1:15" s="50" customFormat="1" ht="15" customHeight="1" x14ac:dyDescent="0.2">
      <c r="A63" s="208" t="str">
        <f>Hoy!B55</f>
        <v>Ajo (Importado)</v>
      </c>
      <c r="B63" s="209" t="str">
        <f>Hoy!C55</f>
        <v>lb</v>
      </c>
      <c r="C63" s="182">
        <f>Hoy!D55</f>
        <v>199</v>
      </c>
      <c r="D63" s="182">
        <f>Hoy!E55</f>
        <v>199</v>
      </c>
      <c r="E63" s="182">
        <f>Hoy!F55</f>
        <v>199</v>
      </c>
      <c r="F63" s="182"/>
      <c r="G63" s="68">
        <f t="shared" si="4"/>
        <v>199</v>
      </c>
      <c r="H63" s="57"/>
      <c r="I63" s="57"/>
      <c r="J63" s="67"/>
      <c r="K63" s="67"/>
      <c r="L63" s="67"/>
      <c r="M63" s="67"/>
      <c r="N63" s="67"/>
      <c r="O63" s="67"/>
    </row>
    <row r="64" spans="1:15" s="50" customFormat="1" ht="15.75" hidden="1" customHeight="1" x14ac:dyDescent="0.2">
      <c r="A64" s="208" t="str">
        <f>Hoy!B56</f>
        <v>Ajo (Criollo)</v>
      </c>
      <c r="B64" s="209" t="str">
        <f>Hoy!C56</f>
        <v>lb</v>
      </c>
      <c r="C64" s="182">
        <f>Hoy!D56</f>
        <v>0</v>
      </c>
      <c r="D64" s="182">
        <f>Hoy!E56</f>
        <v>0</v>
      </c>
      <c r="E64" s="182">
        <f>Hoy!F56</f>
        <v>0</v>
      </c>
      <c r="F64" s="182">
        <f>Hoy!G56</f>
        <v>0</v>
      </c>
      <c r="G64" s="68">
        <f t="shared" si="4"/>
        <v>0</v>
      </c>
      <c r="H64" s="57"/>
      <c r="I64" s="57"/>
      <c r="J64" s="67"/>
      <c r="K64" s="67"/>
      <c r="L64" s="67"/>
      <c r="M64" s="67"/>
      <c r="N64" s="67"/>
      <c r="O64" s="67"/>
    </row>
    <row r="65" spans="1:15" s="50" customFormat="1" ht="15.75" customHeight="1" x14ac:dyDescent="0.2">
      <c r="A65" s="208" t="str">
        <f>Hoy!B57</f>
        <v>Auyama</v>
      </c>
      <c r="B65" s="209" t="str">
        <f>Hoy!C57</f>
        <v>lb</v>
      </c>
      <c r="C65" s="182">
        <f>Hoy!D57</f>
        <v>29</v>
      </c>
      <c r="D65" s="182">
        <f>Hoy!E57</f>
        <v>28</v>
      </c>
      <c r="E65" s="182">
        <f>Hoy!F57</f>
        <v>28.95</v>
      </c>
      <c r="F65" s="182">
        <f>Hoy!G57</f>
        <v>28</v>
      </c>
      <c r="G65" s="68">
        <f t="shared" si="4"/>
        <v>28.487500000000001</v>
      </c>
      <c r="H65" s="57"/>
      <c r="I65" s="57"/>
      <c r="J65" s="67"/>
      <c r="K65" s="67"/>
      <c r="L65" s="67"/>
      <c r="M65" s="67"/>
      <c r="N65" s="67"/>
      <c r="O65" s="67"/>
    </row>
    <row r="66" spans="1:15" s="50" customFormat="1" ht="15.75" customHeight="1" x14ac:dyDescent="0.2">
      <c r="A66" s="208" t="str">
        <f>Hoy!B58</f>
        <v>Berenjena (Criolla)</v>
      </c>
      <c r="B66" s="209" t="str">
        <f>Hoy!C61</f>
        <v>lb</v>
      </c>
      <c r="C66" s="182">
        <f>Hoy!D58</f>
        <v>31</v>
      </c>
      <c r="D66" s="182">
        <f>Hoy!E58</f>
        <v>31</v>
      </c>
      <c r="E66" s="182">
        <f>Hoy!F58</f>
        <v>30.95</v>
      </c>
      <c r="F66" s="182"/>
      <c r="G66" s="68">
        <f t="shared" si="4"/>
        <v>30.983333333333334</v>
      </c>
      <c r="H66" s="57"/>
      <c r="I66" s="57"/>
      <c r="J66" s="67"/>
      <c r="K66" s="67"/>
      <c r="L66" s="67"/>
      <c r="M66" s="67"/>
      <c r="N66" s="67"/>
      <c r="O66" s="67"/>
    </row>
    <row r="67" spans="1:15" s="50" customFormat="1" ht="15.75" customHeight="1" x14ac:dyDescent="0.2">
      <c r="A67" s="208" t="str">
        <f>Hoy!B59</f>
        <v>Berenjena (Negra)</v>
      </c>
      <c r="B67" s="209" t="str">
        <f>Hoy!C62</f>
        <v>lb</v>
      </c>
      <c r="C67" s="182">
        <f>Hoy!D59</f>
        <v>26</v>
      </c>
      <c r="D67" s="182"/>
      <c r="E67" s="182"/>
      <c r="F67" s="182">
        <f>Hoy!G59</f>
        <v>36</v>
      </c>
      <c r="G67" s="68">
        <f t="shared" si="4"/>
        <v>31</v>
      </c>
      <c r="H67" s="57"/>
      <c r="I67" s="57"/>
      <c r="J67" s="67"/>
      <c r="K67" s="67"/>
      <c r="L67" s="67"/>
      <c r="M67" s="67"/>
      <c r="N67" s="67"/>
      <c r="O67" s="67"/>
    </row>
    <row r="68" spans="1:15" s="50" customFormat="1" ht="15" customHeight="1" x14ac:dyDescent="0.2">
      <c r="A68" s="208" t="str">
        <f>Hoy!B60</f>
        <v>Berenjena (China)</v>
      </c>
      <c r="B68" s="209" t="str">
        <f>Hoy!C63</f>
        <v>lb</v>
      </c>
      <c r="C68" s="182"/>
      <c r="D68" s="182">
        <f>Hoy!E60</f>
        <v>38</v>
      </c>
      <c r="E68" s="182">
        <f>Hoy!F60</f>
        <v>38.950000000000003</v>
      </c>
      <c r="F68" s="182">
        <f>Hoy!G60</f>
        <v>28</v>
      </c>
      <c r="G68" s="68">
        <f t="shared" si="4"/>
        <v>34.983333333333334</v>
      </c>
      <c r="H68" s="57"/>
      <c r="I68" s="57"/>
      <c r="J68" s="67"/>
      <c r="K68" s="67"/>
      <c r="L68" s="67"/>
      <c r="M68" s="67"/>
      <c r="N68" s="67"/>
      <c r="O68" s="67"/>
    </row>
    <row r="69" spans="1:15" s="50" customFormat="1" ht="15.75" hidden="1" customHeight="1" x14ac:dyDescent="0.2">
      <c r="A69" s="208" t="str">
        <f>Hoy!B61</f>
        <v>Cebolla amarilla (Criolla)</v>
      </c>
      <c r="B69" s="209" t="str">
        <f>Hoy!C64</f>
        <v>lb</v>
      </c>
      <c r="C69" s="182">
        <f>Hoy!D61</f>
        <v>0</v>
      </c>
      <c r="D69" s="182">
        <f>Hoy!E61</f>
        <v>0</v>
      </c>
      <c r="E69" s="182">
        <f>Hoy!F61</f>
        <v>0</v>
      </c>
      <c r="F69" s="182">
        <f>Hoy!G61</f>
        <v>0</v>
      </c>
      <c r="G69" s="68">
        <f t="shared" si="4"/>
        <v>0</v>
      </c>
      <c r="H69" s="57"/>
      <c r="I69" s="57"/>
      <c r="J69" s="67"/>
      <c r="K69" s="67"/>
      <c r="L69" s="67"/>
      <c r="M69" s="67"/>
      <c r="N69" s="67"/>
      <c r="O69" s="67"/>
    </row>
    <row r="70" spans="1:15" s="50" customFormat="1" ht="15.75" customHeight="1" x14ac:dyDescent="0.2">
      <c r="A70" s="208" t="str">
        <f>Hoy!B62</f>
        <v>Cebolla roja (Criolla)</v>
      </c>
      <c r="B70" s="209" t="str">
        <f>Hoy!C65</f>
        <v>lb</v>
      </c>
      <c r="C70" s="182">
        <f>Hoy!D62</f>
        <v>48</v>
      </c>
      <c r="D70" s="182"/>
      <c r="E70" s="182"/>
      <c r="F70" s="182">
        <f>Hoy!G62</f>
        <v>53</v>
      </c>
      <c r="G70" s="68">
        <f t="shared" si="4"/>
        <v>50.5</v>
      </c>
      <c r="H70" s="57"/>
      <c r="I70" s="57"/>
      <c r="J70" s="67"/>
      <c r="K70" s="67"/>
      <c r="L70" s="67"/>
      <c r="M70" s="67"/>
      <c r="N70" s="67"/>
      <c r="O70" s="67"/>
    </row>
    <row r="71" spans="1:15" s="50" customFormat="1" ht="15.75" customHeight="1" x14ac:dyDescent="0.2">
      <c r="A71" s="208" t="str">
        <f>Hoy!B63</f>
        <v>Cebolla amarilla (Importada)</v>
      </c>
      <c r="B71" s="209" t="str">
        <f>Hoy!C66</f>
        <v>Paq/lb</v>
      </c>
      <c r="C71" s="182">
        <f>Hoy!D63</f>
        <v>48</v>
      </c>
      <c r="D71" s="182">
        <f>Hoy!E63</f>
        <v>48</v>
      </c>
      <c r="E71" s="182">
        <f>Hoy!F63</f>
        <v>49</v>
      </c>
      <c r="F71" s="182">
        <f>Hoy!G63</f>
        <v>53</v>
      </c>
      <c r="G71" s="68">
        <f t="shared" si="4"/>
        <v>49.5</v>
      </c>
      <c r="H71" s="57"/>
      <c r="I71" s="57"/>
      <c r="J71" s="67"/>
      <c r="K71" s="67"/>
      <c r="L71" s="67"/>
      <c r="M71" s="67"/>
      <c r="N71" s="67"/>
      <c r="O71" s="67"/>
    </row>
    <row r="72" spans="1:15" s="50" customFormat="1" ht="15.75" customHeight="1" x14ac:dyDescent="0.2">
      <c r="A72" s="208" t="str">
        <f>Hoy!B64</f>
        <v>Cebolla roja  (Importada)</v>
      </c>
      <c r="B72" s="209" t="str">
        <f>Hoy!C67</f>
        <v>Paq/lb</v>
      </c>
      <c r="C72" s="182"/>
      <c r="D72" s="182">
        <f>Hoy!E64</f>
        <v>48</v>
      </c>
      <c r="E72" s="182">
        <f>Hoy!F64</f>
        <v>49</v>
      </c>
      <c r="F72" s="182">
        <f>Hoy!G64</f>
        <v>53</v>
      </c>
      <c r="G72" s="68">
        <f t="shared" si="4"/>
        <v>50</v>
      </c>
      <c r="H72" s="57"/>
      <c r="I72" s="57"/>
      <c r="J72" s="67"/>
      <c r="K72" s="67"/>
      <c r="L72" s="67"/>
      <c r="M72" s="67"/>
      <c r="N72" s="67"/>
      <c r="O72" s="67"/>
    </row>
    <row r="73" spans="1:15" s="50" customFormat="1" ht="15.75" customHeight="1" x14ac:dyDescent="0.2">
      <c r="A73" s="208" t="str">
        <f>Hoy!B65</f>
        <v>Zanahoria</v>
      </c>
      <c r="B73" s="209" t="str">
        <f>Hoy!C68</f>
        <v>Paq/lb</v>
      </c>
      <c r="C73" s="182">
        <f>Hoy!D65</f>
        <v>35</v>
      </c>
      <c r="D73" s="182">
        <f>Hoy!E65</f>
        <v>35</v>
      </c>
      <c r="E73" s="182">
        <f>Hoy!F65</f>
        <v>35</v>
      </c>
      <c r="F73" s="182">
        <f>Hoy!G65</f>
        <v>39</v>
      </c>
      <c r="G73" s="68">
        <f t="shared" si="4"/>
        <v>36</v>
      </c>
      <c r="H73" s="57"/>
      <c r="I73" s="57"/>
      <c r="J73" s="67"/>
      <c r="K73" s="67"/>
      <c r="L73" s="67"/>
      <c r="M73" s="67"/>
      <c r="N73" s="67"/>
      <c r="O73" s="67"/>
    </row>
    <row r="74" spans="1:15" s="50" customFormat="1" ht="15.75" customHeight="1" x14ac:dyDescent="0.2">
      <c r="A74" s="208" t="str">
        <f>Hoy!B66</f>
        <v>Cilantro (Ancho)</v>
      </c>
      <c r="B74" s="209" t="str">
        <f>Hoy!C69</f>
        <v>lb</v>
      </c>
      <c r="C74" s="182"/>
      <c r="D74" s="182">
        <f>Hoy!E66</f>
        <v>256</v>
      </c>
      <c r="E74" s="182"/>
      <c r="F74" s="182"/>
      <c r="G74" s="68">
        <f t="shared" si="4"/>
        <v>256</v>
      </c>
      <c r="H74" s="57"/>
      <c r="I74" s="57"/>
      <c r="J74" s="67"/>
      <c r="K74" s="67"/>
      <c r="L74" s="67"/>
      <c r="M74" s="67"/>
      <c r="N74" s="67"/>
      <c r="O74" s="67"/>
    </row>
    <row r="75" spans="1:15" s="50" customFormat="1" ht="15.75" customHeight="1" x14ac:dyDescent="0.2">
      <c r="A75" s="208" t="str">
        <f>Hoy!B67</f>
        <v>Cilantríco (Verdura)</v>
      </c>
      <c r="B75" s="209" t="str">
        <f>Hoy!C65</f>
        <v>lb</v>
      </c>
      <c r="C75" s="182"/>
      <c r="D75" s="182">
        <f>Hoy!E67</f>
        <v>256</v>
      </c>
      <c r="E75" s="182">
        <f>Hoy!F67</f>
        <v>261.06666666666666</v>
      </c>
      <c r="F75" s="182"/>
      <c r="G75" s="68">
        <f t="shared" si="4"/>
        <v>258.5333333333333</v>
      </c>
      <c r="H75" s="57"/>
      <c r="I75" s="57"/>
      <c r="J75" s="67"/>
      <c r="K75" s="67"/>
      <c r="L75" s="67"/>
      <c r="M75" s="67"/>
      <c r="N75" s="67"/>
      <c r="O75" s="67"/>
    </row>
    <row r="76" spans="1:15" s="50" customFormat="1" ht="15.75" customHeight="1" x14ac:dyDescent="0.2">
      <c r="A76" s="208" t="str">
        <f>Hoy!B68</f>
        <v>Perejil</v>
      </c>
      <c r="B76" s="209" t="str">
        <f>Hoy!C66</f>
        <v>Paq/lb</v>
      </c>
      <c r="C76" s="182"/>
      <c r="D76" s="182">
        <f>Hoy!E68</f>
        <v>234.66666666666666</v>
      </c>
      <c r="E76" s="182">
        <f>Hoy!F68</f>
        <v>234.66666666666666</v>
      </c>
      <c r="F76" s="182"/>
      <c r="G76" s="68">
        <f t="shared" si="4"/>
        <v>234.66666666666666</v>
      </c>
      <c r="H76" s="57"/>
      <c r="I76" s="57"/>
      <c r="J76" s="67"/>
      <c r="K76" s="67"/>
      <c r="L76" s="67"/>
      <c r="M76" s="67"/>
      <c r="N76" s="67"/>
      <c r="O76" s="67"/>
    </row>
    <row r="77" spans="1:15" s="50" customFormat="1" ht="15.75" customHeight="1" x14ac:dyDescent="0.2">
      <c r="A77" s="208" t="str">
        <f>Hoy!B69</f>
        <v>Molondrón</v>
      </c>
      <c r="B77" s="209" t="str">
        <f>Hoy!C67</f>
        <v>Paq/lb</v>
      </c>
      <c r="C77" s="182"/>
      <c r="D77" s="182">
        <f>Hoy!E69</f>
        <v>57</v>
      </c>
      <c r="E77" s="182"/>
      <c r="F77" s="182"/>
      <c r="G77" s="68">
        <f t="shared" si="4"/>
        <v>57</v>
      </c>
      <c r="H77" s="57"/>
      <c r="I77" s="57"/>
      <c r="J77" s="67"/>
      <c r="K77" s="67"/>
      <c r="L77" s="67"/>
      <c r="M77" s="67"/>
      <c r="N77" s="67"/>
      <c r="O77" s="67"/>
    </row>
    <row r="78" spans="1:15" s="50" customFormat="1" ht="15" customHeight="1" x14ac:dyDescent="0.2">
      <c r="A78" s="208" t="str">
        <f>Hoy!B70</f>
        <v>Orégano (Entero)</v>
      </c>
      <c r="B78" s="209" t="str">
        <f>Hoy!C68</f>
        <v>Paq/lb</v>
      </c>
      <c r="C78" s="182">
        <f>Hoy!D70</f>
        <v>250</v>
      </c>
      <c r="D78" s="182"/>
      <c r="E78" s="182"/>
      <c r="F78" s="182"/>
      <c r="G78" s="68">
        <f t="shared" si="4"/>
        <v>250</v>
      </c>
      <c r="H78" s="57"/>
      <c r="I78" s="57"/>
      <c r="J78" s="67"/>
      <c r="K78" s="67"/>
      <c r="L78" s="67"/>
      <c r="M78" s="67"/>
      <c r="N78" s="67"/>
      <c r="O78" s="67"/>
    </row>
    <row r="79" spans="1:15" s="50" customFormat="1" ht="15.75" hidden="1" customHeight="1" x14ac:dyDescent="0.2">
      <c r="A79" s="208" t="str">
        <f>Hoy!B71</f>
        <v>Orégano (Molido)</v>
      </c>
      <c r="B79" s="209" t="str">
        <f>Hoy!C69</f>
        <v>lb</v>
      </c>
      <c r="C79" s="182">
        <f>Hoy!D71</f>
        <v>0</v>
      </c>
      <c r="D79" s="182">
        <f>Hoy!E71</f>
        <v>0</v>
      </c>
      <c r="E79" s="182">
        <f>Hoy!F71</f>
        <v>0</v>
      </c>
      <c r="F79" s="182">
        <f>Hoy!G71</f>
        <v>0</v>
      </c>
      <c r="G79" s="68">
        <f t="shared" si="4"/>
        <v>0</v>
      </c>
      <c r="H79" s="57"/>
      <c r="I79" s="57"/>
      <c r="J79" s="67"/>
      <c r="K79" s="67"/>
      <c r="L79" s="67"/>
      <c r="M79" s="67"/>
      <c r="N79" s="67"/>
      <c r="O79" s="67"/>
    </row>
    <row r="80" spans="1:15" s="50" customFormat="1" ht="15.75" customHeight="1" x14ac:dyDescent="0.2">
      <c r="A80" s="208" t="str">
        <f>Hoy!B72</f>
        <v>Pepino</v>
      </c>
      <c r="B80" s="209" t="str">
        <f>Hoy!C70</f>
        <v>lb</v>
      </c>
      <c r="C80" s="182">
        <f>Hoy!D72</f>
        <v>21</v>
      </c>
      <c r="D80" s="182">
        <f>Hoy!E72</f>
        <v>21</v>
      </c>
      <c r="E80" s="182">
        <f>Hoy!F72</f>
        <v>20.95</v>
      </c>
      <c r="F80" s="182">
        <f>Hoy!G72</f>
        <v>21</v>
      </c>
      <c r="G80" s="68">
        <f t="shared" si="4"/>
        <v>20.987500000000001</v>
      </c>
      <c r="H80" s="57"/>
      <c r="I80" s="57"/>
      <c r="J80" s="67"/>
      <c r="K80" s="67"/>
      <c r="L80" s="67"/>
      <c r="M80" s="67"/>
      <c r="N80" s="67"/>
      <c r="O80" s="67"/>
    </row>
    <row r="81" spans="1:15" s="50" customFormat="1" ht="15.75" hidden="1" customHeight="1" x14ac:dyDescent="0.2">
      <c r="A81" s="208" t="str">
        <f>Hoy!B73</f>
        <v>Rábano</v>
      </c>
      <c r="B81" s="209" t="str">
        <f>Hoy!C71</f>
        <v>lb</v>
      </c>
      <c r="C81" s="182">
        <f>Hoy!D73</f>
        <v>0</v>
      </c>
      <c r="D81" s="182">
        <f>Hoy!E73</f>
        <v>0</v>
      </c>
      <c r="E81" s="182">
        <f>Hoy!F73</f>
        <v>0</v>
      </c>
      <c r="F81" s="182">
        <f>Hoy!G73</f>
        <v>0</v>
      </c>
      <c r="G81" s="68">
        <f t="shared" si="4"/>
        <v>0</v>
      </c>
      <c r="H81" s="57"/>
      <c r="I81" s="57"/>
      <c r="J81" s="67"/>
      <c r="K81" s="67"/>
      <c r="L81" s="67"/>
      <c r="M81" s="67"/>
      <c r="N81" s="67"/>
      <c r="O81" s="67"/>
    </row>
    <row r="82" spans="1:15" ht="15.75" customHeight="1" x14ac:dyDescent="0.2">
      <c r="A82" s="208" t="str">
        <f>Hoy!B74</f>
        <v>Espinaca</v>
      </c>
      <c r="B82" s="209" t="str">
        <f>Hoy!C72</f>
        <v>lb</v>
      </c>
      <c r="C82" s="182"/>
      <c r="D82" s="182">
        <f>Hoy!E74</f>
        <v>42</v>
      </c>
      <c r="E82" s="182"/>
      <c r="F82" s="182"/>
      <c r="G82" s="68">
        <f t="shared" si="4"/>
        <v>42</v>
      </c>
    </row>
    <row r="83" spans="1:15" s="50" customFormat="1" ht="15.75" hidden="1" customHeight="1" x14ac:dyDescent="0.2">
      <c r="A83" s="208" t="str">
        <f>Hoy!B75</f>
        <v>Vainitas (Larga)</v>
      </c>
      <c r="B83" s="209" t="str">
        <f>Hoy!C73</f>
        <v>lb</v>
      </c>
      <c r="C83" s="182">
        <f>Hoy!D75</f>
        <v>0</v>
      </c>
      <c r="D83" s="182">
        <f>Hoy!E75</f>
        <v>0</v>
      </c>
      <c r="E83" s="182">
        <f>Hoy!F75</f>
        <v>0</v>
      </c>
      <c r="F83" s="182"/>
      <c r="G83" s="68">
        <f t="shared" si="4"/>
        <v>0</v>
      </c>
      <c r="H83" s="57"/>
      <c r="I83" s="57"/>
      <c r="J83" s="67"/>
      <c r="K83" s="67"/>
      <c r="L83" s="67"/>
      <c r="M83" s="67"/>
      <c r="N83" s="67"/>
      <c r="O83" s="67"/>
    </row>
    <row r="84" spans="1:15" s="45" customFormat="1" ht="15" customHeight="1" x14ac:dyDescent="0.2">
      <c r="A84" s="208" t="str">
        <f>Hoy!B76</f>
        <v>Vainitas (China)</v>
      </c>
      <c r="B84" s="209" t="str">
        <f>Hoy!C76</f>
        <v>lb</v>
      </c>
      <c r="C84" s="182"/>
      <c r="D84" s="182">
        <f>Hoy!E76</f>
        <v>47</v>
      </c>
      <c r="E84" s="182">
        <f>Hoy!F76</f>
        <v>78.95</v>
      </c>
      <c r="F84" s="182"/>
      <c r="G84" s="68">
        <f t="shared" si="4"/>
        <v>62.975000000000001</v>
      </c>
      <c r="H84" s="44"/>
      <c r="I84" s="44"/>
    </row>
    <row r="85" spans="1:15" s="45" customFormat="1" ht="0.75" hidden="1" customHeight="1" x14ac:dyDescent="0.2">
      <c r="A85" s="208" t="str">
        <f>Hoy!B77</f>
        <v>Vainitas (Española)</v>
      </c>
      <c r="B85" s="209" t="str">
        <f>Hoy!C77</f>
        <v>lb</v>
      </c>
      <c r="C85" s="182">
        <f>Hoy!D77</f>
        <v>0</v>
      </c>
      <c r="D85" s="182">
        <f>Hoy!E77</f>
        <v>0</v>
      </c>
      <c r="E85" s="182">
        <f>Hoy!F77</f>
        <v>0</v>
      </c>
      <c r="F85" s="182"/>
      <c r="G85" s="68">
        <f t="shared" si="4"/>
        <v>0</v>
      </c>
      <c r="H85" s="44"/>
      <c r="I85" s="44"/>
    </row>
    <row r="86" spans="1:15" s="45" customFormat="1" ht="15.75" hidden="1" customHeight="1" x14ac:dyDescent="0.2">
      <c r="A86" s="208" t="str">
        <f>Hoy!B78</f>
        <v>Vainitas (Italiana)</v>
      </c>
      <c r="B86" s="209" t="str">
        <f>Hoy!C78</f>
        <v>lb</v>
      </c>
      <c r="C86" s="182">
        <f>Hoy!D78</f>
        <v>0</v>
      </c>
      <c r="D86" s="182">
        <f>Hoy!E78</f>
        <v>0</v>
      </c>
      <c r="E86" s="182">
        <f>Hoy!F78</f>
        <v>0</v>
      </c>
      <c r="F86" s="182"/>
      <c r="G86" s="68">
        <f t="shared" si="4"/>
        <v>0</v>
      </c>
      <c r="H86" s="44"/>
      <c r="I86" s="44"/>
    </row>
    <row r="87" spans="1:15" s="45" customFormat="1" ht="15.75" customHeight="1" x14ac:dyDescent="0.2">
      <c r="A87" s="208" t="str">
        <f>Hoy!B79</f>
        <v>Lechuga (Criolla)</v>
      </c>
      <c r="B87" s="209" t="str">
        <f>Hoy!C79</f>
        <v>Und</v>
      </c>
      <c r="C87" s="182"/>
      <c r="D87" s="182">
        <f>Hoy!E79</f>
        <v>33</v>
      </c>
      <c r="E87" s="182">
        <f>Hoy!F79</f>
        <v>32</v>
      </c>
      <c r="F87" s="182"/>
      <c r="G87" s="68">
        <f t="shared" si="4"/>
        <v>32.5</v>
      </c>
      <c r="H87" s="44"/>
      <c r="I87" s="44"/>
    </row>
    <row r="88" spans="1:15" s="45" customFormat="1" ht="15.75" customHeight="1" x14ac:dyDescent="0.2">
      <c r="A88" s="208" t="str">
        <f>Hoy!B80</f>
        <v>Lechuga (Repollada)</v>
      </c>
      <c r="B88" s="209" t="str">
        <f>Hoy!C80</f>
        <v>lb</v>
      </c>
      <c r="C88" s="182">
        <f>Hoy!D80</f>
        <v>49</v>
      </c>
      <c r="D88" s="182">
        <f>Hoy!E80</f>
        <v>48</v>
      </c>
      <c r="E88" s="182">
        <f>Hoy!F80</f>
        <v>48.95</v>
      </c>
      <c r="F88" s="182"/>
      <c r="G88" s="68">
        <f t="shared" si="4"/>
        <v>48.65</v>
      </c>
      <c r="H88" s="44"/>
      <c r="I88" s="44"/>
    </row>
    <row r="89" spans="1:15" s="45" customFormat="1" ht="15.75" customHeight="1" x14ac:dyDescent="0.25">
      <c r="A89" s="193"/>
      <c r="B89" s="197"/>
      <c r="C89" s="198"/>
      <c r="D89" s="198"/>
      <c r="E89" s="198"/>
      <c r="F89" s="198"/>
      <c r="G89" s="90"/>
      <c r="H89" s="44"/>
      <c r="I89" s="44"/>
    </row>
    <row r="90" spans="1:15" ht="18" customHeight="1" x14ac:dyDescent="0.2">
      <c r="A90" s="358" t="str">
        <f>A3</f>
        <v>VII.  Precios Promedios de Productos Agropecuarios en Cadenas de Supermercados en Santo Domingo, (En RD$)</v>
      </c>
      <c r="B90" s="358"/>
      <c r="C90" s="358"/>
      <c r="D90" s="358"/>
      <c r="E90" s="358"/>
      <c r="F90" s="358"/>
      <c r="G90" s="358"/>
    </row>
    <row r="91" spans="1:15" ht="18" customHeight="1" x14ac:dyDescent="0.2">
      <c r="A91" s="378">
        <f ca="1">A50</f>
        <v>45817</v>
      </c>
      <c r="B91" s="378"/>
      <c r="C91" s="378"/>
      <c r="D91" s="378"/>
      <c r="E91" s="378"/>
      <c r="F91" s="378"/>
      <c r="G91" s="378"/>
    </row>
    <row r="92" spans="1:15" ht="50.1" customHeight="1" x14ac:dyDescent="0.2">
      <c r="A92" s="200" t="s">
        <v>0</v>
      </c>
      <c r="B92" s="200" t="s">
        <v>1</v>
      </c>
      <c r="C92" s="201" t="str">
        <f>C6</f>
        <v xml:space="preserve">La Sirena, Carretera Mella </v>
      </c>
      <c r="D92" s="201" t="str">
        <f>D6</f>
        <v>Bravo, Villa Mella</v>
      </c>
      <c r="E92" s="201" t="str">
        <f>E6</f>
        <v xml:space="preserve">Jumbo, Carretera Mella </v>
      </c>
      <c r="F92" s="201" t="str">
        <f>F6</f>
        <v>Hiper Olé, Villa Mella</v>
      </c>
      <c r="G92" s="202" t="s">
        <v>2</v>
      </c>
    </row>
    <row r="93" spans="1:15" ht="15.75" customHeight="1" x14ac:dyDescent="0.2">
      <c r="A93" s="208" t="str">
        <f>Hoy!B81</f>
        <v>Remolacha</v>
      </c>
      <c r="B93" s="175" t="str">
        <f>Hoy!C81</f>
        <v>lb</v>
      </c>
      <c r="C93" s="179">
        <f>Hoy!D81</f>
        <v>49</v>
      </c>
      <c r="D93" s="179">
        <f>Hoy!E81</f>
        <v>44</v>
      </c>
      <c r="E93" s="179">
        <f>Hoy!F81</f>
        <v>44</v>
      </c>
      <c r="F93" s="179">
        <f>Hoy!G81</f>
        <v>33</v>
      </c>
      <c r="G93" s="68">
        <f t="shared" ref="G93:G102" si="5">AVERAGE(C93:F93)</f>
        <v>42.5</v>
      </c>
    </row>
    <row r="94" spans="1:15" s="50" customFormat="1" ht="15.75" customHeight="1" x14ac:dyDescent="0.2">
      <c r="A94" s="208" t="str">
        <f>Hoy!B82</f>
        <v>Repollo</v>
      </c>
      <c r="B94" s="175" t="str">
        <f>Hoy!C82</f>
        <v>Und</v>
      </c>
      <c r="C94" s="179">
        <f>Hoy!D82</f>
        <v>119</v>
      </c>
      <c r="D94" s="179">
        <f>Hoy!E82</f>
        <v>119</v>
      </c>
      <c r="E94" s="179">
        <f>Hoy!F82</f>
        <v>119</v>
      </c>
      <c r="F94" s="179">
        <f>Hoy!G82</f>
        <v>118</v>
      </c>
      <c r="G94" s="68">
        <f t="shared" si="5"/>
        <v>118.75</v>
      </c>
      <c r="H94" s="57"/>
      <c r="I94" s="57"/>
      <c r="J94" s="67"/>
      <c r="K94" s="67"/>
      <c r="L94" s="67"/>
      <c r="M94" s="67"/>
      <c r="N94" s="67"/>
      <c r="O94" s="67"/>
    </row>
    <row r="95" spans="1:15" s="50" customFormat="1" ht="15.75" customHeight="1" x14ac:dyDescent="0.2">
      <c r="A95" s="208" t="str">
        <f>Hoy!B83</f>
        <v>Tomate (Ensalada)</v>
      </c>
      <c r="B95" s="175" t="str">
        <f>Hoy!C83</f>
        <v>lb</v>
      </c>
      <c r="C95" s="179">
        <f>Hoy!D83</f>
        <v>43</v>
      </c>
      <c r="D95" s="179">
        <f>Hoy!E83</f>
        <v>40</v>
      </c>
      <c r="E95" s="179">
        <f>Hoy!F83</f>
        <v>43</v>
      </c>
      <c r="F95" s="179">
        <f>Hoy!G83</f>
        <v>43</v>
      </c>
      <c r="G95" s="68">
        <f t="shared" si="5"/>
        <v>42.25</v>
      </c>
      <c r="H95" s="57"/>
      <c r="I95" s="57"/>
      <c r="J95" s="67"/>
      <c r="K95" s="67"/>
      <c r="L95" s="67"/>
      <c r="M95" s="67"/>
      <c r="N95" s="67"/>
      <c r="O95" s="67"/>
    </row>
    <row r="96" spans="1:15" s="50" customFormat="1" ht="14.25" customHeight="1" x14ac:dyDescent="0.2">
      <c r="A96" s="208" t="str">
        <f>Hoy!B84</f>
        <v>Tomate (Bugalú)</v>
      </c>
      <c r="B96" s="175" t="str">
        <f>Hoy!C84</f>
        <v>lb</v>
      </c>
      <c r="C96" s="179">
        <f>Hoy!D84</f>
        <v>38</v>
      </c>
      <c r="D96" s="179">
        <f>Hoy!E84</f>
        <v>38</v>
      </c>
      <c r="E96" s="179">
        <f>Hoy!F84</f>
        <v>40</v>
      </c>
      <c r="F96" s="179">
        <f>Hoy!G84</f>
        <v>39</v>
      </c>
      <c r="G96" s="68">
        <f t="shared" si="5"/>
        <v>38.75</v>
      </c>
      <c r="H96" s="57"/>
      <c r="I96" s="57"/>
      <c r="J96" s="67"/>
      <c r="K96" s="67"/>
      <c r="L96" s="67"/>
      <c r="M96" s="67"/>
      <c r="N96" s="67"/>
      <c r="O96" s="67"/>
    </row>
    <row r="97" spans="1:15" s="50" customFormat="1" ht="0.75" hidden="1" customHeight="1" x14ac:dyDescent="0.2">
      <c r="A97" s="208" t="str">
        <f>Hoy!B85</f>
        <v>Tomate (Industrial)</v>
      </c>
      <c r="B97" s="175" t="str">
        <f>Hoy!C85</f>
        <v>lb</v>
      </c>
      <c r="C97" s="179">
        <f>Hoy!D85</f>
        <v>0</v>
      </c>
      <c r="D97" s="179">
        <f>Hoy!E85</f>
        <v>0</v>
      </c>
      <c r="E97" s="179">
        <f>Hoy!F85</f>
        <v>0</v>
      </c>
      <c r="F97" s="179">
        <f>Hoy!G85</f>
        <v>0</v>
      </c>
      <c r="G97" s="68">
        <f t="shared" si="5"/>
        <v>0</v>
      </c>
      <c r="H97" s="57"/>
      <c r="I97" s="57"/>
      <c r="J97" s="67"/>
      <c r="K97" s="67"/>
      <c r="L97" s="67"/>
      <c r="M97" s="67"/>
      <c r="N97" s="67"/>
      <c r="O97" s="67"/>
    </row>
    <row r="98" spans="1:15" s="50" customFormat="1" ht="15.75" customHeight="1" x14ac:dyDescent="0.2">
      <c r="A98" s="208" t="str">
        <f>Hoy!B86</f>
        <v>Coliflor</v>
      </c>
      <c r="B98" s="175" t="str">
        <f>Hoy!C86</f>
        <v>lb</v>
      </c>
      <c r="C98" s="179">
        <f>Hoy!D86</f>
        <v>64</v>
      </c>
      <c r="D98" s="179">
        <f>Hoy!E86</f>
        <v>64</v>
      </c>
      <c r="E98" s="179">
        <f>Hoy!F86</f>
        <v>64</v>
      </c>
      <c r="F98" s="179">
        <f>Hoy!G86</f>
        <v>63</v>
      </c>
      <c r="G98" s="68">
        <f t="shared" si="5"/>
        <v>63.75</v>
      </c>
      <c r="H98" s="57"/>
      <c r="I98" s="57"/>
      <c r="J98" s="67"/>
      <c r="K98" s="67"/>
      <c r="L98" s="67"/>
      <c r="M98" s="67"/>
      <c r="N98" s="67"/>
      <c r="O98" s="67"/>
    </row>
    <row r="99" spans="1:15" s="50" customFormat="1" ht="15.75" customHeight="1" x14ac:dyDescent="0.2">
      <c r="A99" s="208" t="str">
        <f>Hoy!B87</f>
        <v>Brócolis</v>
      </c>
      <c r="B99" s="175" t="str">
        <f>Hoy!C87</f>
        <v>lb</v>
      </c>
      <c r="C99" s="179">
        <f>Hoy!D87</f>
        <v>64</v>
      </c>
      <c r="D99" s="179">
        <f>Hoy!E87</f>
        <v>64</v>
      </c>
      <c r="E99" s="179">
        <f>Hoy!F87</f>
        <v>64</v>
      </c>
      <c r="F99" s="179">
        <f>Hoy!G87</f>
        <v>63</v>
      </c>
      <c r="G99" s="68">
        <f t="shared" si="5"/>
        <v>63.75</v>
      </c>
      <c r="H99" s="57"/>
      <c r="I99" s="57"/>
      <c r="J99" s="67"/>
      <c r="K99" s="67"/>
      <c r="L99" s="67"/>
      <c r="M99" s="67"/>
      <c r="N99" s="67"/>
      <c r="O99" s="67"/>
    </row>
    <row r="100" spans="1:15" s="50" customFormat="1" ht="15.75" customHeight="1" x14ac:dyDescent="0.2">
      <c r="A100" s="208" t="str">
        <f>Hoy!B88</f>
        <v>Apio</v>
      </c>
      <c r="B100" s="175" t="str">
        <f>Hoy!C88</f>
        <v>lb</v>
      </c>
      <c r="C100" s="179">
        <f>Hoy!D88</f>
        <v>59</v>
      </c>
      <c r="D100" s="179">
        <f>Hoy!E88</f>
        <v>59</v>
      </c>
      <c r="E100" s="179">
        <f>Hoy!F88</f>
        <v>59</v>
      </c>
      <c r="F100" s="179">
        <f>Hoy!G88</f>
        <v>57</v>
      </c>
      <c r="G100" s="68">
        <f t="shared" si="5"/>
        <v>58.5</v>
      </c>
      <c r="H100" s="57"/>
      <c r="I100" s="57"/>
      <c r="J100" s="67"/>
      <c r="K100" s="67"/>
      <c r="L100" s="67"/>
      <c r="M100" s="67"/>
      <c r="N100" s="67"/>
      <c r="O100" s="67"/>
    </row>
    <row r="101" spans="1:15" s="50" customFormat="1" ht="15.75" hidden="1" customHeight="1" x14ac:dyDescent="0.2">
      <c r="A101" s="208" t="str">
        <f>Hoy!B89</f>
        <v>Puerro</v>
      </c>
      <c r="B101" s="175" t="str">
        <f>Hoy!C89</f>
        <v>Paq/lb</v>
      </c>
      <c r="C101" s="179">
        <f>Hoy!D89</f>
        <v>0</v>
      </c>
      <c r="D101" s="179">
        <f>Hoy!E89</f>
        <v>0</v>
      </c>
      <c r="E101" s="179">
        <f>Hoy!F89</f>
        <v>0</v>
      </c>
      <c r="F101" s="179">
        <f>Hoy!G89</f>
        <v>0</v>
      </c>
      <c r="G101" s="68">
        <f t="shared" si="5"/>
        <v>0</v>
      </c>
      <c r="H101" s="57"/>
      <c r="I101" s="57"/>
      <c r="J101" s="67"/>
      <c r="K101" s="67"/>
      <c r="L101" s="67"/>
      <c r="M101" s="67"/>
      <c r="N101" s="67"/>
      <c r="O101" s="67"/>
    </row>
    <row r="102" spans="1:15" s="50" customFormat="1" ht="15.75" customHeight="1" x14ac:dyDescent="0.2">
      <c r="A102" s="208" t="str">
        <f>Hoy!B90</f>
        <v>Tayota</v>
      </c>
      <c r="B102" s="175" t="str">
        <f>Hoy!C90</f>
        <v>lb</v>
      </c>
      <c r="C102" s="179">
        <f>Hoy!D90</f>
        <v>25</v>
      </c>
      <c r="D102" s="179">
        <f>Hoy!E90</f>
        <v>25</v>
      </c>
      <c r="E102" s="179">
        <f>Hoy!F90</f>
        <v>26.95</v>
      </c>
      <c r="F102" s="179">
        <f>Hoy!G90</f>
        <v>23</v>
      </c>
      <c r="G102" s="68">
        <f t="shared" si="5"/>
        <v>24.987500000000001</v>
      </c>
      <c r="H102" s="57"/>
      <c r="I102" s="57"/>
      <c r="J102" s="67"/>
      <c r="K102" s="67"/>
      <c r="L102" s="67"/>
      <c r="M102" s="67"/>
      <c r="N102" s="67"/>
      <c r="O102" s="67"/>
    </row>
    <row r="103" spans="1:15" s="50" customFormat="1" ht="15.75" customHeight="1" x14ac:dyDescent="0.2">
      <c r="A103" s="211" t="str">
        <f>Hoy!B91</f>
        <v>Productos Tradicionales</v>
      </c>
      <c r="B103" s="205"/>
      <c r="C103" s="180"/>
      <c r="D103" s="180"/>
      <c r="E103" s="180"/>
      <c r="F103" s="180"/>
      <c r="G103" s="195"/>
      <c r="H103" s="57"/>
      <c r="I103" s="57"/>
      <c r="J103" s="67"/>
      <c r="K103" s="67"/>
      <c r="L103" s="67"/>
      <c r="M103" s="67"/>
      <c r="N103" s="67"/>
      <c r="O103" s="67"/>
    </row>
    <row r="104" spans="1:15" s="50" customFormat="1" ht="15.75" customHeight="1" x14ac:dyDescent="0.2">
      <c r="A104" s="208" t="str">
        <f>Hoy!B92</f>
        <v>Azúcar (Blanca)</v>
      </c>
      <c r="B104" s="175" t="str">
        <f>Hoy!C92</f>
        <v>lb</v>
      </c>
      <c r="C104" s="179">
        <f>Hoy!D92</f>
        <v>35</v>
      </c>
      <c r="D104" s="179">
        <f>Hoy!E92</f>
        <v>28</v>
      </c>
      <c r="E104" s="179">
        <f>Hoy!F92</f>
        <v>34</v>
      </c>
      <c r="F104" s="179"/>
      <c r="G104" s="68">
        <f>AVERAGE(C104:F104)</f>
        <v>32.333333333333336</v>
      </c>
      <c r="H104" s="57"/>
      <c r="I104" s="57"/>
      <c r="J104" s="67"/>
      <c r="K104" s="67"/>
      <c r="L104" s="67"/>
      <c r="M104" s="67"/>
      <c r="N104" s="67"/>
      <c r="O104" s="67"/>
    </row>
    <row r="105" spans="1:15" s="50" customFormat="1" ht="15.75" customHeight="1" x14ac:dyDescent="0.2">
      <c r="A105" s="208" t="str">
        <f>Hoy!B93</f>
        <v>Azúcar (Crema)</v>
      </c>
      <c r="B105" s="175" t="str">
        <f>Hoy!C93</f>
        <v>lb</v>
      </c>
      <c r="C105" s="179">
        <f>Hoy!D93</f>
        <v>30</v>
      </c>
      <c r="D105" s="179">
        <f>Hoy!E93</f>
        <v>24</v>
      </c>
      <c r="E105" s="179">
        <f>Hoy!F93</f>
        <v>30</v>
      </c>
      <c r="F105" s="179">
        <f>Hoy!G93</f>
        <v>30</v>
      </c>
      <c r="G105" s="68">
        <f>AVERAGE(C105:F105)</f>
        <v>28.5</v>
      </c>
      <c r="H105" s="57"/>
      <c r="I105" s="57"/>
      <c r="J105" s="67"/>
      <c r="K105" s="67"/>
      <c r="L105" s="67"/>
      <c r="M105" s="67"/>
      <c r="N105" s="67"/>
      <c r="O105" s="67"/>
    </row>
    <row r="106" spans="1:15" s="50" customFormat="1" ht="15.75" customHeight="1" x14ac:dyDescent="0.2">
      <c r="A106" s="211" t="str">
        <f>Hoy!B94</f>
        <v>Frutales</v>
      </c>
      <c r="B106" s="205"/>
      <c r="C106" s="180"/>
      <c r="D106" s="180"/>
      <c r="E106" s="180"/>
      <c r="F106" s="180"/>
      <c r="G106" s="195"/>
      <c r="H106" s="57"/>
      <c r="I106" s="57"/>
      <c r="J106" s="67"/>
      <c r="K106" s="67"/>
      <c r="L106" s="67"/>
      <c r="M106" s="67"/>
      <c r="N106" s="67"/>
      <c r="O106" s="67"/>
    </row>
    <row r="107" spans="1:15" s="50" customFormat="1" ht="15.75" customHeight="1" x14ac:dyDescent="0.2">
      <c r="A107" s="208" t="str">
        <f>Hoy!B95</f>
        <v>Aguacate (Criollo)</v>
      </c>
      <c r="B107" s="175" t="str">
        <f>Hoy!C95</f>
        <v>Und</v>
      </c>
      <c r="C107" s="179"/>
      <c r="D107" s="179">
        <f>Hoy!E95</f>
        <v>64</v>
      </c>
      <c r="E107" s="179">
        <f>Hoy!F95</f>
        <v>69</v>
      </c>
      <c r="F107" s="179"/>
      <c r="G107" s="68">
        <f t="shared" ref="G107:G150" si="6">AVERAGE(C107:F107)</f>
        <v>66.5</v>
      </c>
      <c r="H107" s="57"/>
      <c r="I107" s="57"/>
      <c r="J107" s="67"/>
      <c r="K107" s="67"/>
      <c r="L107" s="67"/>
      <c r="M107" s="67"/>
      <c r="N107" s="67"/>
      <c r="O107" s="67"/>
    </row>
    <row r="108" spans="1:15" ht="15.75" hidden="1" customHeight="1" x14ac:dyDescent="0.2">
      <c r="A108" s="208" t="str">
        <f>Hoy!B96</f>
        <v>Aguacate (Semil 34)</v>
      </c>
      <c r="B108" s="175" t="str">
        <f>Hoy!C96</f>
        <v>Und</v>
      </c>
      <c r="C108" s="179"/>
      <c r="D108" s="179">
        <f>Hoy!E96</f>
        <v>0</v>
      </c>
      <c r="E108" s="179">
        <f>Hoy!F96</f>
        <v>0</v>
      </c>
      <c r="F108" s="179"/>
      <c r="G108" s="68">
        <f t="shared" si="6"/>
        <v>0</v>
      </c>
    </row>
    <row r="109" spans="1:15" ht="15.75" hidden="1" customHeight="1" x14ac:dyDescent="0.2">
      <c r="A109" s="208" t="str">
        <f>Hoy!B97</f>
        <v>Aguacate (Popenoe)</v>
      </c>
      <c r="B109" s="175" t="str">
        <f>Hoy!C97</f>
        <v>Und</v>
      </c>
      <c r="C109" s="179"/>
      <c r="D109" s="179">
        <f>Hoy!E97</f>
        <v>0</v>
      </c>
      <c r="E109" s="179">
        <f>Hoy!F97</f>
        <v>0</v>
      </c>
      <c r="F109" s="179"/>
      <c r="G109" s="68">
        <f t="shared" si="6"/>
        <v>0</v>
      </c>
    </row>
    <row r="110" spans="1:15" ht="15.75" hidden="1" customHeight="1" x14ac:dyDescent="0.2">
      <c r="A110" s="208" t="str">
        <f>Hoy!B98</f>
        <v>Aguacate (Carla)</v>
      </c>
      <c r="B110" s="175" t="str">
        <f>Hoy!C98</f>
        <v>Und</v>
      </c>
      <c r="C110" s="179"/>
      <c r="D110" s="179">
        <f>Hoy!E98</f>
        <v>0</v>
      </c>
      <c r="E110" s="179">
        <f>Hoy!F98</f>
        <v>0</v>
      </c>
      <c r="F110" s="179"/>
      <c r="G110" s="68">
        <f t="shared" si="6"/>
        <v>0</v>
      </c>
    </row>
    <row r="111" spans="1:15" ht="15.75" hidden="1" customHeight="1" x14ac:dyDescent="0.2">
      <c r="A111" s="208" t="str">
        <f>Hoy!B99</f>
        <v>Aguacate (Benny)</v>
      </c>
      <c r="B111" s="175" t="str">
        <f>Hoy!C99</f>
        <v>Und</v>
      </c>
      <c r="C111" s="179"/>
      <c r="D111" s="179">
        <f>Hoy!E99</f>
        <v>0</v>
      </c>
      <c r="E111" s="179">
        <f>Hoy!F99</f>
        <v>0</v>
      </c>
      <c r="F111" s="179"/>
      <c r="G111" s="68">
        <f t="shared" si="6"/>
        <v>0</v>
      </c>
    </row>
    <row r="112" spans="1:15" ht="15.75" customHeight="1" x14ac:dyDescent="0.2">
      <c r="A112" s="208" t="str">
        <f>Hoy!B100</f>
        <v xml:space="preserve">Aguacate (Otra variedad) </v>
      </c>
      <c r="B112" s="175" t="str">
        <f>Hoy!C100</f>
        <v>Und</v>
      </c>
      <c r="C112" s="179"/>
      <c r="D112" s="179">
        <f>Hoy!E100</f>
        <v>84</v>
      </c>
      <c r="E112" s="179">
        <f>Hoy!F100</f>
        <v>75</v>
      </c>
      <c r="F112" s="179"/>
      <c r="G112" s="68">
        <f t="shared" si="6"/>
        <v>79.5</v>
      </c>
    </row>
    <row r="113" spans="1:15" ht="15.75" hidden="1" customHeight="1" x14ac:dyDescent="0.2">
      <c r="A113" s="208" t="str">
        <f>Hoy!B101</f>
        <v>Lechosa (Maradol), grande</v>
      </c>
      <c r="B113" s="175" t="str">
        <f>Hoy!C101</f>
        <v>Und</v>
      </c>
      <c r="C113" s="179">
        <f>Hoy!D101</f>
        <v>0</v>
      </c>
      <c r="D113" s="179">
        <f>Hoy!E101</f>
        <v>0</v>
      </c>
      <c r="E113" s="179">
        <f>Hoy!F101</f>
        <v>0</v>
      </c>
      <c r="F113" s="179">
        <f>Hoy!G101</f>
        <v>0</v>
      </c>
      <c r="G113" s="68">
        <f t="shared" si="6"/>
        <v>0</v>
      </c>
    </row>
    <row r="114" spans="1:15" ht="15.75" hidden="1" customHeight="1" x14ac:dyDescent="0.2">
      <c r="A114" s="208" t="str">
        <f>Hoy!B102</f>
        <v>Lechosa (Maradol), mediana</v>
      </c>
      <c r="B114" s="175" t="str">
        <f>Hoy!C102</f>
        <v>Und</v>
      </c>
      <c r="C114" s="179">
        <f>Hoy!D102</f>
        <v>0</v>
      </c>
      <c r="D114" s="179">
        <f>Hoy!E102</f>
        <v>0</v>
      </c>
      <c r="E114" s="179">
        <f>Hoy!F102</f>
        <v>0</v>
      </c>
      <c r="F114" s="179">
        <f>Hoy!G102</f>
        <v>0</v>
      </c>
      <c r="G114" s="68">
        <f t="shared" si="6"/>
        <v>0</v>
      </c>
    </row>
    <row r="115" spans="1:15" ht="15.75" hidden="1" customHeight="1" x14ac:dyDescent="0.2">
      <c r="A115" s="208" t="str">
        <f>Hoy!B103</f>
        <v>Lechosa (Maradol), pequeña</v>
      </c>
      <c r="B115" s="175" t="str">
        <f>Hoy!C103</f>
        <v>Und</v>
      </c>
      <c r="C115" s="179">
        <f>Hoy!D103</f>
        <v>0</v>
      </c>
      <c r="D115" s="179">
        <f>Hoy!E103</f>
        <v>0</v>
      </c>
      <c r="E115" s="179">
        <f>Hoy!F103</f>
        <v>0</v>
      </c>
      <c r="F115" s="179">
        <f>Hoy!G103</f>
        <v>0</v>
      </c>
      <c r="G115" s="68">
        <f t="shared" si="6"/>
        <v>0</v>
      </c>
    </row>
    <row r="116" spans="1:15" s="50" customFormat="1" ht="15.75" customHeight="1" x14ac:dyDescent="0.2">
      <c r="A116" s="208" t="str">
        <f>Hoy!B104</f>
        <v>Lechosa (Red Lady), grande</v>
      </c>
      <c r="B116" s="175" t="str">
        <f>Hoy!C104</f>
        <v>Und</v>
      </c>
      <c r="C116" s="179">
        <f>Hoy!D104</f>
        <v>108</v>
      </c>
      <c r="D116" s="179">
        <f>Hoy!E104</f>
        <v>108</v>
      </c>
      <c r="E116" s="179">
        <f>Hoy!F104</f>
        <v>108</v>
      </c>
      <c r="F116" s="179">
        <f>Hoy!G104</f>
        <v>108</v>
      </c>
      <c r="G116" s="68">
        <f t="shared" si="6"/>
        <v>108</v>
      </c>
      <c r="H116" s="57"/>
      <c r="I116" s="57"/>
      <c r="J116" s="67"/>
      <c r="K116" s="67"/>
      <c r="L116" s="67"/>
      <c r="M116" s="67"/>
      <c r="N116" s="67"/>
      <c r="O116" s="67"/>
    </row>
    <row r="117" spans="1:15" s="50" customFormat="1" ht="15.75" customHeight="1" x14ac:dyDescent="0.2">
      <c r="A117" s="208" t="str">
        <f>Hoy!B105</f>
        <v>Lechosa (Red Lady), mediana</v>
      </c>
      <c r="B117" s="175" t="str">
        <f>Hoy!C105</f>
        <v>Und</v>
      </c>
      <c r="C117" s="179">
        <f>Hoy!D105</f>
        <v>90</v>
      </c>
      <c r="D117" s="179">
        <f>Hoy!E105</f>
        <v>90</v>
      </c>
      <c r="E117" s="179">
        <f>Hoy!F105</f>
        <v>90</v>
      </c>
      <c r="F117" s="179">
        <f>Hoy!G105</f>
        <v>90</v>
      </c>
      <c r="G117" s="68">
        <f t="shared" si="6"/>
        <v>90</v>
      </c>
      <c r="H117" s="57"/>
      <c r="I117" s="57"/>
      <c r="J117" s="67"/>
      <c r="K117" s="67"/>
      <c r="L117" s="67"/>
      <c r="M117" s="67"/>
      <c r="N117" s="67"/>
      <c r="O117" s="67"/>
    </row>
    <row r="118" spans="1:15" s="50" customFormat="1" ht="15" customHeight="1" x14ac:dyDescent="0.2">
      <c r="A118" s="208" t="str">
        <f>Hoy!B106</f>
        <v>Lechosa (Red Lady), pequeña</v>
      </c>
      <c r="B118" s="175" t="str">
        <f>Hoy!C106</f>
        <v>Und</v>
      </c>
      <c r="C118" s="179">
        <f>Hoy!D106</f>
        <v>72</v>
      </c>
      <c r="D118" s="179">
        <f>Hoy!E106</f>
        <v>72</v>
      </c>
      <c r="E118" s="179">
        <f>Hoy!F106</f>
        <v>72</v>
      </c>
      <c r="F118" s="179">
        <f>Hoy!G106</f>
        <v>72</v>
      </c>
      <c r="G118" s="68">
        <f t="shared" si="6"/>
        <v>72</v>
      </c>
      <c r="H118" s="57"/>
      <c r="I118" s="57"/>
      <c r="J118" s="67"/>
      <c r="K118" s="67"/>
      <c r="L118" s="67"/>
      <c r="M118" s="67"/>
      <c r="N118" s="67"/>
      <c r="O118" s="67"/>
    </row>
    <row r="119" spans="1:15" s="50" customFormat="1" ht="15.75" hidden="1" customHeight="1" x14ac:dyDescent="0.2">
      <c r="A119" s="208" t="str">
        <f>Hoy!B107</f>
        <v>Limón agrio (Criollo)</v>
      </c>
      <c r="B119" s="175" t="str">
        <f>Hoy!C107</f>
        <v>lb</v>
      </c>
      <c r="C119" s="179">
        <f>Hoy!D107</f>
        <v>0</v>
      </c>
      <c r="D119" s="179">
        <f>Hoy!E107</f>
        <v>0</v>
      </c>
      <c r="E119" s="179">
        <f>Hoy!F107</f>
        <v>0</v>
      </c>
      <c r="F119" s="179">
        <f>Hoy!G107</f>
        <v>0</v>
      </c>
      <c r="G119" s="68">
        <f t="shared" si="6"/>
        <v>0</v>
      </c>
      <c r="H119" s="57"/>
      <c r="I119" s="57"/>
      <c r="J119" s="67"/>
      <c r="K119" s="67"/>
      <c r="L119" s="67"/>
      <c r="M119" s="67"/>
      <c r="N119" s="67"/>
      <c r="O119" s="67"/>
    </row>
    <row r="120" spans="1:15" ht="15.75" customHeight="1" x14ac:dyDescent="0.2">
      <c r="A120" s="208" t="str">
        <f>Hoy!B108</f>
        <v>Limón agrio (Persa)</v>
      </c>
      <c r="B120" s="175" t="str">
        <f>Hoy!C108</f>
        <v>lb</v>
      </c>
      <c r="C120" s="179">
        <f>Hoy!D108</f>
        <v>64</v>
      </c>
      <c r="D120" s="179">
        <f>Hoy!E108</f>
        <v>64</v>
      </c>
      <c r="E120" s="179">
        <f>Hoy!F108</f>
        <v>65</v>
      </c>
      <c r="F120" s="179">
        <f>Hoy!G108</f>
        <v>63</v>
      </c>
      <c r="G120" s="68">
        <f t="shared" si="6"/>
        <v>64</v>
      </c>
    </row>
    <row r="121" spans="1:15" s="50" customFormat="1" ht="15.75" customHeight="1" x14ac:dyDescent="0.2">
      <c r="A121" s="208" t="str">
        <f>Hoy!B109</f>
        <v>Melón (Cantaloupe), grande</v>
      </c>
      <c r="B121" s="175" t="str">
        <f>Hoy!C109</f>
        <v>Und</v>
      </c>
      <c r="C121" s="179">
        <f>Hoy!D109</f>
        <v>79</v>
      </c>
      <c r="D121" s="179">
        <f>Hoy!E109</f>
        <v>79</v>
      </c>
      <c r="E121" s="179">
        <f>Hoy!F109</f>
        <v>79</v>
      </c>
      <c r="F121" s="179">
        <f>Hoy!G109</f>
        <v>84</v>
      </c>
      <c r="G121" s="68">
        <f t="shared" si="6"/>
        <v>80.25</v>
      </c>
      <c r="H121" s="57"/>
      <c r="I121" s="57"/>
      <c r="J121" s="67"/>
      <c r="K121" s="67"/>
      <c r="L121" s="67"/>
      <c r="M121" s="67"/>
      <c r="N121" s="67"/>
      <c r="O121" s="67"/>
    </row>
    <row r="122" spans="1:15" s="50" customFormat="1" ht="15.75" customHeight="1" x14ac:dyDescent="0.2">
      <c r="A122" s="208" t="str">
        <f>Hoy!B110</f>
        <v>Melón (Cantaloupe), mediano</v>
      </c>
      <c r="B122" s="175" t="str">
        <f>Hoy!C110</f>
        <v>Und</v>
      </c>
      <c r="C122" s="179">
        <f>Hoy!D110</f>
        <v>79</v>
      </c>
      <c r="D122" s="179">
        <f>Hoy!E110</f>
        <v>79</v>
      </c>
      <c r="E122" s="179">
        <f>Hoy!F110</f>
        <v>79</v>
      </c>
      <c r="F122" s="179">
        <f>Hoy!G110</f>
        <v>84</v>
      </c>
      <c r="G122" s="68">
        <f t="shared" si="6"/>
        <v>80.25</v>
      </c>
      <c r="H122" s="57"/>
      <c r="I122" s="57"/>
      <c r="J122" s="67"/>
      <c r="K122" s="67"/>
      <c r="L122" s="67"/>
      <c r="M122" s="67"/>
      <c r="N122" s="67"/>
      <c r="O122" s="67"/>
    </row>
    <row r="123" spans="1:15" s="50" customFormat="1" ht="15.75" hidden="1" customHeight="1" x14ac:dyDescent="0.2">
      <c r="A123" s="208" t="str">
        <f>Hoy!B111</f>
        <v>Melón (Tropical), grande</v>
      </c>
      <c r="B123" s="175" t="str">
        <f>Hoy!C111</f>
        <v>Und</v>
      </c>
      <c r="C123" s="179">
        <f>Hoy!D111</f>
        <v>0</v>
      </c>
      <c r="D123" s="179">
        <f>Hoy!E111</f>
        <v>0</v>
      </c>
      <c r="E123" s="179">
        <f>Hoy!F111</f>
        <v>0</v>
      </c>
      <c r="F123" s="179">
        <f>Hoy!G111</f>
        <v>0</v>
      </c>
      <c r="G123" s="68">
        <f t="shared" si="6"/>
        <v>0</v>
      </c>
      <c r="H123" s="57"/>
      <c r="I123" s="57"/>
      <c r="J123" s="67"/>
      <c r="K123" s="67"/>
      <c r="L123" s="67"/>
      <c r="M123" s="67"/>
      <c r="N123" s="67"/>
      <c r="O123" s="67"/>
    </row>
    <row r="124" spans="1:15" s="50" customFormat="1" ht="15.75" hidden="1" customHeight="1" x14ac:dyDescent="0.2">
      <c r="A124" s="208" t="str">
        <f>Hoy!B112</f>
        <v>Melón (Tropical), mediano</v>
      </c>
      <c r="B124" s="175" t="str">
        <f>Hoy!C112</f>
        <v>Und</v>
      </c>
      <c r="C124" s="179">
        <f>Hoy!D112</f>
        <v>0</v>
      </c>
      <c r="D124" s="179">
        <f>Hoy!E112</f>
        <v>0</v>
      </c>
      <c r="E124" s="179">
        <f>Hoy!F112</f>
        <v>0</v>
      </c>
      <c r="F124" s="179">
        <f>Hoy!G112</f>
        <v>0</v>
      </c>
      <c r="G124" s="68">
        <f t="shared" si="6"/>
        <v>0</v>
      </c>
      <c r="H124" s="57"/>
      <c r="I124" s="57"/>
      <c r="J124" s="67"/>
      <c r="K124" s="67"/>
      <c r="L124" s="67"/>
      <c r="M124" s="67"/>
      <c r="N124" s="67"/>
      <c r="O124" s="67"/>
    </row>
    <row r="125" spans="1:15" s="50" customFormat="1" ht="15" customHeight="1" x14ac:dyDescent="0.2">
      <c r="A125" s="208" t="str">
        <f>Hoy!B113</f>
        <v>Melón (Otra variedad)</v>
      </c>
      <c r="B125" s="175" t="str">
        <f>Hoy!C113</f>
        <v>Und</v>
      </c>
      <c r="C125" s="179"/>
      <c r="D125" s="179"/>
      <c r="E125" s="179">
        <f>Hoy!F113</f>
        <v>148</v>
      </c>
      <c r="F125" s="179"/>
      <c r="G125" s="68">
        <f t="shared" si="6"/>
        <v>148</v>
      </c>
      <c r="H125" s="57"/>
      <c r="I125" s="57"/>
      <c r="J125" s="67"/>
      <c r="K125" s="67"/>
      <c r="L125" s="67"/>
      <c r="M125" s="67"/>
      <c r="N125" s="67"/>
      <c r="O125" s="67"/>
    </row>
    <row r="126" spans="1:15" s="50" customFormat="1" ht="15.75" hidden="1" customHeight="1" x14ac:dyDescent="0.2">
      <c r="A126" s="208" t="str">
        <f>Hoy!B114</f>
        <v>Naranja (Agria)</v>
      </c>
      <c r="B126" s="175" t="str">
        <f>Hoy!C114</f>
        <v>Doc</v>
      </c>
      <c r="C126" s="179">
        <f>Hoy!D114</f>
        <v>0</v>
      </c>
      <c r="D126" s="179">
        <f>Hoy!E114</f>
        <v>0</v>
      </c>
      <c r="E126" s="179">
        <f>Hoy!F114</f>
        <v>0</v>
      </c>
      <c r="F126" s="179"/>
      <c r="G126" s="68">
        <f t="shared" si="6"/>
        <v>0</v>
      </c>
      <c r="H126" s="57"/>
      <c r="I126" s="57"/>
      <c r="J126" s="67"/>
      <c r="K126" s="67"/>
      <c r="L126" s="67"/>
      <c r="M126" s="67"/>
      <c r="N126" s="67"/>
      <c r="O126" s="67"/>
    </row>
    <row r="127" spans="1:15" s="50" customFormat="1" ht="15.75" hidden="1" customHeight="1" x14ac:dyDescent="0.2">
      <c r="A127" s="208" t="str">
        <f>Hoy!B115</f>
        <v>Naranja (Dulce)</v>
      </c>
      <c r="B127" s="175" t="str">
        <f>Hoy!C115</f>
        <v>Doc</v>
      </c>
      <c r="C127" s="179">
        <f>Hoy!D115</f>
        <v>0</v>
      </c>
      <c r="D127" s="179">
        <f>Hoy!E115</f>
        <v>0</v>
      </c>
      <c r="E127" s="179">
        <f>Hoy!F115</f>
        <v>0</v>
      </c>
      <c r="F127" s="179"/>
      <c r="G127" s="68">
        <f t="shared" si="6"/>
        <v>0</v>
      </c>
      <c r="H127" s="57"/>
      <c r="I127" s="57"/>
      <c r="J127" s="67"/>
      <c r="K127" s="67"/>
      <c r="L127" s="67"/>
      <c r="M127" s="67"/>
      <c r="N127" s="67"/>
      <c r="O127" s="67"/>
    </row>
    <row r="128" spans="1:15" s="50" customFormat="1" ht="15.75" hidden="1" customHeight="1" x14ac:dyDescent="0.2">
      <c r="A128" s="208" t="e">
        <f>Hoy!#REF!</f>
        <v>#REF!</v>
      </c>
      <c r="B128" s="175" t="e">
        <f>Hoy!#REF!</f>
        <v>#REF!</v>
      </c>
      <c r="C128" s="179" t="e">
        <f>Hoy!#REF!</f>
        <v>#REF!</v>
      </c>
      <c r="D128" s="179" t="e">
        <f>Hoy!#REF!</f>
        <v>#REF!</v>
      </c>
      <c r="E128" s="179" t="e">
        <f>Hoy!#REF!</f>
        <v>#REF!</v>
      </c>
      <c r="F128" s="179"/>
      <c r="G128" s="68" t="e">
        <f t="shared" si="6"/>
        <v>#REF!</v>
      </c>
      <c r="H128" s="57"/>
      <c r="I128" s="57"/>
      <c r="J128" s="67"/>
      <c r="K128" s="67"/>
      <c r="L128" s="67"/>
      <c r="M128" s="67"/>
      <c r="N128" s="67"/>
      <c r="O128" s="67"/>
    </row>
    <row r="129" spans="1:15" s="50" customFormat="1" ht="15.75" customHeight="1" x14ac:dyDescent="0.2">
      <c r="A129" s="208" t="str">
        <f>Hoy!B116</f>
        <v>Naranja (Valenciana)</v>
      </c>
      <c r="B129" s="175" t="str">
        <f>Hoy!C116</f>
        <v>Doc</v>
      </c>
      <c r="C129" s="179"/>
      <c r="D129" s="179">
        <f>Hoy!E116</f>
        <v>219</v>
      </c>
      <c r="E129" s="179">
        <f>Hoy!F116</f>
        <v>248.95</v>
      </c>
      <c r="F129" s="179"/>
      <c r="G129" s="68">
        <f t="shared" si="6"/>
        <v>233.97499999999999</v>
      </c>
      <c r="H129" s="57"/>
      <c r="I129" s="57"/>
      <c r="J129" s="67"/>
      <c r="K129" s="67"/>
      <c r="L129" s="67"/>
      <c r="M129" s="67"/>
      <c r="N129" s="67"/>
      <c r="O129" s="67"/>
    </row>
    <row r="130" spans="1:15" s="50" customFormat="1" ht="15.75" customHeight="1" x14ac:dyDescent="0.2">
      <c r="A130" s="208" t="str">
        <f>Hoy!B117</f>
        <v>Piña (MD2), grande</v>
      </c>
      <c r="B130" s="175" t="str">
        <f>Hoy!C117</f>
        <v>Und</v>
      </c>
      <c r="C130" s="179">
        <f>Hoy!D117</f>
        <v>84</v>
      </c>
      <c r="D130" s="179">
        <f>Hoy!E117</f>
        <v>84</v>
      </c>
      <c r="E130" s="179">
        <f>Hoy!F117</f>
        <v>84</v>
      </c>
      <c r="F130" s="179">
        <f>Hoy!G117</f>
        <v>109</v>
      </c>
      <c r="G130" s="68">
        <f t="shared" si="6"/>
        <v>90.25</v>
      </c>
      <c r="H130" s="57"/>
      <c r="I130" s="57"/>
      <c r="J130" s="67"/>
      <c r="K130" s="67"/>
      <c r="L130" s="67"/>
      <c r="M130" s="67"/>
      <c r="N130" s="67"/>
      <c r="O130" s="67"/>
    </row>
    <row r="131" spans="1:15" s="50" customFormat="1" ht="15.75" customHeight="1" x14ac:dyDescent="0.2">
      <c r="A131" s="208" t="str">
        <f>Hoy!B118</f>
        <v>Piña (MD2), mediana</v>
      </c>
      <c r="B131" s="175" t="str">
        <f>Hoy!C118</f>
        <v>Und</v>
      </c>
      <c r="C131" s="179">
        <f>Hoy!D118</f>
        <v>84</v>
      </c>
      <c r="D131" s="179">
        <f>Hoy!E118</f>
        <v>84</v>
      </c>
      <c r="E131" s="179">
        <f>Hoy!F118</f>
        <v>84</v>
      </c>
      <c r="F131" s="179">
        <f>Hoy!G118</f>
        <v>109</v>
      </c>
      <c r="G131" s="68">
        <f t="shared" si="6"/>
        <v>90.25</v>
      </c>
      <c r="H131" s="57"/>
      <c r="I131" s="57"/>
      <c r="J131" s="67"/>
      <c r="K131" s="67"/>
      <c r="L131" s="67"/>
      <c r="M131" s="67"/>
      <c r="N131" s="67"/>
      <c r="O131" s="67"/>
    </row>
    <row r="132" spans="1:15" ht="15.75" customHeight="1" x14ac:dyDescent="0.2">
      <c r="A132" s="208" t="str">
        <f>Hoy!B119</f>
        <v>Piña (MD2), Pequeña</v>
      </c>
      <c r="B132" s="175" t="str">
        <f>Hoy!C119</f>
        <v>Und</v>
      </c>
      <c r="C132" s="179">
        <f>Hoy!D119</f>
        <v>84</v>
      </c>
      <c r="D132" s="179">
        <f>Hoy!E119</f>
        <v>84</v>
      </c>
      <c r="E132" s="179">
        <f>Hoy!F119</f>
        <v>84</v>
      </c>
      <c r="F132" s="179">
        <f>Hoy!G119</f>
        <v>109</v>
      </c>
      <c r="G132" s="68">
        <f t="shared" si="6"/>
        <v>90.25</v>
      </c>
    </row>
    <row r="133" spans="1:15" ht="15.75" hidden="1" customHeight="1" x14ac:dyDescent="0.2">
      <c r="A133" s="208" t="str">
        <f>Hoy!B120</f>
        <v>Piña (Cayena Lisa)</v>
      </c>
      <c r="B133" s="175" t="str">
        <f>Hoy!C120</f>
        <v>Und</v>
      </c>
      <c r="C133" s="179">
        <f>Hoy!D120</f>
        <v>0</v>
      </c>
      <c r="D133" s="179">
        <f>Hoy!E120</f>
        <v>0</v>
      </c>
      <c r="E133" s="179">
        <f>Hoy!F120</f>
        <v>0</v>
      </c>
      <c r="F133" s="179">
        <f>Hoy!G120</f>
        <v>0</v>
      </c>
      <c r="G133" s="68">
        <f t="shared" si="6"/>
        <v>0</v>
      </c>
    </row>
    <row r="134" spans="1:15" s="50" customFormat="1" ht="15.75" customHeight="1" x14ac:dyDescent="0.2">
      <c r="A134" s="208" t="str">
        <f>Hoy!B121</f>
        <v>Guineo (Maduro)</v>
      </c>
      <c r="B134" s="175" t="str">
        <f>Hoy!C121</f>
        <v>lb</v>
      </c>
      <c r="C134" s="179">
        <f>Hoy!D121</f>
        <v>18</v>
      </c>
      <c r="D134" s="179">
        <f>Hoy!E121</f>
        <v>18</v>
      </c>
      <c r="E134" s="179">
        <f>Hoy!F121</f>
        <v>19.95</v>
      </c>
      <c r="F134" s="179">
        <f>Hoy!G121</f>
        <v>18</v>
      </c>
      <c r="G134" s="68">
        <f t="shared" si="6"/>
        <v>18.487500000000001</v>
      </c>
      <c r="H134" s="57"/>
      <c r="I134" s="57"/>
      <c r="J134" s="67"/>
      <c r="K134" s="67"/>
      <c r="L134" s="67"/>
      <c r="M134" s="67"/>
      <c r="N134" s="67"/>
      <c r="O134" s="67"/>
    </row>
    <row r="135" spans="1:15" s="50" customFormat="1" ht="15.75" hidden="1" customHeight="1" x14ac:dyDescent="0.2">
      <c r="A135" s="208" t="str">
        <f>Hoy!B122</f>
        <v>Toronja</v>
      </c>
      <c r="B135" s="175" t="str">
        <f>Hoy!C122</f>
        <v>Doc</v>
      </c>
      <c r="C135" s="179">
        <f>Hoy!D122</f>
        <v>0</v>
      </c>
      <c r="D135" s="179">
        <f>Hoy!E122</f>
        <v>0</v>
      </c>
      <c r="E135" s="179">
        <f>Hoy!F122</f>
        <v>0</v>
      </c>
      <c r="F135" s="179">
        <f>Hoy!G122</f>
        <v>0</v>
      </c>
      <c r="G135" s="68">
        <f t="shared" si="6"/>
        <v>0</v>
      </c>
      <c r="H135" s="57"/>
      <c r="I135" s="57"/>
      <c r="J135" s="67"/>
      <c r="K135" s="67"/>
      <c r="L135" s="67"/>
      <c r="M135" s="67"/>
      <c r="N135" s="67"/>
      <c r="O135" s="67"/>
    </row>
    <row r="136" spans="1:15" s="50" customFormat="1" ht="15.75" customHeight="1" x14ac:dyDescent="0.2">
      <c r="A136" s="208" t="str">
        <f>Hoy!B123</f>
        <v>Zapote, grande</v>
      </c>
      <c r="B136" s="175" t="str">
        <f>Hoy!C123</f>
        <v>Und</v>
      </c>
      <c r="C136" s="179">
        <f>Hoy!D123</f>
        <v>39</v>
      </c>
      <c r="D136" s="179">
        <f>Hoy!E123</f>
        <v>29</v>
      </c>
      <c r="E136" s="179">
        <f>Hoy!F123</f>
        <v>29</v>
      </c>
      <c r="F136" s="179"/>
      <c r="G136" s="68">
        <f t="shared" si="6"/>
        <v>32.333333333333336</v>
      </c>
      <c r="H136" s="57"/>
      <c r="I136" s="57"/>
      <c r="J136" s="67"/>
      <c r="K136" s="67"/>
      <c r="L136" s="67"/>
      <c r="M136" s="67"/>
      <c r="N136" s="67"/>
      <c r="O136" s="67"/>
    </row>
    <row r="137" spans="1:15" s="50" customFormat="1" ht="15.75" customHeight="1" x14ac:dyDescent="0.2">
      <c r="A137" s="208" t="str">
        <f>Hoy!B124</f>
        <v xml:space="preserve">Zapote, mediano </v>
      </c>
      <c r="B137" s="175" t="str">
        <f>Hoy!C124</f>
        <v>Und</v>
      </c>
      <c r="C137" s="179">
        <f>Hoy!D124</f>
        <v>39</v>
      </c>
      <c r="D137" s="179">
        <f>Hoy!E124</f>
        <v>29</v>
      </c>
      <c r="E137" s="179">
        <f>Hoy!F124</f>
        <v>29</v>
      </c>
      <c r="F137" s="179"/>
      <c r="G137" s="68">
        <f t="shared" si="6"/>
        <v>32.333333333333336</v>
      </c>
      <c r="H137" s="57"/>
      <c r="I137" s="57"/>
      <c r="J137" s="67"/>
      <c r="K137" s="67"/>
      <c r="L137" s="67"/>
      <c r="M137" s="67"/>
      <c r="N137" s="67"/>
      <c r="O137" s="67"/>
    </row>
    <row r="138" spans="1:15" s="50" customFormat="1" ht="15.75" customHeight="1" x14ac:dyDescent="0.2">
      <c r="A138" s="208" t="str">
        <f>Hoy!B125</f>
        <v>Chinola</v>
      </c>
      <c r="B138" s="175" t="str">
        <f>Hoy!C125</f>
        <v>Doc</v>
      </c>
      <c r="C138" s="179"/>
      <c r="D138" s="179">
        <f>Hoy!E125</f>
        <v>199</v>
      </c>
      <c r="E138" s="179">
        <f>Hoy!F125</f>
        <v>236</v>
      </c>
      <c r="F138" s="179"/>
      <c r="G138" s="68">
        <f t="shared" si="6"/>
        <v>217.5</v>
      </c>
      <c r="H138" s="57"/>
      <c r="I138" s="57"/>
      <c r="J138" s="67"/>
      <c r="K138" s="67"/>
      <c r="L138" s="67"/>
      <c r="M138" s="67"/>
      <c r="N138" s="67"/>
      <c r="O138" s="67"/>
    </row>
    <row r="139" spans="1:15" s="50" customFormat="1" ht="15.75" customHeight="1" x14ac:dyDescent="0.2">
      <c r="A139" s="208" t="str">
        <f>Hoy!B126</f>
        <v>Fresa</v>
      </c>
      <c r="B139" s="175" t="str">
        <f>Hoy!C126</f>
        <v>Paq</v>
      </c>
      <c r="C139" s="179"/>
      <c r="D139" s="179">
        <f>Hoy!E126</f>
        <v>198</v>
      </c>
      <c r="E139" s="179">
        <f>Hoy!F126</f>
        <v>224</v>
      </c>
      <c r="F139" s="179"/>
      <c r="G139" s="68">
        <f t="shared" si="6"/>
        <v>211</v>
      </c>
      <c r="H139" s="57"/>
      <c r="I139" s="57"/>
      <c r="J139" s="67"/>
      <c r="K139" s="67"/>
      <c r="L139" s="67"/>
      <c r="M139" s="67"/>
      <c r="N139" s="67"/>
      <c r="O139" s="67"/>
    </row>
    <row r="140" spans="1:15" s="50" customFormat="1" ht="15.75" customHeight="1" x14ac:dyDescent="0.2">
      <c r="A140" s="208" t="str">
        <f>Hoy!B127</f>
        <v>Sandía (Grande)</v>
      </c>
      <c r="B140" s="175" t="str">
        <f>Hoy!C127</f>
        <v>lb</v>
      </c>
      <c r="C140" s="179">
        <f>Hoy!D127</f>
        <v>30</v>
      </c>
      <c r="D140" s="179"/>
      <c r="E140" s="179">
        <f>Hoy!F127</f>
        <v>29.95</v>
      </c>
      <c r="F140" s="179">
        <f>Hoy!G127</f>
        <v>32</v>
      </c>
      <c r="G140" s="68">
        <f t="shared" si="6"/>
        <v>30.650000000000002</v>
      </c>
      <c r="H140" s="57"/>
      <c r="I140" s="57"/>
      <c r="J140" s="67"/>
      <c r="K140" s="67"/>
      <c r="L140" s="67"/>
      <c r="M140" s="67"/>
      <c r="N140" s="67"/>
      <c r="O140" s="67"/>
    </row>
    <row r="141" spans="1:15" s="50" customFormat="1" ht="15.75" customHeight="1" x14ac:dyDescent="0.2">
      <c r="A141" s="208" t="str">
        <f>Hoy!B128</f>
        <v>Sandía (Mediana)</v>
      </c>
      <c r="B141" s="175" t="str">
        <f>Hoy!C128</f>
        <v>lb</v>
      </c>
      <c r="C141" s="179">
        <f>Hoy!D128</f>
        <v>30</v>
      </c>
      <c r="D141" s="179"/>
      <c r="E141" s="179">
        <f>Hoy!F128</f>
        <v>29.95</v>
      </c>
      <c r="F141" s="179">
        <f>Hoy!G128</f>
        <v>32</v>
      </c>
      <c r="G141" s="68">
        <f t="shared" si="6"/>
        <v>30.650000000000002</v>
      </c>
      <c r="H141" s="57"/>
      <c r="I141" s="57"/>
      <c r="J141" s="67"/>
      <c r="K141" s="67"/>
      <c r="L141" s="67"/>
      <c r="M141" s="67"/>
      <c r="N141" s="67"/>
      <c r="O141" s="67"/>
    </row>
    <row r="142" spans="1:15" s="50" customFormat="1" ht="15.75" customHeight="1" x14ac:dyDescent="0.2">
      <c r="A142" s="208" t="str">
        <f>Hoy!B129</f>
        <v>Sandía (Pequeña)</v>
      </c>
      <c r="B142" s="175" t="str">
        <f>Hoy!C129</f>
        <v>lb</v>
      </c>
      <c r="C142" s="179">
        <f>Hoy!D129</f>
        <v>30</v>
      </c>
      <c r="D142" s="179"/>
      <c r="E142" s="179">
        <f>Hoy!F129</f>
        <v>29.95</v>
      </c>
      <c r="F142" s="179">
        <f>Hoy!G129</f>
        <v>32</v>
      </c>
      <c r="G142" s="68">
        <f t="shared" si="6"/>
        <v>30.650000000000002</v>
      </c>
      <c r="H142" s="57"/>
      <c r="I142" s="57"/>
      <c r="J142" s="67"/>
      <c r="K142" s="67"/>
      <c r="L142" s="67"/>
      <c r="M142" s="67"/>
      <c r="N142" s="67"/>
      <c r="O142" s="67"/>
    </row>
    <row r="143" spans="1:15" s="50" customFormat="1" ht="13.5" customHeight="1" x14ac:dyDescent="0.2">
      <c r="A143" s="208" t="str">
        <f>Hoy!B130</f>
        <v>Granadillo</v>
      </c>
      <c r="B143" s="175" t="str">
        <f>Hoy!C130</f>
        <v>Und</v>
      </c>
      <c r="C143" s="179">
        <f>Hoy!D130</f>
        <v>169</v>
      </c>
      <c r="D143" s="179"/>
      <c r="E143" s="179"/>
      <c r="F143" s="179"/>
      <c r="G143" s="68">
        <f t="shared" si="6"/>
        <v>169</v>
      </c>
      <c r="H143" s="57"/>
      <c r="I143" s="57"/>
      <c r="J143" s="67"/>
      <c r="K143" s="67"/>
      <c r="L143" s="67"/>
      <c r="M143" s="67"/>
      <c r="N143" s="67"/>
      <c r="O143" s="67"/>
    </row>
    <row r="144" spans="1:15" s="50" customFormat="1" ht="0.75" hidden="1" customHeight="1" x14ac:dyDescent="0.2">
      <c r="A144" s="208" t="str">
        <f>Hoy!B131</f>
        <v>Guanábana</v>
      </c>
      <c r="B144" s="175" t="str">
        <f>Hoy!C131</f>
        <v>Und</v>
      </c>
      <c r="C144" s="179">
        <f>Hoy!D131</f>
        <v>0</v>
      </c>
      <c r="D144" s="179"/>
      <c r="E144" s="179"/>
      <c r="F144" s="179"/>
      <c r="G144" s="68">
        <f t="shared" si="6"/>
        <v>0</v>
      </c>
      <c r="H144" s="57"/>
      <c r="I144" s="57"/>
      <c r="J144" s="67"/>
      <c r="K144" s="67"/>
      <c r="L144" s="67"/>
      <c r="M144" s="67"/>
      <c r="N144" s="67"/>
      <c r="O144" s="67"/>
    </row>
    <row r="145" spans="1:15" s="50" customFormat="1" ht="15.75" customHeight="1" x14ac:dyDescent="0.2">
      <c r="A145" s="208" t="str">
        <f>Hoy!B132</f>
        <v>Mango (Tommy Atkins)</v>
      </c>
      <c r="B145" s="175" t="str">
        <f>Hoy!C132</f>
        <v>Und</v>
      </c>
      <c r="C145" s="179">
        <f>Hoy!D132</f>
        <v>39</v>
      </c>
      <c r="D145" s="179"/>
      <c r="E145" s="179"/>
      <c r="F145" s="179"/>
      <c r="G145" s="68">
        <f t="shared" si="6"/>
        <v>39</v>
      </c>
      <c r="H145" s="57"/>
      <c r="I145" s="57"/>
      <c r="J145" s="67"/>
      <c r="K145" s="67"/>
      <c r="L145" s="67"/>
      <c r="M145" s="67"/>
      <c r="N145" s="67"/>
      <c r="O145" s="67"/>
    </row>
    <row r="146" spans="1:15" s="50" customFormat="1" ht="15.75" hidden="1" customHeight="1" x14ac:dyDescent="0.2">
      <c r="A146" s="208" t="str">
        <f>Hoy!B133</f>
        <v>Mango (Gota de Oro)</v>
      </c>
      <c r="B146" s="175" t="str">
        <f>Hoy!C133</f>
        <v>Und</v>
      </c>
      <c r="C146" s="179">
        <f>Hoy!D133</f>
        <v>0</v>
      </c>
      <c r="D146" s="179">
        <f>Hoy!E133</f>
        <v>0</v>
      </c>
      <c r="E146" s="179"/>
      <c r="F146" s="179"/>
      <c r="G146" s="68">
        <f t="shared" si="6"/>
        <v>0</v>
      </c>
      <c r="H146" s="57"/>
      <c r="I146" s="57"/>
      <c r="J146" s="67"/>
      <c r="K146" s="67"/>
      <c r="L146" s="67"/>
      <c r="M146" s="67"/>
      <c r="N146" s="67"/>
      <c r="O146" s="67"/>
    </row>
    <row r="147" spans="1:15" s="50" customFormat="1" ht="15.75" customHeight="1" x14ac:dyDescent="0.2">
      <c r="A147" s="208" t="str">
        <f>Hoy!B134</f>
        <v>Mango (Banilejo)</v>
      </c>
      <c r="B147" s="175" t="str">
        <f>Hoy!C134</f>
        <v>Und</v>
      </c>
      <c r="C147" s="179"/>
      <c r="D147" s="179">
        <f>Hoy!E134</f>
        <v>34</v>
      </c>
      <c r="E147" s="179"/>
      <c r="F147" s="179"/>
      <c r="G147" s="68">
        <f t="shared" si="6"/>
        <v>34</v>
      </c>
      <c r="H147" s="57"/>
      <c r="I147" s="57"/>
      <c r="J147" s="67"/>
      <c r="K147" s="67"/>
      <c r="L147" s="67"/>
      <c r="M147" s="67"/>
      <c r="N147" s="67"/>
      <c r="O147" s="67"/>
    </row>
    <row r="148" spans="1:15" s="50" customFormat="1" ht="15.75" hidden="1" customHeight="1" x14ac:dyDescent="0.2">
      <c r="A148" s="208" t="str">
        <f>Hoy!B135</f>
        <v>Mango (Puntica)</v>
      </c>
      <c r="B148" s="175" t="str">
        <f>Hoy!C135</f>
        <v>Und</v>
      </c>
      <c r="C148" s="179">
        <f>Hoy!D135</f>
        <v>0</v>
      </c>
      <c r="D148" s="179">
        <f>Hoy!E135</f>
        <v>0</v>
      </c>
      <c r="E148" s="179"/>
      <c r="F148" s="179"/>
      <c r="G148" s="68">
        <f t="shared" si="6"/>
        <v>0</v>
      </c>
      <c r="H148" s="57"/>
      <c r="I148" s="57"/>
      <c r="J148" s="67"/>
      <c r="K148" s="67"/>
      <c r="L148" s="67"/>
      <c r="M148" s="67"/>
      <c r="N148" s="67"/>
      <c r="O148" s="67"/>
    </row>
    <row r="149" spans="1:15" s="50" customFormat="1" ht="15" customHeight="1" x14ac:dyDescent="0.2">
      <c r="A149" s="208" t="str">
        <f>Hoy!B136</f>
        <v>Mango (Keitt)</v>
      </c>
      <c r="B149" s="175" t="str">
        <f>Hoy!C136</f>
        <v>Und</v>
      </c>
      <c r="C149" s="179">
        <f>Hoy!D136</f>
        <v>39</v>
      </c>
      <c r="D149" s="179"/>
      <c r="E149" s="179"/>
      <c r="F149" s="179"/>
      <c r="G149" s="68">
        <f t="shared" si="6"/>
        <v>39</v>
      </c>
      <c r="H149" s="57"/>
      <c r="I149" s="57"/>
      <c r="J149" s="67"/>
      <c r="K149" s="67"/>
      <c r="L149" s="67"/>
      <c r="M149" s="67"/>
      <c r="N149" s="67"/>
      <c r="O149" s="67"/>
    </row>
    <row r="150" spans="1:15" s="50" customFormat="1" ht="0.75" hidden="1" customHeight="1" x14ac:dyDescent="0.2">
      <c r="A150" s="208" t="str">
        <f>Hoy!B137</f>
        <v>Mandarina</v>
      </c>
      <c r="B150" s="175" t="str">
        <f>Hoy!C137</f>
        <v>lb</v>
      </c>
      <c r="C150" s="179">
        <f>Hoy!D137</f>
        <v>0</v>
      </c>
      <c r="D150" s="179">
        <f>Hoy!E137</f>
        <v>0</v>
      </c>
      <c r="E150" s="179">
        <f>Hoy!F137</f>
        <v>0</v>
      </c>
      <c r="F150" s="179">
        <f>Hoy!G137</f>
        <v>0</v>
      </c>
      <c r="G150" s="68">
        <f t="shared" si="6"/>
        <v>0</v>
      </c>
      <c r="H150" s="57"/>
      <c r="I150" s="57"/>
      <c r="J150" s="67"/>
      <c r="K150" s="67"/>
      <c r="L150" s="67"/>
      <c r="M150" s="67"/>
      <c r="N150" s="67"/>
      <c r="O150" s="67"/>
    </row>
    <row r="151" spans="1:15" s="50" customFormat="1" ht="15.75" customHeight="1" x14ac:dyDescent="0.2">
      <c r="A151" s="91"/>
      <c r="B151" s="90"/>
      <c r="C151" s="240"/>
      <c r="D151" s="240"/>
      <c r="E151" s="240"/>
      <c r="F151" s="240"/>
      <c r="G151" s="90"/>
      <c r="H151" s="57"/>
      <c r="I151" s="57"/>
      <c r="J151" s="67"/>
      <c r="K151" s="67"/>
      <c r="L151" s="67"/>
      <c r="M151" s="67"/>
      <c r="N151" s="67"/>
      <c r="O151" s="67"/>
    </row>
    <row r="152" spans="1:15" ht="27.75" customHeight="1" x14ac:dyDescent="0.2">
      <c r="A152" s="358" t="str">
        <f>A3</f>
        <v>VII.  Precios Promedios de Productos Agropecuarios en Cadenas de Supermercados en Santo Domingo, (En RD$)</v>
      </c>
      <c r="B152" s="358"/>
      <c r="C152" s="358"/>
      <c r="D152" s="358"/>
      <c r="E152" s="358"/>
      <c r="F152" s="358"/>
      <c r="G152" s="358"/>
    </row>
    <row r="153" spans="1:15" ht="18" customHeight="1" x14ac:dyDescent="0.2">
      <c r="A153" s="378">
        <f ca="1">A4</f>
        <v>45817</v>
      </c>
      <c r="B153" s="378"/>
      <c r="C153" s="378"/>
      <c r="D153" s="378"/>
      <c r="E153" s="378"/>
      <c r="F153" s="378"/>
      <c r="G153" s="378"/>
    </row>
    <row r="154" spans="1:15" ht="50.1" customHeight="1" x14ac:dyDescent="0.2">
      <c r="A154" s="200" t="s">
        <v>0</v>
      </c>
      <c r="B154" s="200" t="s">
        <v>1</v>
      </c>
      <c r="C154" s="201" t="str">
        <f>C6</f>
        <v xml:space="preserve">La Sirena, Carretera Mella </v>
      </c>
      <c r="D154" s="201" t="str">
        <f>D6</f>
        <v>Bravo, Villa Mella</v>
      </c>
      <c r="E154" s="201" t="str">
        <f>E6</f>
        <v xml:space="preserve">Jumbo, Carretera Mella </v>
      </c>
      <c r="F154" s="201" t="str">
        <f>F6</f>
        <v>Hiper Olé, Villa Mella</v>
      </c>
      <c r="G154" s="202" t="s">
        <v>2</v>
      </c>
    </row>
    <row r="155" spans="1:15" s="50" customFormat="1" ht="15.75" customHeight="1" x14ac:dyDescent="0.2">
      <c r="A155" s="211" t="s">
        <v>425</v>
      </c>
      <c r="B155" s="205"/>
      <c r="C155" s="180"/>
      <c r="D155" s="180"/>
      <c r="E155" s="180"/>
      <c r="F155" s="180"/>
      <c r="G155" s="165"/>
      <c r="H155" s="57"/>
      <c r="I155" s="57"/>
      <c r="J155" s="67"/>
      <c r="K155" s="67"/>
      <c r="L155" s="67"/>
      <c r="M155" s="67"/>
      <c r="N155" s="67"/>
      <c r="O155" s="67"/>
    </row>
    <row r="156" spans="1:15" s="50" customFormat="1" ht="15.75" customHeight="1" x14ac:dyDescent="0.2">
      <c r="A156" s="212" t="str">
        <f>Hoy!B139</f>
        <v>Res (Bola)</v>
      </c>
      <c r="B156" s="213" t="str">
        <f>Hoy!C139</f>
        <v>lb</v>
      </c>
      <c r="C156" s="177">
        <f>Hoy!D139</f>
        <v>245</v>
      </c>
      <c r="D156" s="177">
        <f>Hoy!E139</f>
        <v>239</v>
      </c>
      <c r="E156" s="177">
        <f>Hoy!F139</f>
        <v>238.95</v>
      </c>
      <c r="F156" s="177">
        <f>Hoy!G139</f>
        <v>228</v>
      </c>
      <c r="G156" s="68">
        <f t="shared" ref="G156:G164" si="7">AVERAGE(C156:F156)</f>
        <v>237.73750000000001</v>
      </c>
      <c r="H156" s="57"/>
      <c r="I156" s="57"/>
      <c r="J156" s="67"/>
      <c r="K156" s="67"/>
      <c r="L156" s="67"/>
      <c r="M156" s="67"/>
      <c r="N156" s="67"/>
      <c r="O156" s="67"/>
    </row>
    <row r="157" spans="1:15" s="50" customFormat="1" ht="15.75" customHeight="1" x14ac:dyDescent="0.2">
      <c r="A157" s="212" t="str">
        <f>Hoy!B140</f>
        <v>Res (Cadera)</v>
      </c>
      <c r="B157" s="213" t="str">
        <f>Hoy!C140</f>
        <v>lb</v>
      </c>
      <c r="C157" s="177">
        <f>Hoy!D140</f>
        <v>245</v>
      </c>
      <c r="D157" s="177">
        <f>Hoy!E140</f>
        <v>229</v>
      </c>
      <c r="E157" s="177">
        <f>Hoy!F140</f>
        <v>238.95</v>
      </c>
      <c r="F157" s="177"/>
      <c r="G157" s="68">
        <f t="shared" si="7"/>
        <v>237.65</v>
      </c>
      <c r="H157" s="57"/>
      <c r="I157" s="57"/>
      <c r="J157" s="67"/>
      <c r="K157" s="67"/>
      <c r="L157" s="67"/>
      <c r="M157" s="67"/>
      <c r="N157" s="67"/>
      <c r="O157" s="67"/>
    </row>
    <row r="158" spans="1:15" s="50" customFormat="1" ht="15.75" customHeight="1" x14ac:dyDescent="0.2">
      <c r="A158" s="212" t="str">
        <f>Hoy!B141</f>
        <v>Res (Pecho)</v>
      </c>
      <c r="B158" s="213" t="str">
        <f>Hoy!C141</f>
        <v>lb</v>
      </c>
      <c r="C158" s="177">
        <f>Hoy!D141</f>
        <v>132</v>
      </c>
      <c r="D158" s="177">
        <f>Hoy!E141</f>
        <v>119</v>
      </c>
      <c r="E158" s="177">
        <f>Hoy!F141</f>
        <v>139.94999999999999</v>
      </c>
      <c r="F158" s="177">
        <f>Hoy!G141</f>
        <v>113</v>
      </c>
      <c r="G158" s="68">
        <f t="shared" si="7"/>
        <v>125.9875</v>
      </c>
      <c r="H158" s="57"/>
      <c r="I158" s="57"/>
      <c r="J158" s="67"/>
      <c r="K158" s="67"/>
      <c r="L158" s="67"/>
      <c r="M158" s="67"/>
      <c r="N158" s="67"/>
      <c r="O158" s="67"/>
    </row>
    <row r="159" spans="1:15" s="50" customFormat="1" ht="15.75" customHeight="1" x14ac:dyDescent="0.2">
      <c r="A159" s="212" t="str">
        <f>Hoy!B142</f>
        <v>Res (Roti)</v>
      </c>
      <c r="B159" s="213" t="str">
        <f>Hoy!C142</f>
        <v>lb</v>
      </c>
      <c r="C159" s="177"/>
      <c r="D159" s="177"/>
      <c r="E159" s="177">
        <f>Hoy!F142</f>
        <v>292.95</v>
      </c>
      <c r="F159" s="177">
        <f>Hoy!G142</f>
        <v>287</v>
      </c>
      <c r="G159" s="68">
        <f t="shared" si="7"/>
        <v>289.97500000000002</v>
      </c>
      <c r="H159" s="57"/>
      <c r="I159" s="57"/>
      <c r="J159" s="67"/>
      <c r="K159" s="67"/>
      <c r="L159" s="67"/>
      <c r="M159" s="67"/>
      <c r="N159" s="67"/>
      <c r="O159" s="67"/>
    </row>
    <row r="160" spans="1:15" s="50" customFormat="1" ht="15.75" customHeight="1" x14ac:dyDescent="0.2">
      <c r="A160" s="212" t="e">
        <f>Hoy!#REF!</f>
        <v>#REF!</v>
      </c>
      <c r="B160" s="213" t="e">
        <f>Hoy!#REF!</f>
        <v>#REF!</v>
      </c>
      <c r="C160" s="177"/>
      <c r="D160" s="177" t="e">
        <f>Hoy!#REF!</f>
        <v>#REF!</v>
      </c>
      <c r="E160" s="177" t="e">
        <f>Hoy!#REF!</f>
        <v>#REF!</v>
      </c>
      <c r="F160" s="177" t="e">
        <f>Hoy!#REF!</f>
        <v>#REF!</v>
      </c>
      <c r="G160" s="68" t="e">
        <f t="shared" si="7"/>
        <v>#REF!</v>
      </c>
      <c r="H160" s="57"/>
      <c r="I160" s="57"/>
      <c r="J160" s="67"/>
      <c r="K160" s="67"/>
      <c r="L160" s="67"/>
      <c r="M160" s="67"/>
      <c r="N160" s="67"/>
      <c r="O160" s="67"/>
    </row>
    <row r="161" spans="1:15" s="50" customFormat="1" ht="15.75" customHeight="1" x14ac:dyDescent="0.2">
      <c r="A161" s="212" t="str">
        <f>Hoy!B143</f>
        <v>Cerdo chuleta (Fresca)</v>
      </c>
      <c r="B161" s="213" t="str">
        <f>Hoy!C143</f>
        <v>lb</v>
      </c>
      <c r="C161" s="177">
        <f>Hoy!D143</f>
        <v>139</v>
      </c>
      <c r="D161" s="177">
        <f>Hoy!E143</f>
        <v>174</v>
      </c>
      <c r="E161" s="177">
        <f>Hoy!F143</f>
        <v>193.95</v>
      </c>
      <c r="F161" s="177">
        <f>Hoy!G143</f>
        <v>129</v>
      </c>
      <c r="G161" s="68">
        <f t="shared" si="7"/>
        <v>158.98750000000001</v>
      </c>
      <c r="H161" s="57"/>
      <c r="I161" s="57"/>
      <c r="J161" s="67"/>
      <c r="K161" s="67"/>
      <c r="L161" s="67"/>
      <c r="M161" s="67"/>
      <c r="N161" s="67"/>
      <c r="O161" s="67"/>
    </row>
    <row r="162" spans="1:15" s="50" customFormat="1" ht="15.75" customHeight="1" x14ac:dyDescent="0.2">
      <c r="A162" s="212" t="str">
        <f>Hoy!B144</f>
        <v>Cerdo (Pierna)</v>
      </c>
      <c r="B162" s="213" t="str">
        <f>Hoy!C144</f>
        <v>lb</v>
      </c>
      <c r="C162" s="177"/>
      <c r="D162" s="177">
        <f>Hoy!E144</f>
        <v>134</v>
      </c>
      <c r="E162" s="177">
        <f>Hoy!F144</f>
        <v>124.95</v>
      </c>
      <c r="F162" s="177"/>
      <c r="G162" s="68">
        <f t="shared" si="7"/>
        <v>129.47499999999999</v>
      </c>
      <c r="H162" s="57"/>
      <c r="I162" s="57"/>
      <c r="J162" s="67"/>
      <c r="K162" s="67"/>
      <c r="L162" s="67"/>
      <c r="M162" s="67"/>
      <c r="N162" s="67"/>
      <c r="O162" s="67"/>
    </row>
    <row r="163" spans="1:15" s="50" customFormat="1" ht="15.75" customHeight="1" x14ac:dyDescent="0.2">
      <c r="A163" s="212" t="str">
        <f>Hoy!B145</f>
        <v>Chuleta (Ahumada)</v>
      </c>
      <c r="B163" s="213" t="str">
        <f>Hoy!C145</f>
        <v>lb</v>
      </c>
      <c r="C163" s="177">
        <f>Hoy!D145</f>
        <v>125</v>
      </c>
      <c r="D163" s="177">
        <f>Hoy!E145</f>
        <v>114</v>
      </c>
      <c r="E163" s="177">
        <f>Hoy!F145</f>
        <v>129.94999999999999</v>
      </c>
      <c r="F163" s="177"/>
      <c r="G163" s="68">
        <f t="shared" si="7"/>
        <v>122.98333333333333</v>
      </c>
      <c r="H163" s="57"/>
      <c r="I163" s="57"/>
      <c r="J163" s="67"/>
      <c r="K163" s="67"/>
      <c r="L163" s="67"/>
      <c r="M163" s="67"/>
      <c r="N163" s="67"/>
      <c r="O163" s="67"/>
    </row>
    <row r="164" spans="1:15" s="50" customFormat="1" ht="15.75" customHeight="1" x14ac:dyDescent="0.2">
      <c r="A164" s="212" t="e">
        <f>Hoy!#REF!</f>
        <v>#REF!</v>
      </c>
      <c r="B164" s="213" t="e">
        <f>Hoy!#REF!</f>
        <v>#REF!</v>
      </c>
      <c r="C164" s="177"/>
      <c r="D164" s="177"/>
      <c r="E164" s="177"/>
      <c r="F164" s="177" t="e">
        <f>Hoy!#REF!</f>
        <v>#REF!</v>
      </c>
      <c r="G164" s="68" t="e">
        <f t="shared" si="7"/>
        <v>#REF!</v>
      </c>
      <c r="H164" s="57"/>
      <c r="I164" s="57"/>
      <c r="J164" s="67"/>
      <c r="K164" s="67"/>
      <c r="L164" s="67"/>
      <c r="M164" s="67"/>
      <c r="N164" s="67"/>
      <c r="O164" s="67"/>
    </row>
    <row r="165" spans="1:15" s="50" customFormat="1" ht="15.75" customHeight="1" x14ac:dyDescent="0.2">
      <c r="A165" s="211" t="str">
        <f>Hoy!B146</f>
        <v>Lácteos</v>
      </c>
      <c r="B165" s="205"/>
      <c r="C165" s="180"/>
      <c r="D165" s="180"/>
      <c r="E165" s="180"/>
      <c r="F165" s="180"/>
      <c r="G165" s="195"/>
      <c r="H165" s="57"/>
      <c r="I165" s="57"/>
      <c r="J165" s="67"/>
      <c r="K165" s="67"/>
      <c r="L165" s="67"/>
      <c r="M165" s="67"/>
      <c r="N165" s="67"/>
      <c r="O165" s="67"/>
    </row>
    <row r="166" spans="1:15" s="50" customFormat="1" ht="15.75" hidden="1" customHeight="1" x14ac:dyDescent="0.2">
      <c r="A166" s="212" t="str">
        <f>Hoy!B147</f>
        <v>Queso blanco freir (Rica)</v>
      </c>
      <c r="B166" s="213" t="str">
        <f>Hoy!C147</f>
        <v>lb</v>
      </c>
      <c r="C166" s="177">
        <f>Hoy!D147</f>
        <v>0</v>
      </c>
      <c r="D166" s="177">
        <f>Hoy!E147</f>
        <v>0</v>
      </c>
      <c r="E166" s="177">
        <f>Hoy!F147</f>
        <v>0</v>
      </c>
      <c r="F166" s="177">
        <f>Hoy!G147</f>
        <v>0</v>
      </c>
      <c r="G166" s="68">
        <f>AVERAGE(C166:F166)</f>
        <v>0</v>
      </c>
      <c r="H166" s="57"/>
      <c r="I166" s="57"/>
      <c r="J166" s="67"/>
      <c r="K166" s="67"/>
      <c r="L166" s="67"/>
      <c r="M166" s="67"/>
      <c r="N166" s="67"/>
      <c r="O166" s="67"/>
    </row>
    <row r="167" spans="1:15" s="50" customFormat="1" ht="15.75" customHeight="1" x14ac:dyDescent="0.2">
      <c r="A167" s="212" t="str">
        <f>Hoy!B148</f>
        <v>Mantequilla (Rica)</v>
      </c>
      <c r="B167" s="213" t="str">
        <f>Hoy!C148</f>
        <v>lb</v>
      </c>
      <c r="C167" s="177"/>
      <c r="D167" s="177">
        <f>Hoy!E148</f>
        <v>230</v>
      </c>
      <c r="E167" s="177">
        <f>Hoy!F148</f>
        <v>238.95</v>
      </c>
      <c r="F167" s="177"/>
      <c r="G167" s="68">
        <f>AVERAGE(C167:F167)</f>
        <v>234.47499999999999</v>
      </c>
      <c r="H167" s="57"/>
      <c r="I167" s="57"/>
      <c r="J167" s="67"/>
      <c r="K167" s="67"/>
      <c r="L167" s="67"/>
      <c r="M167" s="67"/>
      <c r="N167" s="67"/>
      <c r="O167" s="67"/>
    </row>
    <row r="168" spans="1:15" s="50" customFormat="1" ht="15.75" customHeight="1" x14ac:dyDescent="0.2">
      <c r="A168" s="212" t="str">
        <f>Hoy!B149</f>
        <v>Leche (líquida)</v>
      </c>
      <c r="B168" s="213" t="str">
        <f>Hoy!C149</f>
        <v>Lt</v>
      </c>
      <c r="C168" s="177">
        <f>Hoy!D149</f>
        <v>75</v>
      </c>
      <c r="D168" s="177">
        <f>Hoy!E149</f>
        <v>74</v>
      </c>
      <c r="E168" s="177">
        <f>Hoy!F149</f>
        <v>74.95</v>
      </c>
      <c r="F168" s="177">
        <f>Hoy!G149</f>
        <v>75</v>
      </c>
      <c r="G168" s="68">
        <f>AVERAGE(C168:F168)</f>
        <v>74.737499999999997</v>
      </c>
      <c r="H168" s="57"/>
      <c r="I168" s="57"/>
      <c r="J168" s="67"/>
      <c r="K168" s="67"/>
      <c r="L168" s="67"/>
      <c r="M168" s="67"/>
      <c r="N168" s="67"/>
      <c r="O168" s="67"/>
    </row>
    <row r="169" spans="1:15" s="50" customFormat="1" ht="15.75" customHeight="1" x14ac:dyDescent="0.2">
      <c r="A169" s="212" t="e">
        <f>Hoy!#REF!</f>
        <v>#REF!</v>
      </c>
      <c r="B169" s="213" t="e">
        <f>Hoy!#REF!</f>
        <v>#REF!</v>
      </c>
      <c r="C169" s="177">
        <f>Hoy!D149</f>
        <v>75</v>
      </c>
      <c r="D169" s="177"/>
      <c r="E169" s="177"/>
      <c r="F169" s="177"/>
      <c r="G169" s="68">
        <f>AVERAGE(C169:F169)</f>
        <v>75</v>
      </c>
      <c r="H169" s="57"/>
      <c r="I169" s="57"/>
      <c r="J169" s="67"/>
      <c r="K169" s="67"/>
      <c r="L169" s="67"/>
      <c r="M169" s="67"/>
      <c r="N169" s="67"/>
      <c r="O169" s="67"/>
    </row>
    <row r="170" spans="1:15" s="50" customFormat="1" ht="15.75" customHeight="1" x14ac:dyDescent="0.2">
      <c r="A170" s="212" t="str">
        <f>Hoy!B230</f>
        <v>Yogourt</v>
      </c>
      <c r="B170" s="213" t="str">
        <f>Hoy!C230</f>
        <v>32 onz</v>
      </c>
      <c r="C170" s="177">
        <f>Hoy!D230</f>
        <v>138.94999999999999</v>
      </c>
      <c r="D170" s="177">
        <f>Hoy!E230</f>
        <v>139</v>
      </c>
      <c r="E170" s="177">
        <f>Hoy!F230</f>
        <v>138.94999999999999</v>
      </c>
      <c r="F170" s="177">
        <f>Hoy!G230</f>
        <v>138</v>
      </c>
      <c r="G170" s="68">
        <f>AVERAGE(C170:F170)</f>
        <v>138.72499999999999</v>
      </c>
      <c r="H170" s="57"/>
      <c r="I170" s="57"/>
      <c r="J170" s="67"/>
      <c r="K170" s="67"/>
      <c r="L170" s="67"/>
      <c r="M170" s="67"/>
      <c r="N170" s="67"/>
      <c r="O170" s="67"/>
    </row>
    <row r="171" spans="1:15" s="50" customFormat="1" ht="15.75" customHeight="1" x14ac:dyDescent="0.2">
      <c r="A171" s="211" t="str">
        <f>Hoy!B150</f>
        <v>Avícolas</v>
      </c>
      <c r="B171" s="205"/>
      <c r="C171" s="180"/>
      <c r="D171" s="180"/>
      <c r="E171" s="180"/>
      <c r="F171" s="180"/>
      <c r="G171" s="195"/>
      <c r="H171" s="57"/>
      <c r="I171" s="57"/>
      <c r="J171" s="67"/>
      <c r="K171" s="67"/>
      <c r="L171" s="67"/>
      <c r="M171" s="67"/>
      <c r="N171" s="67"/>
      <c r="O171" s="67"/>
    </row>
    <row r="172" spans="1:15" s="50" customFormat="1" ht="15" customHeight="1" x14ac:dyDescent="0.2">
      <c r="A172" s="212" t="str">
        <f>Hoy!B151</f>
        <v>Pollo procesado (Fresco)</v>
      </c>
      <c r="B172" s="213" t="str">
        <f>Hoy!C151</f>
        <v>lb</v>
      </c>
      <c r="C172" s="177">
        <f>Hoy!D151</f>
        <v>79</v>
      </c>
      <c r="D172" s="177">
        <f>Hoy!E151</f>
        <v>79</v>
      </c>
      <c r="E172" s="177">
        <f>Hoy!F151</f>
        <v>79</v>
      </c>
      <c r="F172" s="177">
        <f>Hoy!G151</f>
        <v>79</v>
      </c>
      <c r="G172" s="68">
        <f t="shared" ref="G172:G178" si="8">AVERAGE(C172:F172)</f>
        <v>79</v>
      </c>
      <c r="H172" s="57"/>
      <c r="I172" s="57"/>
      <c r="J172" s="67"/>
      <c r="K172" s="67"/>
      <c r="L172" s="67"/>
      <c r="M172" s="67"/>
      <c r="N172" s="67"/>
      <c r="O172" s="67"/>
    </row>
    <row r="173" spans="1:15" s="50" customFormat="1" ht="0.75" hidden="1" customHeight="1" x14ac:dyDescent="0.2">
      <c r="A173" s="212" t="str">
        <f>Hoy!B152</f>
        <v>Pollo procesado (Congelado)</v>
      </c>
      <c r="B173" s="213" t="str">
        <f>Hoy!C152</f>
        <v>lb</v>
      </c>
      <c r="C173" s="177">
        <f>Hoy!D152</f>
        <v>0</v>
      </c>
      <c r="D173" s="177">
        <f>Hoy!E152</f>
        <v>0</v>
      </c>
      <c r="E173" s="177">
        <f>Hoy!F152</f>
        <v>0</v>
      </c>
      <c r="F173" s="177">
        <f>Hoy!G152</f>
        <v>0</v>
      </c>
      <c r="G173" s="68">
        <f t="shared" si="8"/>
        <v>0</v>
      </c>
      <c r="H173" s="57"/>
      <c r="I173" s="57"/>
      <c r="J173" s="67"/>
      <c r="K173" s="67"/>
      <c r="L173" s="67"/>
      <c r="M173" s="67"/>
      <c r="N173" s="67"/>
      <c r="O173" s="67"/>
    </row>
    <row r="174" spans="1:15" s="50" customFormat="1" ht="15.75" customHeight="1" x14ac:dyDescent="0.2">
      <c r="A174" s="212" t="str">
        <f>Hoy!B153</f>
        <v>Muslo pollo (Ancho)</v>
      </c>
      <c r="B174" s="213" t="str">
        <f>Hoy!C153</f>
        <v>lb</v>
      </c>
      <c r="C174" s="177"/>
      <c r="D174" s="177">
        <f>Hoy!E153</f>
        <v>49</v>
      </c>
      <c r="E174" s="177">
        <f>Hoy!F153</f>
        <v>96.95</v>
      </c>
      <c r="F174" s="177"/>
      <c r="G174" s="68">
        <f t="shared" si="8"/>
        <v>72.974999999999994</v>
      </c>
      <c r="H174" s="57"/>
      <c r="I174" s="57"/>
      <c r="J174" s="67"/>
      <c r="K174" s="67"/>
      <c r="L174" s="67"/>
      <c r="M174" s="67"/>
      <c r="N174" s="67"/>
      <c r="O174" s="67"/>
    </row>
    <row r="175" spans="1:15" s="50" customFormat="1" ht="15.75" customHeight="1" x14ac:dyDescent="0.2">
      <c r="A175" s="212" t="str">
        <f>Hoy!B154</f>
        <v>Muslo pollo (Largo)</v>
      </c>
      <c r="B175" s="213" t="str">
        <f>Hoy!C154</f>
        <v>lb</v>
      </c>
      <c r="C175" s="177">
        <f>Hoy!D154</f>
        <v>98</v>
      </c>
      <c r="D175" s="177">
        <f>Hoy!E154</f>
        <v>99</v>
      </c>
      <c r="E175" s="177">
        <f>Hoy!F154</f>
        <v>108.95</v>
      </c>
      <c r="F175" s="177">
        <f>Hoy!G154</f>
        <v>102</v>
      </c>
      <c r="G175" s="68">
        <f t="shared" si="8"/>
        <v>101.9875</v>
      </c>
      <c r="H175" s="57"/>
      <c r="I175" s="57"/>
      <c r="J175" s="67"/>
      <c r="K175" s="67"/>
      <c r="L175" s="67"/>
      <c r="M175" s="67"/>
      <c r="N175" s="67"/>
      <c r="O175" s="67"/>
    </row>
    <row r="176" spans="1:15" s="50" customFormat="1" ht="15.75" customHeight="1" x14ac:dyDescent="0.2">
      <c r="A176" s="212" t="e">
        <f>Hoy!#REF!</f>
        <v>#REF!</v>
      </c>
      <c r="B176" s="213" t="e">
        <f>Hoy!#REF!</f>
        <v>#REF!</v>
      </c>
      <c r="C176" s="177"/>
      <c r="D176" s="177" t="e">
        <f>Hoy!#REF!</f>
        <v>#REF!</v>
      </c>
      <c r="E176" s="177" t="e">
        <f>Hoy!#REF!</f>
        <v>#REF!</v>
      </c>
      <c r="F176" s="177" t="e">
        <f>Hoy!#REF!</f>
        <v>#REF!</v>
      </c>
      <c r="G176" s="68" t="e">
        <f t="shared" si="8"/>
        <v>#REF!</v>
      </c>
      <c r="H176" s="57"/>
      <c r="I176" s="57"/>
      <c r="J176" s="67"/>
      <c r="K176" s="67"/>
      <c r="L176" s="67"/>
      <c r="M176" s="67"/>
      <c r="N176" s="67"/>
      <c r="O176" s="67"/>
    </row>
    <row r="177" spans="1:15" s="50" customFormat="1" ht="15.75" customHeight="1" x14ac:dyDescent="0.2">
      <c r="A177" s="212" t="e">
        <f>Hoy!#REF!</f>
        <v>#REF!</v>
      </c>
      <c r="B177" s="213" t="e">
        <f>Hoy!#REF!</f>
        <v>#REF!</v>
      </c>
      <c r="C177" s="177"/>
      <c r="D177" s="177" t="e">
        <f>Hoy!#REF!</f>
        <v>#REF!</v>
      </c>
      <c r="E177" s="177" t="e">
        <f>Hoy!#REF!</f>
        <v>#REF!</v>
      </c>
      <c r="F177" s="177"/>
      <c r="G177" s="68" t="e">
        <f t="shared" si="8"/>
        <v>#REF!</v>
      </c>
      <c r="H177" s="57"/>
      <c r="I177" s="57"/>
      <c r="J177" s="67"/>
      <c r="K177" s="67"/>
      <c r="L177" s="67"/>
      <c r="M177" s="67"/>
      <c r="N177" s="67"/>
      <c r="O177" s="67"/>
    </row>
    <row r="178" spans="1:15" s="50" customFormat="1" ht="15.75" customHeight="1" x14ac:dyDescent="0.2">
      <c r="A178" s="212" t="str">
        <f>Hoy!B155</f>
        <v>Huevos de (Consumo)</v>
      </c>
      <c r="B178" s="213" t="str">
        <f>Hoy!C155</f>
        <v>Und</v>
      </c>
      <c r="C178" s="177">
        <f>Hoy!D155</f>
        <v>8.6666666666666661</v>
      </c>
      <c r="D178" s="177">
        <f>Hoy!E155</f>
        <v>6.9666666666666668</v>
      </c>
      <c r="E178" s="177">
        <f>Hoy!F155</f>
        <v>8.0649999999999995</v>
      </c>
      <c r="F178" s="177">
        <f>Hoy!G155</f>
        <v>9.7666666666666675</v>
      </c>
      <c r="G178" s="68">
        <f t="shared" si="8"/>
        <v>8.3662499999999991</v>
      </c>
      <c r="H178" s="57"/>
      <c r="I178" s="57"/>
      <c r="J178" s="67"/>
      <c r="K178" s="67"/>
      <c r="L178" s="67"/>
      <c r="M178" s="67"/>
      <c r="N178" s="67"/>
      <c r="O178" s="67"/>
    </row>
    <row r="179" spans="1:15" s="50" customFormat="1" ht="15.75" customHeight="1" x14ac:dyDescent="0.2">
      <c r="A179" s="211" t="str">
        <f>Hoy!B156</f>
        <v>Piscicolas y Acuicolas</v>
      </c>
      <c r="B179" s="205"/>
      <c r="C179" s="180"/>
      <c r="D179" s="180"/>
      <c r="E179" s="180"/>
      <c r="F179" s="180"/>
      <c r="G179" s="195"/>
      <c r="H179" s="57"/>
      <c r="I179" s="57"/>
      <c r="J179" s="67"/>
      <c r="K179" s="67"/>
      <c r="L179" s="67"/>
      <c r="M179" s="67"/>
      <c r="N179" s="67"/>
      <c r="O179" s="67"/>
    </row>
    <row r="180" spans="1:15" ht="15.75" customHeight="1" x14ac:dyDescent="0.2">
      <c r="A180" s="214" t="str">
        <f>Hoy!B157</f>
        <v>Filete dorado</v>
      </c>
      <c r="B180" s="215" t="str">
        <f>Hoy!C157</f>
        <v>lb</v>
      </c>
      <c r="C180" s="178"/>
      <c r="D180" s="178">
        <f>Hoy!E157</f>
        <v>239</v>
      </c>
      <c r="E180" s="178"/>
      <c r="F180" s="178"/>
      <c r="G180" s="68">
        <f>AVERAGE(C180:F180)</f>
        <v>239</v>
      </c>
    </row>
    <row r="181" spans="1:15" s="44" customFormat="1" ht="15.75" customHeight="1" x14ac:dyDescent="0.2">
      <c r="A181" s="214" t="str">
        <f>Hoy!B158</f>
        <v>Filete de Tilapia</v>
      </c>
      <c r="B181" s="215" t="str">
        <f>Hoy!C158</f>
        <v>lb</v>
      </c>
      <c r="C181" s="178"/>
      <c r="D181" s="178">
        <f>Hoy!E158</f>
        <v>249</v>
      </c>
      <c r="E181" s="178">
        <f>Hoy!F158</f>
        <v>199.95</v>
      </c>
      <c r="F181" s="178"/>
      <c r="G181" s="68">
        <f>AVERAGE(C181:F181)</f>
        <v>224.47499999999999</v>
      </c>
      <c r="J181" s="45"/>
      <c r="K181" s="45"/>
      <c r="L181" s="45"/>
      <c r="M181" s="45"/>
      <c r="N181" s="45"/>
      <c r="O181" s="45"/>
    </row>
    <row r="182" spans="1:15" s="44" customFormat="1" ht="15.75" customHeight="1" x14ac:dyDescent="0.2">
      <c r="A182" s="214" t="str">
        <f>Hoy!B159</f>
        <v>Filete de Basa</v>
      </c>
      <c r="B182" s="215" t="str">
        <f>Hoy!C159</f>
        <v>lb</v>
      </c>
      <c r="C182" s="178"/>
      <c r="D182" s="178"/>
      <c r="E182" s="178">
        <f>Hoy!F159</f>
        <v>137.94999999999999</v>
      </c>
      <c r="F182" s="178"/>
      <c r="G182" s="68">
        <f>AVERAGE(C182:F182)</f>
        <v>137.94999999999999</v>
      </c>
      <c r="J182" s="45"/>
      <c r="K182" s="45"/>
      <c r="L182" s="45"/>
      <c r="M182" s="45"/>
      <c r="N182" s="45"/>
      <c r="O182" s="45"/>
    </row>
    <row r="183" spans="1:15" s="44" customFormat="1" ht="15.75" hidden="1" customHeight="1" x14ac:dyDescent="0.2">
      <c r="A183" s="214" t="str">
        <f>Hoy!B160</f>
        <v>Filete de merlusa</v>
      </c>
      <c r="B183" s="215" t="str">
        <f>Hoy!C160</f>
        <v>lb</v>
      </c>
      <c r="C183" s="178">
        <f>Hoy!D160</f>
        <v>0</v>
      </c>
      <c r="D183" s="178">
        <f>Hoy!E160</f>
        <v>0</v>
      </c>
      <c r="E183" s="178">
        <f>Hoy!F160</f>
        <v>0</v>
      </c>
      <c r="F183" s="178">
        <f>Hoy!G160</f>
        <v>0</v>
      </c>
      <c r="G183" s="68">
        <f t="shared" ref="G183:G184" si="9">AVERAGE(C183:F183)</f>
        <v>0</v>
      </c>
      <c r="J183" s="45"/>
      <c r="K183" s="45"/>
      <c r="L183" s="45"/>
      <c r="M183" s="45"/>
      <c r="N183" s="45"/>
      <c r="O183" s="45"/>
    </row>
    <row r="184" spans="1:15" s="44" customFormat="1" ht="15.75" customHeight="1" x14ac:dyDescent="0.2">
      <c r="A184" s="214" t="str">
        <f>Hoy!B161</f>
        <v>Merlusa</v>
      </c>
      <c r="B184" s="215" t="str">
        <f>Hoy!C161</f>
        <v>lb</v>
      </c>
      <c r="C184" s="178">
        <f>Hoy!D161</f>
        <v>131</v>
      </c>
      <c r="D184" s="178">
        <f>Hoy!E161</f>
        <v>104</v>
      </c>
      <c r="E184" s="178"/>
      <c r="F184" s="178">
        <f>Hoy!G161</f>
        <v>145</v>
      </c>
      <c r="G184" s="68">
        <f t="shared" si="9"/>
        <v>126.66666666666667</v>
      </c>
      <c r="J184" s="45"/>
      <c r="K184" s="45"/>
      <c r="L184" s="45"/>
      <c r="M184" s="45"/>
      <c r="N184" s="45"/>
      <c r="O184" s="45"/>
    </row>
    <row r="185" spans="1:15" s="44" customFormat="1" ht="15.75" customHeight="1" x14ac:dyDescent="0.2">
      <c r="A185" s="214" t="str">
        <f>Hoy!B162</f>
        <v>Carite</v>
      </c>
      <c r="B185" s="215" t="str">
        <f>Hoy!C162</f>
        <v>lb</v>
      </c>
      <c r="C185" s="178">
        <f>Hoy!D162</f>
        <v>340</v>
      </c>
      <c r="D185" s="178"/>
      <c r="E185" s="178">
        <f>Hoy!F162</f>
        <v>349.95</v>
      </c>
      <c r="F185" s="178"/>
      <c r="G185" s="68">
        <f t="shared" ref="G185:G198" si="10">AVERAGE(C185:F185)</f>
        <v>344.97500000000002</v>
      </c>
      <c r="J185" s="45"/>
      <c r="K185" s="45"/>
      <c r="L185" s="45"/>
      <c r="M185" s="45"/>
      <c r="N185" s="45"/>
      <c r="O185" s="45"/>
    </row>
    <row r="186" spans="1:15" s="44" customFormat="1" ht="15.75" customHeight="1" x14ac:dyDescent="0.2">
      <c r="A186" s="214" t="str">
        <f>Hoy!B163</f>
        <v>Dorado</v>
      </c>
      <c r="B186" s="215" t="str">
        <f>Hoy!C163</f>
        <v>lb</v>
      </c>
      <c r="C186" s="178"/>
      <c r="D186" s="178">
        <f>Hoy!E163</f>
        <v>279</v>
      </c>
      <c r="E186" s="178">
        <f>Hoy!F163</f>
        <v>329.95</v>
      </c>
      <c r="F186" s="178"/>
      <c r="G186" s="68">
        <f t="shared" si="10"/>
        <v>304.47500000000002</v>
      </c>
      <c r="J186" s="45"/>
      <c r="K186" s="45"/>
      <c r="L186" s="45"/>
      <c r="M186" s="45"/>
      <c r="N186" s="45"/>
      <c r="O186" s="45"/>
    </row>
    <row r="187" spans="1:15" s="44" customFormat="1" ht="15.75" customHeight="1" x14ac:dyDescent="0.2">
      <c r="A187" s="214" t="str">
        <f>Hoy!B164</f>
        <v>Filete de chillo</v>
      </c>
      <c r="B187" s="215" t="str">
        <f>Hoy!C164</f>
        <v>lb</v>
      </c>
      <c r="C187" s="178"/>
      <c r="D187" s="178">
        <f>Hoy!E164</f>
        <v>399</v>
      </c>
      <c r="E187" s="178"/>
      <c r="F187" s="178"/>
      <c r="G187" s="68">
        <f t="shared" si="10"/>
        <v>399</v>
      </c>
      <c r="J187" s="45"/>
      <c r="K187" s="45"/>
      <c r="L187" s="45"/>
      <c r="M187" s="45"/>
      <c r="N187" s="45"/>
      <c r="O187" s="45"/>
    </row>
    <row r="188" spans="1:15" s="44" customFormat="1" ht="13.5" customHeight="1" x14ac:dyDescent="0.2">
      <c r="A188" s="214" t="str">
        <f>Hoy!B165</f>
        <v>Chillo persa</v>
      </c>
      <c r="B188" s="215" t="str">
        <f>Hoy!C165</f>
        <v>lb</v>
      </c>
      <c r="C188" s="178"/>
      <c r="D188" s="178"/>
      <c r="E188" s="178">
        <f>Hoy!F165</f>
        <v>589.95000000000005</v>
      </c>
      <c r="F188" s="178"/>
      <c r="G188" s="68">
        <f t="shared" si="10"/>
        <v>589.95000000000005</v>
      </c>
      <c r="J188" s="45"/>
      <c r="K188" s="45"/>
      <c r="L188" s="45"/>
      <c r="M188" s="45"/>
      <c r="N188" s="45"/>
      <c r="O188" s="45"/>
    </row>
    <row r="189" spans="1:15" s="44" customFormat="1" ht="0.75" hidden="1" customHeight="1" x14ac:dyDescent="0.2">
      <c r="A189" s="214" t="str">
        <f>Hoy!B166</f>
        <v>Filete de mero</v>
      </c>
      <c r="B189" s="215" t="str">
        <f>Hoy!C166</f>
        <v>lb</v>
      </c>
      <c r="C189" s="178"/>
      <c r="D189" s="178">
        <f>Hoy!E166</f>
        <v>0</v>
      </c>
      <c r="E189" s="178">
        <f>Hoy!F166</f>
        <v>0</v>
      </c>
      <c r="F189" s="178"/>
      <c r="G189" s="68">
        <f t="shared" si="10"/>
        <v>0</v>
      </c>
      <c r="J189" s="45"/>
      <c r="K189" s="45"/>
      <c r="L189" s="45"/>
      <c r="M189" s="45"/>
      <c r="N189" s="45"/>
      <c r="O189" s="45"/>
    </row>
    <row r="190" spans="1:15" s="44" customFormat="1" ht="15.75" hidden="1" customHeight="1" x14ac:dyDescent="0.2">
      <c r="A190" s="214" t="str">
        <f>Hoy!B167</f>
        <v>Camarones (Jumbo)</v>
      </c>
      <c r="B190" s="215" t="str">
        <f>Hoy!C167</f>
        <v>lb</v>
      </c>
      <c r="C190" s="178"/>
      <c r="D190" s="178">
        <f>Hoy!E167</f>
        <v>0</v>
      </c>
      <c r="E190" s="178">
        <f>Hoy!F167</f>
        <v>0</v>
      </c>
      <c r="F190" s="178"/>
      <c r="G190" s="68">
        <f t="shared" si="10"/>
        <v>0</v>
      </c>
      <c r="J190" s="45"/>
      <c r="K190" s="45"/>
      <c r="L190" s="45"/>
      <c r="M190" s="45"/>
      <c r="N190" s="45"/>
      <c r="O190" s="45"/>
    </row>
    <row r="191" spans="1:15" s="44" customFormat="1" ht="15.75" customHeight="1" x14ac:dyDescent="0.2">
      <c r="A191" s="214" t="str">
        <f>Hoy!B168</f>
        <v>Filete de bacalao</v>
      </c>
      <c r="B191" s="215" t="str">
        <f>Hoy!C168</f>
        <v>lb</v>
      </c>
      <c r="C191" s="178"/>
      <c r="D191" s="178">
        <f>Hoy!E168</f>
        <v>359</v>
      </c>
      <c r="E191" s="178"/>
      <c r="F191" s="178"/>
      <c r="G191" s="68">
        <f t="shared" si="10"/>
        <v>359</v>
      </c>
      <c r="J191" s="45"/>
      <c r="K191" s="45"/>
      <c r="L191" s="45"/>
      <c r="M191" s="45"/>
      <c r="N191" s="45"/>
      <c r="O191" s="45"/>
    </row>
    <row r="192" spans="1:15" s="44" customFormat="1" ht="15.75" customHeight="1" x14ac:dyDescent="0.2">
      <c r="A192" s="214" t="str">
        <f>Hoy!B169</f>
        <v>bacalao noruego</v>
      </c>
      <c r="B192" s="215" t="str">
        <f>Hoy!C169</f>
        <v>lb</v>
      </c>
      <c r="C192" s="178">
        <f>Hoy!D169</f>
        <v>159</v>
      </c>
      <c r="D192" s="178">
        <f>Hoy!E169</f>
        <v>159</v>
      </c>
      <c r="E192" s="178">
        <f>Hoy!F169</f>
        <v>159.94999999999999</v>
      </c>
      <c r="F192" s="178">
        <f>Hoy!G169</f>
        <v>158</v>
      </c>
      <c r="G192" s="68">
        <f t="shared" si="10"/>
        <v>158.98750000000001</v>
      </c>
      <c r="J192" s="45"/>
      <c r="K192" s="45"/>
      <c r="L192" s="45"/>
      <c r="M192" s="45"/>
      <c r="N192" s="45"/>
      <c r="O192" s="45"/>
    </row>
    <row r="193" spans="1:15" s="44" customFormat="1" ht="15.75" customHeight="1" x14ac:dyDescent="0.2">
      <c r="A193" s="214" t="str">
        <f>Hoy!B170</f>
        <v>Tilapias roja</v>
      </c>
      <c r="B193" s="215" t="str">
        <f>Hoy!C170</f>
        <v>lb</v>
      </c>
      <c r="C193" s="178"/>
      <c r="D193" s="178">
        <f>Hoy!E170</f>
        <v>165</v>
      </c>
      <c r="E193" s="178">
        <f>Hoy!F170</f>
        <v>159.94999999999999</v>
      </c>
      <c r="F193" s="178">
        <f>Hoy!G170</f>
        <v>165</v>
      </c>
      <c r="G193" s="68">
        <f t="shared" si="10"/>
        <v>163.31666666666666</v>
      </c>
      <c r="J193" s="45"/>
      <c r="K193" s="45"/>
      <c r="L193" s="45"/>
      <c r="M193" s="45"/>
      <c r="N193" s="45"/>
      <c r="O193" s="45"/>
    </row>
    <row r="194" spans="1:15" s="44" customFormat="1" ht="15.75" customHeight="1" x14ac:dyDescent="0.2">
      <c r="A194" s="214" t="str">
        <f>Hoy!B170</f>
        <v>Tilapias roja</v>
      </c>
      <c r="B194" s="215" t="str">
        <f>Hoy!C170</f>
        <v>lb</v>
      </c>
      <c r="C194" s="178"/>
      <c r="D194" s="178">
        <f>Hoy!E170</f>
        <v>165</v>
      </c>
      <c r="E194" s="178">
        <f>Hoy!F170</f>
        <v>159.94999999999999</v>
      </c>
      <c r="F194" s="178">
        <f>Hoy!G170</f>
        <v>165</v>
      </c>
      <c r="G194" s="68">
        <f t="shared" si="10"/>
        <v>163.31666666666666</v>
      </c>
      <c r="J194" s="45"/>
      <c r="K194" s="45"/>
      <c r="L194" s="45"/>
      <c r="M194" s="45"/>
      <c r="N194" s="45"/>
      <c r="O194" s="45"/>
    </row>
    <row r="195" spans="1:15" s="44" customFormat="1" ht="15.75" customHeight="1" x14ac:dyDescent="0.2">
      <c r="A195" s="214" t="str">
        <f>Hoy!B171</f>
        <v>Tilapias negra</v>
      </c>
      <c r="B195" s="215" t="str">
        <f>Hoy!C171</f>
        <v>lb</v>
      </c>
      <c r="C195" s="178"/>
      <c r="D195" s="178">
        <f>Hoy!E171</f>
        <v>140</v>
      </c>
      <c r="E195" s="178">
        <f>Hoy!F171</f>
        <v>149.94999999999999</v>
      </c>
      <c r="F195" s="178">
        <f>Hoy!G171</f>
        <v>129</v>
      </c>
      <c r="G195" s="68">
        <f t="shared" si="10"/>
        <v>139.65</v>
      </c>
      <c r="J195" s="45"/>
      <c r="K195" s="45"/>
      <c r="L195" s="45"/>
      <c r="M195" s="45"/>
      <c r="N195" s="45"/>
      <c r="O195" s="45"/>
    </row>
    <row r="196" spans="1:15" s="44" customFormat="1" ht="15.75" hidden="1" customHeight="1" x14ac:dyDescent="0.2">
      <c r="A196" s="214" t="str">
        <f>Hoy!B172</f>
        <v>Perca atruchada</v>
      </c>
      <c r="B196" s="215" t="str">
        <f>Hoy!C172</f>
        <v>lb</v>
      </c>
      <c r="C196" s="178">
        <f>Hoy!D172</f>
        <v>0</v>
      </c>
      <c r="D196" s="178">
        <f>Hoy!E172</f>
        <v>0</v>
      </c>
      <c r="E196" s="178">
        <f>Hoy!F172</f>
        <v>0</v>
      </c>
      <c r="F196" s="178">
        <f>Hoy!G172</f>
        <v>0</v>
      </c>
      <c r="G196" s="68">
        <f t="shared" si="10"/>
        <v>0</v>
      </c>
      <c r="J196" s="45"/>
      <c r="K196" s="45"/>
      <c r="L196" s="45"/>
      <c r="M196" s="45"/>
      <c r="N196" s="45"/>
      <c r="O196" s="45"/>
    </row>
    <row r="197" spans="1:15" s="44" customFormat="1" ht="15.75" hidden="1" customHeight="1" x14ac:dyDescent="0.2">
      <c r="A197" s="214" t="str">
        <f>Hoy!B173</f>
        <v xml:space="preserve">Anguila </v>
      </c>
      <c r="B197" s="215" t="str">
        <f>Hoy!C173</f>
        <v>lb</v>
      </c>
      <c r="C197" s="178">
        <f>Hoy!D173</f>
        <v>0</v>
      </c>
      <c r="D197" s="178">
        <f>Hoy!E173</f>
        <v>0</v>
      </c>
      <c r="E197" s="178">
        <f>Hoy!F173</f>
        <v>0</v>
      </c>
      <c r="F197" s="178">
        <f>Hoy!G173</f>
        <v>0</v>
      </c>
      <c r="G197" s="68">
        <f t="shared" si="10"/>
        <v>0</v>
      </c>
      <c r="J197" s="45"/>
      <c r="K197" s="45"/>
      <c r="L197" s="45"/>
      <c r="M197" s="45"/>
      <c r="N197" s="45"/>
      <c r="O197" s="45"/>
    </row>
    <row r="198" spans="1:15" s="44" customFormat="1" ht="15.75" hidden="1" customHeight="1" x14ac:dyDescent="0.2">
      <c r="A198" s="214" t="str">
        <f>Hoy!B174</f>
        <v>Reinita del pacifico</v>
      </c>
      <c r="B198" s="215" t="str">
        <f>Hoy!C174</f>
        <v>lb</v>
      </c>
      <c r="C198" s="178">
        <f>Hoy!D174</f>
        <v>0</v>
      </c>
      <c r="D198" s="178">
        <f>Hoy!E174</f>
        <v>0</v>
      </c>
      <c r="E198" s="178">
        <f>Hoy!F174</f>
        <v>0</v>
      </c>
      <c r="F198" s="178">
        <f>Hoy!G174</f>
        <v>0</v>
      </c>
      <c r="G198" s="68">
        <f t="shared" si="10"/>
        <v>0</v>
      </c>
      <c r="J198" s="45"/>
      <c r="K198" s="45"/>
      <c r="L198" s="45"/>
      <c r="M198" s="45"/>
      <c r="N198" s="45"/>
      <c r="O198" s="45"/>
    </row>
    <row r="199" spans="1:15" s="44" customFormat="1" ht="20.25" customHeight="1" x14ac:dyDescent="0.25">
      <c r="A199" s="97"/>
      <c r="B199" s="184"/>
      <c r="C199" s="185"/>
      <c r="D199" s="185"/>
      <c r="E199" s="185"/>
      <c r="F199" s="185"/>
      <c r="G199" s="90"/>
      <c r="J199" s="45"/>
      <c r="K199" s="45"/>
      <c r="L199" s="45"/>
      <c r="M199" s="45"/>
      <c r="N199" s="45"/>
      <c r="O199" s="45"/>
    </row>
    <row r="200" spans="1:15" ht="18" customHeight="1" x14ac:dyDescent="0.2">
      <c r="A200" s="381" t="str">
        <f>A152</f>
        <v>VII.  Precios Promedios de Productos Agropecuarios en Cadenas de Supermercados en Santo Domingo, (En RD$)</v>
      </c>
      <c r="B200" s="381"/>
      <c r="C200" s="381"/>
      <c r="D200" s="381"/>
      <c r="E200" s="381"/>
      <c r="F200" s="381"/>
      <c r="G200" s="381"/>
      <c r="H200" s="57"/>
    </row>
    <row r="201" spans="1:15" ht="18" customHeight="1" x14ac:dyDescent="0.2">
      <c r="A201" s="382">
        <f ca="1">A153</f>
        <v>45817</v>
      </c>
      <c r="B201" s="382"/>
      <c r="C201" s="382"/>
      <c r="D201" s="382"/>
      <c r="E201" s="382"/>
      <c r="F201" s="382"/>
      <c r="G201" s="382"/>
      <c r="H201" s="57"/>
    </row>
    <row r="202" spans="1:15" ht="50.1" customHeight="1" x14ac:dyDescent="0.2">
      <c r="A202" s="351" t="s">
        <v>0</v>
      </c>
      <c r="B202" s="352" t="s">
        <v>1</v>
      </c>
      <c r="C202" s="353" t="str">
        <f>C6</f>
        <v xml:space="preserve">La Sirena, Carretera Mella </v>
      </c>
      <c r="D202" s="353" t="str">
        <f>D6</f>
        <v>Bravo, Villa Mella</v>
      </c>
      <c r="E202" s="353" t="str">
        <f>E6</f>
        <v xml:space="preserve">Jumbo, Carretera Mella </v>
      </c>
      <c r="F202" s="353" t="str">
        <f>F6</f>
        <v>Hiper Olé, Villa Mella</v>
      </c>
      <c r="G202" s="354" t="s">
        <v>2</v>
      </c>
    </row>
    <row r="203" spans="1:15" s="44" customFormat="1" ht="15.75" customHeight="1" x14ac:dyDescent="0.2">
      <c r="A203" s="214" t="str">
        <f>Hoy!B175</f>
        <v xml:space="preserve">Róbalos </v>
      </c>
      <c r="B203" s="215" t="str">
        <f>Hoy!C175</f>
        <v>lb</v>
      </c>
      <c r="C203" s="178"/>
      <c r="D203" s="178"/>
      <c r="E203" s="178">
        <f>Hoy!F175</f>
        <v>128.94999999999999</v>
      </c>
      <c r="F203" s="178"/>
      <c r="G203" s="68">
        <f t="shared" ref="G203:G211" si="11">AVERAGE(C203:F203)</f>
        <v>128.94999999999999</v>
      </c>
      <c r="J203" s="45"/>
      <c r="K203" s="45"/>
      <c r="L203" s="45"/>
      <c r="M203" s="45"/>
      <c r="N203" s="45"/>
      <c r="O203" s="45"/>
    </row>
    <row r="204" spans="1:15" s="44" customFormat="1" ht="15.75" hidden="1" customHeight="1" x14ac:dyDescent="0.2">
      <c r="A204" s="214" t="str">
        <f>Hoy!B176</f>
        <v>Mero americano</v>
      </c>
      <c r="B204" s="215" t="str">
        <f>Hoy!C176</f>
        <v>lb</v>
      </c>
      <c r="C204" s="178"/>
      <c r="D204" s="178">
        <f>Hoy!E176</f>
        <v>0</v>
      </c>
      <c r="E204" s="178">
        <f>Hoy!F176</f>
        <v>0</v>
      </c>
      <c r="F204" s="178"/>
      <c r="G204" s="68">
        <f t="shared" si="11"/>
        <v>0</v>
      </c>
      <c r="J204" s="45"/>
      <c r="K204" s="45"/>
      <c r="L204" s="45"/>
      <c r="M204" s="45"/>
      <c r="N204" s="45"/>
      <c r="O204" s="45"/>
    </row>
    <row r="205" spans="1:15" s="44" customFormat="1" ht="15.75" hidden="1" customHeight="1" x14ac:dyDescent="0.2">
      <c r="A205" s="214" t="str">
        <f>Hoy!B177</f>
        <v>Meros nep</v>
      </c>
      <c r="B205" s="215" t="str">
        <f>Hoy!C177</f>
        <v>lb</v>
      </c>
      <c r="C205" s="178"/>
      <c r="D205" s="178">
        <f>Hoy!E177</f>
        <v>0</v>
      </c>
      <c r="E205" s="178">
        <f>Hoy!F177</f>
        <v>0</v>
      </c>
      <c r="F205" s="178"/>
      <c r="G205" s="68">
        <f t="shared" si="11"/>
        <v>0</v>
      </c>
      <c r="J205" s="45"/>
      <c r="K205" s="45"/>
      <c r="L205" s="45"/>
      <c r="M205" s="45"/>
      <c r="N205" s="45"/>
      <c r="O205" s="45"/>
    </row>
    <row r="206" spans="1:15" s="44" customFormat="1" ht="15.75" hidden="1" customHeight="1" x14ac:dyDescent="0.2">
      <c r="A206" s="214" t="str">
        <f>Hoy!B178</f>
        <v>Rabirrubia</v>
      </c>
      <c r="B206" s="215" t="str">
        <f>Hoy!C178</f>
        <v>lb</v>
      </c>
      <c r="C206" s="178"/>
      <c r="D206" s="178">
        <f>Hoy!E178</f>
        <v>0</v>
      </c>
      <c r="E206" s="178">
        <f>Hoy!F178</f>
        <v>0</v>
      </c>
      <c r="F206" s="178"/>
      <c r="G206" s="68">
        <f t="shared" si="11"/>
        <v>0</v>
      </c>
      <c r="J206" s="45"/>
      <c r="K206" s="45"/>
      <c r="L206" s="45"/>
      <c r="M206" s="45"/>
      <c r="N206" s="45"/>
      <c r="O206" s="45"/>
    </row>
    <row r="207" spans="1:15" s="44" customFormat="1" ht="15.75" customHeight="1" x14ac:dyDescent="0.2">
      <c r="A207" s="214" t="str">
        <f>Hoy!B179</f>
        <v>Salmon</v>
      </c>
      <c r="B207" s="215" t="str">
        <f>Hoy!C179</f>
        <v>lb</v>
      </c>
      <c r="C207" s="178"/>
      <c r="D207" s="178">
        <f>Hoy!E179</f>
        <v>299</v>
      </c>
      <c r="E207" s="178">
        <f>Hoy!F179</f>
        <v>798.95</v>
      </c>
      <c r="F207" s="178"/>
      <c r="G207" s="68">
        <f t="shared" si="11"/>
        <v>548.97500000000002</v>
      </c>
      <c r="J207" s="45"/>
      <c r="K207" s="45"/>
      <c r="L207" s="45"/>
      <c r="M207" s="45"/>
      <c r="N207" s="45"/>
      <c r="O207" s="45"/>
    </row>
    <row r="208" spans="1:15" s="44" customFormat="1" ht="15.75" customHeight="1" x14ac:dyDescent="0.2">
      <c r="A208" s="214" t="str">
        <f>Hoy!B180</f>
        <v>Sardinas</v>
      </c>
      <c r="B208" s="215" t="str">
        <f>Hoy!C180</f>
        <v>lb</v>
      </c>
      <c r="C208" s="178"/>
      <c r="D208" s="178">
        <f>Hoy!E180</f>
        <v>79</v>
      </c>
      <c r="E208" s="178">
        <f>Hoy!F180</f>
        <v>99.95</v>
      </c>
      <c r="F208" s="178"/>
      <c r="G208" s="68">
        <f t="shared" si="11"/>
        <v>89.474999999999994</v>
      </c>
      <c r="J208" s="45"/>
      <c r="K208" s="45"/>
      <c r="L208" s="45"/>
      <c r="M208" s="45"/>
      <c r="N208" s="45"/>
      <c r="O208" s="45"/>
    </row>
    <row r="209" spans="1:15" s="44" customFormat="1" ht="15.75" hidden="1" customHeight="1" x14ac:dyDescent="0.2">
      <c r="A209" s="214" t="str">
        <f>Hoy!B181</f>
        <v xml:space="preserve">Atún rojo del Atlántico </v>
      </c>
      <c r="B209" s="215" t="str">
        <f>Hoy!C181</f>
        <v>lb</v>
      </c>
      <c r="C209" s="178">
        <f>Hoy!D181</f>
        <v>0</v>
      </c>
      <c r="D209" s="178">
        <f>Hoy!E181</f>
        <v>0</v>
      </c>
      <c r="E209" s="178">
        <f>Hoy!F181</f>
        <v>0</v>
      </c>
      <c r="F209" s="178">
        <f>Hoy!G181</f>
        <v>0</v>
      </c>
      <c r="G209" s="68">
        <f t="shared" si="11"/>
        <v>0</v>
      </c>
      <c r="J209" s="45"/>
      <c r="K209" s="45"/>
      <c r="L209" s="45"/>
      <c r="M209" s="45"/>
      <c r="N209" s="45"/>
      <c r="O209" s="45"/>
    </row>
    <row r="210" spans="1:15" s="44" customFormat="1" ht="15.75" hidden="1" customHeight="1" x14ac:dyDescent="0.2">
      <c r="A210" s="214" t="str">
        <f>Hoy!B182</f>
        <v>Atún aleta negra</v>
      </c>
      <c r="B210" s="215" t="str">
        <f>Hoy!C182</f>
        <v>lb</v>
      </c>
      <c r="C210" s="178">
        <f>Hoy!D182</f>
        <v>0</v>
      </c>
      <c r="D210" s="178">
        <f>Hoy!E182</f>
        <v>0</v>
      </c>
      <c r="E210" s="178">
        <f>Hoy!F182</f>
        <v>0</v>
      </c>
      <c r="F210" s="178">
        <f>Hoy!G182</f>
        <v>0</v>
      </c>
      <c r="G210" s="68">
        <f t="shared" si="11"/>
        <v>0</v>
      </c>
      <c r="J210" s="45"/>
      <c r="K210" s="45"/>
      <c r="L210" s="45"/>
      <c r="M210" s="45"/>
      <c r="N210" s="45"/>
      <c r="O210" s="45"/>
    </row>
    <row r="211" spans="1:15" s="44" customFormat="1" ht="15.75" hidden="1" customHeight="1" x14ac:dyDescent="0.2">
      <c r="A211" s="214" t="str">
        <f>Hoy!B183</f>
        <v xml:space="preserve">Atún </v>
      </c>
      <c r="B211" s="215" t="str">
        <f>Hoy!C183</f>
        <v>lb</v>
      </c>
      <c r="C211" s="178">
        <f>Hoy!D183</f>
        <v>0</v>
      </c>
      <c r="D211" s="178">
        <f>Hoy!E183</f>
        <v>0</v>
      </c>
      <c r="E211" s="178">
        <f>Hoy!F183</f>
        <v>0</v>
      </c>
      <c r="F211" s="178">
        <f>Hoy!G183</f>
        <v>0</v>
      </c>
      <c r="G211" s="68">
        <f t="shared" si="11"/>
        <v>0</v>
      </c>
      <c r="J211" s="45"/>
      <c r="K211" s="45"/>
      <c r="L211" s="45"/>
      <c r="M211" s="45"/>
      <c r="N211" s="45"/>
      <c r="O211" s="45"/>
    </row>
    <row r="212" spans="1:15" s="44" customFormat="1" ht="15.75" customHeight="1" x14ac:dyDescent="0.2">
      <c r="A212" s="220" t="str">
        <f>Hoy!B184</f>
        <v>Crustáceos</v>
      </c>
      <c r="B212" s="221"/>
      <c r="C212" s="221"/>
      <c r="D212" s="221"/>
      <c r="E212" s="221"/>
      <c r="F212" s="221"/>
      <c r="G212" s="350"/>
      <c r="J212" s="45"/>
      <c r="K212" s="45"/>
      <c r="L212" s="45"/>
      <c r="M212" s="45"/>
      <c r="N212" s="45"/>
      <c r="O212" s="45"/>
    </row>
    <row r="213" spans="1:15" s="44" customFormat="1" ht="15.75" hidden="1" customHeight="1" x14ac:dyDescent="0.2">
      <c r="A213" s="214" t="str">
        <f>Hoy!B188</f>
        <v xml:space="preserve">Langostinos </v>
      </c>
      <c r="B213" s="215" t="str">
        <f>Hoy!C188</f>
        <v>lb</v>
      </c>
      <c r="C213" s="178">
        <f>Hoy!D188</f>
        <v>0</v>
      </c>
      <c r="D213" s="178">
        <f>Hoy!E188</f>
        <v>0</v>
      </c>
      <c r="E213" s="178">
        <f>Hoy!F188</f>
        <v>0</v>
      </c>
      <c r="F213" s="178">
        <f>Hoy!G188</f>
        <v>0</v>
      </c>
      <c r="G213" s="68">
        <f t="shared" ref="G213:G219" si="12">AVERAGE(C213:F213)</f>
        <v>0</v>
      </c>
      <c r="J213" s="45"/>
      <c r="K213" s="45"/>
      <c r="L213" s="45"/>
      <c r="M213" s="45"/>
      <c r="N213" s="45"/>
      <c r="O213" s="45"/>
    </row>
    <row r="214" spans="1:15" s="44" customFormat="1" ht="15.75" customHeight="1" x14ac:dyDescent="0.2">
      <c r="A214" s="214" t="str">
        <f>Hoy!B189</f>
        <v>Tentaculo de calamar</v>
      </c>
      <c r="B214" s="215" t="str">
        <f>Hoy!C189</f>
        <v>lb</v>
      </c>
      <c r="C214" s="178"/>
      <c r="D214" s="178">
        <f>Hoy!E189</f>
        <v>229</v>
      </c>
      <c r="E214" s="178"/>
      <c r="F214" s="178"/>
      <c r="G214" s="68">
        <f t="shared" si="12"/>
        <v>229</v>
      </c>
      <c r="J214" s="45"/>
      <c r="K214" s="45"/>
      <c r="L214" s="45"/>
      <c r="M214" s="45"/>
      <c r="N214" s="45"/>
      <c r="O214" s="45"/>
    </row>
    <row r="215" spans="1:15" s="44" customFormat="1" ht="15.75" customHeight="1" x14ac:dyDescent="0.2">
      <c r="A215" s="214" t="str">
        <f>Hoy!B190</f>
        <v>Pulpo</v>
      </c>
      <c r="B215" s="215" t="str">
        <f>Hoy!C190</f>
        <v>lb</v>
      </c>
      <c r="C215" s="178"/>
      <c r="D215" s="178">
        <f>Hoy!E190</f>
        <v>399</v>
      </c>
      <c r="E215" s="178"/>
      <c r="F215" s="178"/>
      <c r="G215" s="68">
        <f t="shared" si="12"/>
        <v>399</v>
      </c>
      <c r="J215" s="45"/>
      <c r="K215" s="45"/>
      <c r="L215" s="45"/>
      <c r="M215" s="45"/>
      <c r="N215" s="45"/>
      <c r="O215" s="45"/>
    </row>
    <row r="216" spans="1:15" s="44" customFormat="1" ht="15.75" hidden="1" customHeight="1" x14ac:dyDescent="0.2">
      <c r="A216" s="214" t="str">
        <f>Hoy!B191</f>
        <v>Filete de calamar</v>
      </c>
      <c r="B216" s="215" t="str">
        <f>Hoy!C191</f>
        <v>lb</v>
      </c>
      <c r="C216" s="178"/>
      <c r="D216" s="178">
        <f>Hoy!E191</f>
        <v>0</v>
      </c>
      <c r="E216" s="178"/>
      <c r="F216" s="178"/>
      <c r="G216" s="68">
        <f t="shared" si="12"/>
        <v>0</v>
      </c>
      <c r="J216" s="45"/>
      <c r="K216" s="45"/>
      <c r="L216" s="45"/>
      <c r="M216" s="45"/>
      <c r="N216" s="45"/>
      <c r="O216" s="45"/>
    </row>
    <row r="217" spans="1:15" s="44" customFormat="1" ht="15.75" customHeight="1" x14ac:dyDescent="0.2">
      <c r="A217" s="214" t="str">
        <f>Hoy!B192</f>
        <v>Lambi molido</v>
      </c>
      <c r="B217" s="215" t="str">
        <f>Hoy!C192</f>
        <v>ib</v>
      </c>
      <c r="C217" s="178"/>
      <c r="D217" s="178">
        <f>Hoy!E192</f>
        <v>1579</v>
      </c>
      <c r="E217" s="178"/>
      <c r="F217" s="178"/>
      <c r="G217" s="68">
        <f t="shared" si="12"/>
        <v>1579</v>
      </c>
      <c r="J217" s="45"/>
      <c r="K217" s="45"/>
      <c r="L217" s="45"/>
      <c r="M217" s="45"/>
      <c r="N217" s="45"/>
      <c r="O217" s="45"/>
    </row>
    <row r="218" spans="1:15" s="44" customFormat="1" ht="15.75" customHeight="1" x14ac:dyDescent="0.2">
      <c r="A218" s="214" t="str">
        <f>Hoy!B193</f>
        <v>Lambi</v>
      </c>
      <c r="B218" s="215" t="str">
        <f>Hoy!C193</f>
        <v>ib</v>
      </c>
      <c r="C218" s="178"/>
      <c r="D218" s="178"/>
      <c r="E218" s="178">
        <f>Hoy!F193</f>
        <v>239.95</v>
      </c>
      <c r="F218" s="178"/>
      <c r="G218" s="68">
        <f t="shared" si="12"/>
        <v>239.95</v>
      </c>
      <c r="J218" s="45"/>
      <c r="K218" s="45"/>
      <c r="L218" s="45"/>
      <c r="M218" s="45"/>
      <c r="N218" s="45"/>
      <c r="O218" s="45"/>
    </row>
    <row r="219" spans="1:15" s="44" customFormat="1" ht="15.75" hidden="1" customHeight="1" x14ac:dyDescent="0.2">
      <c r="A219" s="214" t="str">
        <f>Hoy!B194</f>
        <v>Jaiba</v>
      </c>
      <c r="B219" s="215" t="str">
        <f>Hoy!C194</f>
        <v>lb</v>
      </c>
      <c r="C219" s="178">
        <f>Hoy!D194</f>
        <v>0</v>
      </c>
      <c r="D219" s="178">
        <f>Hoy!E194</f>
        <v>0</v>
      </c>
      <c r="E219" s="178">
        <f>Hoy!F194</f>
        <v>0</v>
      </c>
      <c r="F219" s="178">
        <f>Hoy!G194</f>
        <v>0</v>
      </c>
      <c r="G219" s="68">
        <f t="shared" si="12"/>
        <v>0</v>
      </c>
      <c r="J219" s="45"/>
      <c r="K219" s="45"/>
      <c r="L219" s="45"/>
      <c r="M219" s="45"/>
      <c r="N219" s="45"/>
      <c r="O219" s="45"/>
    </row>
    <row r="220" spans="1:15" s="44" customFormat="1" ht="15.75" customHeight="1" x14ac:dyDescent="0.2">
      <c r="A220" s="220" t="str">
        <f>Hoy!B195</f>
        <v>AGROINDUSTRIALES</v>
      </c>
      <c r="B220" s="221"/>
      <c r="C220" s="221"/>
      <c r="D220" s="221"/>
      <c r="E220" s="221"/>
      <c r="F220" s="221"/>
      <c r="G220" s="350"/>
      <c r="J220" s="45"/>
      <c r="K220" s="45"/>
      <c r="L220" s="45"/>
      <c r="M220" s="45"/>
      <c r="N220" s="45"/>
      <c r="O220" s="45"/>
    </row>
    <row r="221" spans="1:15" s="50" customFormat="1" ht="15.75" customHeight="1" x14ac:dyDescent="0.2">
      <c r="A221" s="208" t="str">
        <f>Hoy!B92</f>
        <v>Azúcar (Blanca)</v>
      </c>
      <c r="B221" s="175" t="str">
        <f>Hoy!C92</f>
        <v>lb</v>
      </c>
      <c r="C221" s="179">
        <f>Hoy!D92</f>
        <v>35</v>
      </c>
      <c r="D221" s="179">
        <f>Hoy!E92</f>
        <v>28</v>
      </c>
      <c r="E221" s="179">
        <f>Hoy!F92</f>
        <v>34</v>
      </c>
      <c r="F221" s="179"/>
      <c r="G221" s="68">
        <f>AVERAGE(C221:F221)</f>
        <v>32.333333333333336</v>
      </c>
      <c r="H221" s="57"/>
      <c r="I221" s="57"/>
      <c r="J221" s="67"/>
      <c r="K221" s="67"/>
      <c r="L221" s="67"/>
      <c r="M221" s="67"/>
      <c r="N221" s="67"/>
      <c r="O221" s="67"/>
    </row>
    <row r="222" spans="1:15" s="50" customFormat="1" ht="15.75" customHeight="1" x14ac:dyDescent="0.2">
      <c r="A222" s="208" t="str">
        <f>Hoy!B93</f>
        <v>Azúcar (Crema)</v>
      </c>
      <c r="B222" s="175" t="str">
        <f>Hoy!C93</f>
        <v>lb</v>
      </c>
      <c r="C222" s="179">
        <f>Hoy!D93</f>
        <v>30</v>
      </c>
      <c r="D222" s="179">
        <f>Hoy!E93</f>
        <v>24</v>
      </c>
      <c r="E222" s="179">
        <f>Hoy!F93</f>
        <v>30</v>
      </c>
      <c r="F222" s="179">
        <f>Hoy!G93</f>
        <v>30</v>
      </c>
      <c r="G222" s="68">
        <f>AVERAGE(C222:F222)</f>
        <v>28.5</v>
      </c>
      <c r="H222" s="57"/>
      <c r="I222" s="57"/>
      <c r="J222" s="67"/>
      <c r="K222" s="67"/>
      <c r="L222" s="67"/>
      <c r="M222" s="67"/>
      <c r="N222" s="67"/>
      <c r="O222" s="67"/>
    </row>
    <row r="223" spans="1:15" s="44" customFormat="1" ht="15.75" customHeight="1" x14ac:dyDescent="0.2">
      <c r="A223" s="208" t="str">
        <f>Hoy!B196</f>
        <v>Café molido Santo Domingo</v>
      </c>
      <c r="B223" s="175" t="s">
        <v>5</v>
      </c>
      <c r="C223" s="179">
        <f>Hoy!D196</f>
        <v>340</v>
      </c>
      <c r="D223" s="179">
        <f>Hoy!E196</f>
        <v>339</v>
      </c>
      <c r="E223" s="179">
        <f>Hoy!F196</f>
        <v>338.95</v>
      </c>
      <c r="F223" s="179">
        <f>Hoy!G196</f>
        <v>339</v>
      </c>
      <c r="G223" s="68">
        <f>AVERAGE(C223:F223)</f>
        <v>339.23750000000001</v>
      </c>
      <c r="J223" s="45"/>
      <c r="K223" s="45"/>
      <c r="L223" s="45"/>
      <c r="M223" s="45"/>
      <c r="N223" s="45"/>
      <c r="O223" s="45"/>
    </row>
    <row r="224" spans="1:15" s="44" customFormat="1" ht="15.75" customHeight="1" x14ac:dyDescent="0.2">
      <c r="A224" s="208" t="str">
        <f>Hoy!B197</f>
        <v xml:space="preserve">Chocolate Embajador </v>
      </c>
      <c r="B224" s="215" t="str">
        <f>Hoy!C197</f>
        <v>Caja 10 und</v>
      </c>
      <c r="C224" s="179">
        <f>Hoy!D197</f>
        <v>117</v>
      </c>
      <c r="D224" s="179">
        <f>Hoy!E197</f>
        <v>117</v>
      </c>
      <c r="E224" s="179">
        <f>Hoy!F197</f>
        <v>114.95</v>
      </c>
      <c r="F224" s="179">
        <f>Hoy!G197</f>
        <v>117</v>
      </c>
      <c r="G224" s="68">
        <f>AVERAGE(C224:F224)</f>
        <v>116.4875</v>
      </c>
      <c r="J224" s="45"/>
      <c r="K224" s="45"/>
      <c r="L224" s="45"/>
      <c r="M224" s="45"/>
      <c r="N224" s="45"/>
      <c r="O224" s="45"/>
    </row>
    <row r="225" spans="1:15" s="44" customFormat="1" ht="15.75" hidden="1" customHeight="1" x14ac:dyDescent="0.2">
      <c r="A225" s="208" t="str">
        <f>Hoy!B198</f>
        <v>Pasta de tomate (Famosa)</v>
      </c>
      <c r="B225" s="215" t="str">
        <f>Hoy!C198</f>
        <v>16 onz</v>
      </c>
      <c r="C225" s="179">
        <f>Hoy!D198</f>
        <v>0</v>
      </c>
      <c r="D225" s="179">
        <f>Hoy!E198</f>
        <v>0</v>
      </c>
      <c r="E225" s="179">
        <f>Hoy!F198</f>
        <v>0</v>
      </c>
      <c r="F225" s="179">
        <f>Hoy!G198</f>
        <v>0</v>
      </c>
      <c r="G225" s="68">
        <f>AVERAGE(C225:F225)</f>
        <v>0</v>
      </c>
      <c r="J225" s="45"/>
      <c r="K225" s="45"/>
      <c r="L225" s="45"/>
      <c r="M225" s="45"/>
      <c r="N225" s="45"/>
      <c r="O225" s="45"/>
    </row>
    <row r="226" spans="1:15" s="44" customFormat="1" ht="15" customHeight="1" x14ac:dyDescent="0.2">
      <c r="A226" s="220" t="str">
        <f>Hoy!B199</f>
        <v>Aceites Vegetales y Refinados</v>
      </c>
      <c r="B226" s="221"/>
      <c r="C226" s="221"/>
      <c r="D226" s="221"/>
      <c r="E226" s="221"/>
      <c r="F226" s="221"/>
      <c r="G226" s="350"/>
      <c r="J226" s="45"/>
      <c r="K226" s="45"/>
      <c r="L226" s="45"/>
      <c r="M226" s="45"/>
      <c r="N226" s="45"/>
      <c r="O226" s="45"/>
    </row>
    <row r="227" spans="1:15" s="44" customFormat="1" ht="15.75" hidden="1" customHeight="1" x14ac:dyDescent="0.2">
      <c r="A227" s="383" t="str">
        <f>Hoy!B200</f>
        <v>Aceite Crisol</v>
      </c>
      <c r="B227" s="222" t="str">
        <f>Hoy!C200</f>
        <v>Botella 16 onz</v>
      </c>
      <c r="C227" s="178">
        <f>Hoy!D200</f>
        <v>0</v>
      </c>
      <c r="D227" s="178">
        <f>Hoy!E200</f>
        <v>0</v>
      </c>
      <c r="E227" s="178">
        <f>Hoy!F200</f>
        <v>0</v>
      </c>
      <c r="F227" s="178">
        <f>Hoy!G200</f>
        <v>0</v>
      </c>
      <c r="G227" s="68">
        <f t="shared" ref="G227:G242" si="13">AVERAGE(C227:F227)</f>
        <v>0</v>
      </c>
      <c r="J227" s="45"/>
      <c r="K227" s="45"/>
      <c r="L227" s="45"/>
      <c r="M227" s="45"/>
      <c r="N227" s="45"/>
      <c r="O227" s="45"/>
    </row>
    <row r="228" spans="1:15" s="44" customFormat="1" ht="15.75" hidden="1" customHeight="1" x14ac:dyDescent="0.2">
      <c r="A228" s="384"/>
      <c r="B228" s="222" t="str">
        <f>Hoy!C201</f>
        <v>Galón 64 onz</v>
      </c>
      <c r="C228" s="178">
        <f>Hoy!D201</f>
        <v>0</v>
      </c>
      <c r="D228" s="178">
        <f>Hoy!E201</f>
        <v>0</v>
      </c>
      <c r="E228" s="178">
        <f>Hoy!F201</f>
        <v>0</v>
      </c>
      <c r="F228" s="178">
        <f>Hoy!G201</f>
        <v>0</v>
      </c>
      <c r="G228" s="68">
        <f t="shared" si="13"/>
        <v>0</v>
      </c>
      <c r="J228" s="45"/>
      <c r="K228" s="45"/>
      <c r="L228" s="45"/>
      <c r="M228" s="45"/>
      <c r="N228" s="45"/>
      <c r="O228" s="45"/>
    </row>
    <row r="229" spans="1:15" s="44" customFormat="1" ht="15.75" customHeight="1" x14ac:dyDescent="0.2">
      <c r="A229" s="383" t="str">
        <f>Hoy!B202</f>
        <v>Aceite de Soya Crisol</v>
      </c>
      <c r="B229" s="215" t="str">
        <f>Hoy!C202</f>
        <v>Botella 16 onz</v>
      </c>
      <c r="C229" s="178"/>
      <c r="D229" s="178"/>
      <c r="E229" s="178">
        <f>Hoy!F202</f>
        <v>108.95</v>
      </c>
      <c r="F229" s="178"/>
      <c r="G229" s="68">
        <f t="shared" si="13"/>
        <v>108.95</v>
      </c>
      <c r="J229" s="45"/>
      <c r="K229" s="45"/>
      <c r="L229" s="45"/>
      <c r="M229" s="45"/>
      <c r="N229" s="45"/>
      <c r="O229" s="45"/>
    </row>
    <row r="230" spans="1:15" s="44" customFormat="1" ht="15.75" customHeight="1" x14ac:dyDescent="0.2">
      <c r="A230" s="384"/>
      <c r="B230" s="215" t="str">
        <f>Hoy!C203</f>
        <v>Galón 64 onz</v>
      </c>
      <c r="C230" s="178"/>
      <c r="D230" s="178">
        <f>Hoy!E203</f>
        <v>413</v>
      </c>
      <c r="E230" s="178">
        <f>Hoy!F203</f>
        <v>412.95</v>
      </c>
      <c r="F230" s="178"/>
      <c r="G230" s="68">
        <f t="shared" si="13"/>
        <v>412.97500000000002</v>
      </c>
      <c r="J230" s="45"/>
      <c r="K230" s="45"/>
      <c r="L230" s="45"/>
      <c r="M230" s="45"/>
      <c r="N230" s="45"/>
      <c r="O230" s="45"/>
    </row>
    <row r="231" spans="1:15" s="44" customFormat="1" ht="15.75" customHeight="1" x14ac:dyDescent="0.2">
      <c r="A231" s="383" t="str">
        <f>Hoy!B204</f>
        <v xml:space="preserve">Aceite de soya La Joya </v>
      </c>
      <c r="B231" s="215" t="str">
        <f>Hoy!C204</f>
        <v>Botella 16 onz</v>
      </c>
      <c r="C231" s="178"/>
      <c r="D231" s="178"/>
      <c r="E231" s="178">
        <f>Hoy!F204</f>
        <v>97.95</v>
      </c>
      <c r="F231" s="178"/>
      <c r="G231" s="68">
        <f t="shared" si="13"/>
        <v>97.95</v>
      </c>
      <c r="J231" s="45"/>
      <c r="K231" s="45"/>
      <c r="L231" s="45"/>
      <c r="M231" s="45"/>
      <c r="N231" s="45"/>
      <c r="O231" s="45"/>
    </row>
    <row r="232" spans="1:15" s="44" customFormat="1" ht="15.75" customHeight="1" x14ac:dyDescent="0.2">
      <c r="A232" s="384"/>
      <c r="B232" s="215" t="str">
        <f>Hoy!C205</f>
        <v>Galón 64 onz</v>
      </c>
      <c r="C232" s="178">
        <f>Hoy!D205</f>
        <v>285</v>
      </c>
      <c r="D232" s="178"/>
      <c r="E232" s="178"/>
      <c r="F232" s="178"/>
      <c r="G232" s="68">
        <f t="shared" si="13"/>
        <v>285</v>
      </c>
      <c r="J232" s="45"/>
      <c r="K232" s="45"/>
      <c r="L232" s="45"/>
      <c r="M232" s="45"/>
      <c r="N232" s="45"/>
      <c r="O232" s="45"/>
    </row>
    <row r="233" spans="1:15" s="44" customFormat="1" ht="15.75" hidden="1" customHeight="1" x14ac:dyDescent="0.2">
      <c r="A233" s="383" t="s">
        <v>428</v>
      </c>
      <c r="B233" s="215" t="str">
        <f>Hoy!C212</f>
        <v>Botella 16 onz</v>
      </c>
      <c r="C233" s="178">
        <f>Hoy!D206</f>
        <v>0</v>
      </c>
      <c r="D233" s="178">
        <f>Hoy!E206</f>
        <v>0</v>
      </c>
      <c r="E233" s="178">
        <f>Hoy!F206</f>
        <v>0</v>
      </c>
      <c r="F233" s="178"/>
      <c r="G233" s="68">
        <f t="shared" si="13"/>
        <v>0</v>
      </c>
      <c r="J233" s="45"/>
      <c r="K233" s="45"/>
      <c r="L233" s="45"/>
      <c r="M233" s="45"/>
      <c r="N233" s="45"/>
      <c r="O233" s="45"/>
    </row>
    <row r="234" spans="1:15" s="44" customFormat="1" ht="15.75" hidden="1" customHeight="1" x14ac:dyDescent="0.2">
      <c r="A234" s="384"/>
      <c r="B234" s="215" t="str">
        <f>Hoy!C213</f>
        <v>Galón 64 onz</v>
      </c>
      <c r="C234" s="178">
        <f>Hoy!D207</f>
        <v>0</v>
      </c>
      <c r="D234" s="178">
        <f>Hoy!E207</f>
        <v>0</v>
      </c>
      <c r="E234" s="178">
        <f>Hoy!F207</f>
        <v>0</v>
      </c>
      <c r="F234" s="178"/>
      <c r="G234" s="68">
        <f t="shared" si="13"/>
        <v>0</v>
      </c>
      <c r="J234" s="45"/>
      <c r="K234" s="45"/>
      <c r="L234" s="45"/>
      <c r="M234" s="45"/>
      <c r="N234" s="45"/>
      <c r="O234" s="45"/>
    </row>
    <row r="235" spans="1:15" s="44" customFormat="1" ht="15.75" hidden="1" customHeight="1" x14ac:dyDescent="0.2">
      <c r="A235" s="383" t="s">
        <v>429</v>
      </c>
      <c r="B235" s="215" t="str">
        <f>Hoy!C208</f>
        <v>Botella 16 onz</v>
      </c>
      <c r="C235" s="178">
        <f>Hoy!D208</f>
        <v>0</v>
      </c>
      <c r="D235" s="178">
        <f>Hoy!E208</f>
        <v>0</v>
      </c>
      <c r="E235" s="178">
        <f>Hoy!F208</f>
        <v>0</v>
      </c>
      <c r="F235" s="178"/>
      <c r="G235" s="68">
        <f t="shared" si="13"/>
        <v>0</v>
      </c>
      <c r="J235" s="45"/>
      <c r="K235" s="45"/>
      <c r="L235" s="45"/>
      <c r="M235" s="45"/>
      <c r="N235" s="45"/>
      <c r="O235" s="45"/>
    </row>
    <row r="236" spans="1:15" s="44" customFormat="1" ht="15.75" hidden="1" customHeight="1" x14ac:dyDescent="0.2">
      <c r="A236" s="384"/>
      <c r="B236" s="215" t="str">
        <f>Hoy!C209</f>
        <v>Galón 64 onz</v>
      </c>
      <c r="C236" s="178">
        <f>Hoy!D209</f>
        <v>0</v>
      </c>
      <c r="D236" s="178">
        <f>Hoy!E209</f>
        <v>0</v>
      </c>
      <c r="E236" s="178">
        <f>Hoy!F209</f>
        <v>0</v>
      </c>
      <c r="F236" s="178"/>
      <c r="G236" s="68">
        <f t="shared" si="13"/>
        <v>0</v>
      </c>
      <c r="J236" s="45"/>
      <c r="K236" s="45"/>
      <c r="L236" s="45"/>
      <c r="M236" s="45"/>
      <c r="N236" s="45"/>
      <c r="O236" s="45"/>
    </row>
    <row r="237" spans="1:15" s="44" customFormat="1" ht="15.75" hidden="1" customHeight="1" x14ac:dyDescent="0.2">
      <c r="A237" s="383" t="s">
        <v>413</v>
      </c>
      <c r="B237" s="215" t="s">
        <v>649</v>
      </c>
      <c r="C237" s="178">
        <f>Hoy!D210</f>
        <v>0</v>
      </c>
      <c r="D237" s="178">
        <f>Hoy!E210</f>
        <v>0</v>
      </c>
      <c r="E237" s="178">
        <f>Hoy!F210</f>
        <v>0</v>
      </c>
      <c r="F237" s="178"/>
      <c r="G237" s="68">
        <f t="shared" si="13"/>
        <v>0</v>
      </c>
      <c r="J237" s="45"/>
      <c r="K237" s="45"/>
      <c r="L237" s="45"/>
      <c r="M237" s="45"/>
      <c r="N237" s="45"/>
      <c r="O237" s="45"/>
    </row>
    <row r="238" spans="1:15" s="44" customFormat="1" ht="15.75" hidden="1" customHeight="1" x14ac:dyDescent="0.2">
      <c r="A238" s="384"/>
      <c r="B238" s="215" t="s">
        <v>650</v>
      </c>
      <c r="C238" s="178">
        <f>Hoy!D211</f>
        <v>0</v>
      </c>
      <c r="D238" s="178">
        <f>Hoy!E211</f>
        <v>0</v>
      </c>
      <c r="E238" s="178">
        <f>Hoy!F211</f>
        <v>0</v>
      </c>
      <c r="F238" s="178"/>
      <c r="G238" s="68">
        <f t="shared" si="13"/>
        <v>0</v>
      </c>
      <c r="J238" s="45"/>
      <c r="K238" s="45"/>
      <c r="L238" s="45"/>
      <c r="M238" s="45"/>
      <c r="N238" s="45"/>
      <c r="O238" s="45"/>
    </row>
    <row r="239" spans="1:15" s="44" customFormat="1" ht="15.75" customHeight="1" x14ac:dyDescent="0.2">
      <c r="A239" s="383" t="s">
        <v>414</v>
      </c>
      <c r="B239" s="222" t="s">
        <v>649</v>
      </c>
      <c r="C239" s="178"/>
      <c r="D239" s="178"/>
      <c r="E239" s="178"/>
      <c r="F239" s="178"/>
      <c r="G239" s="68" t="e">
        <f t="shared" si="13"/>
        <v>#DIV/0!</v>
      </c>
      <c r="J239" s="45"/>
      <c r="K239" s="45"/>
      <c r="L239" s="45"/>
      <c r="M239" s="45"/>
      <c r="N239" s="45"/>
      <c r="O239" s="45"/>
    </row>
    <row r="240" spans="1:15" s="44" customFormat="1" ht="15.75" customHeight="1" x14ac:dyDescent="0.2">
      <c r="A240" s="384"/>
      <c r="B240" s="222" t="s">
        <v>650</v>
      </c>
      <c r="C240" s="178"/>
      <c r="D240" s="178">
        <f>Hoy!E213</f>
        <v>299</v>
      </c>
      <c r="E240" s="178">
        <f>Hoy!F213</f>
        <v>420.95</v>
      </c>
      <c r="F240" s="178"/>
      <c r="G240" s="68">
        <f t="shared" si="13"/>
        <v>359.97500000000002</v>
      </c>
      <c r="J240" s="45"/>
      <c r="K240" s="45"/>
      <c r="L240" s="45"/>
      <c r="M240" s="45"/>
      <c r="N240" s="45"/>
      <c r="O240" s="45"/>
    </row>
    <row r="241" spans="1:15" s="44" customFormat="1" ht="15.75" customHeight="1" x14ac:dyDescent="0.2">
      <c r="A241" s="383" t="s">
        <v>415</v>
      </c>
      <c r="B241" s="222" t="s">
        <v>649</v>
      </c>
      <c r="C241" s="178"/>
      <c r="D241" s="178"/>
      <c r="E241" s="178">
        <f>Hoy!F214</f>
        <v>238.95</v>
      </c>
      <c r="F241" s="178"/>
      <c r="G241" s="68">
        <f t="shared" si="13"/>
        <v>238.95</v>
      </c>
      <c r="J241" s="45"/>
      <c r="K241" s="45"/>
      <c r="L241" s="45"/>
      <c r="M241" s="45"/>
      <c r="N241" s="45"/>
      <c r="O241" s="45"/>
    </row>
    <row r="242" spans="1:15" s="44" customFormat="1" ht="15.75" customHeight="1" x14ac:dyDescent="0.2">
      <c r="A242" s="384"/>
      <c r="B242" s="222" t="s">
        <v>650</v>
      </c>
      <c r="C242" s="178"/>
      <c r="D242" s="178"/>
      <c r="E242" s="178">
        <f>Hoy!F215</f>
        <v>478.95</v>
      </c>
      <c r="F242" s="178"/>
      <c r="G242" s="68">
        <f t="shared" si="13"/>
        <v>478.95</v>
      </c>
      <c r="J242" s="45"/>
      <c r="K242" s="45"/>
      <c r="L242" s="45"/>
      <c r="M242" s="45"/>
      <c r="N242" s="45"/>
      <c r="O242" s="45"/>
    </row>
    <row r="243" spans="1:15" s="44" customFormat="1" ht="15.75" customHeight="1" x14ac:dyDescent="0.2">
      <c r="A243" s="218" t="str">
        <f>Hoy!B216</f>
        <v>Enlatados</v>
      </c>
      <c r="B243" s="219"/>
      <c r="C243" s="188"/>
      <c r="D243" s="188"/>
      <c r="E243" s="188"/>
      <c r="F243" s="188"/>
      <c r="G243" s="194"/>
      <c r="J243" s="45"/>
      <c r="K243" s="45"/>
      <c r="L243" s="45"/>
      <c r="M243" s="45"/>
      <c r="N243" s="45"/>
      <c r="O243" s="45"/>
    </row>
    <row r="244" spans="1:15" s="44" customFormat="1" ht="15.75" customHeight="1" x14ac:dyDescent="0.2">
      <c r="A244" s="214" t="str">
        <f>Hoy!B217</f>
        <v>Guandules Enlatados con Coco</v>
      </c>
      <c r="B244" s="215" t="str">
        <f>Hoy!C217</f>
        <v>Lata 15 onz</v>
      </c>
      <c r="C244" s="178">
        <f>Hoy!D217</f>
        <v>155</v>
      </c>
      <c r="D244" s="178">
        <f>Hoy!E217</f>
        <v>149</v>
      </c>
      <c r="E244" s="178">
        <f>Hoy!F217</f>
        <v>148.94999999999999</v>
      </c>
      <c r="F244" s="178">
        <f>Hoy!G217</f>
        <v>154</v>
      </c>
      <c r="G244" s="68">
        <f t="shared" ref="G244:G251" si="14">AVERAGE(C244:F244)</f>
        <v>151.73750000000001</v>
      </c>
      <c r="J244" s="45"/>
      <c r="K244" s="45"/>
      <c r="L244" s="45"/>
      <c r="M244" s="45"/>
      <c r="N244" s="45"/>
      <c r="O244" s="45"/>
    </row>
    <row r="245" spans="1:15" s="44" customFormat="1" ht="15.75" customHeight="1" x14ac:dyDescent="0.2">
      <c r="A245" s="214" t="str">
        <f>Hoy!B218</f>
        <v>Guandules Enlatados sin Coco</v>
      </c>
      <c r="B245" s="215" t="str">
        <f>Hoy!C218</f>
        <v>Lata 15 onz</v>
      </c>
      <c r="C245" s="178">
        <f>Hoy!D218</f>
        <v>112</v>
      </c>
      <c r="D245" s="178">
        <f>Hoy!E218</f>
        <v>109</v>
      </c>
      <c r="E245" s="178">
        <f>Hoy!F218</f>
        <v>108.95</v>
      </c>
      <c r="F245" s="178">
        <f>Hoy!G218</f>
        <v>109</v>
      </c>
      <c r="G245" s="68">
        <f t="shared" si="14"/>
        <v>109.7375</v>
      </c>
      <c r="J245" s="45"/>
      <c r="K245" s="45"/>
      <c r="L245" s="45"/>
      <c r="M245" s="45"/>
      <c r="N245" s="45"/>
      <c r="O245" s="45"/>
    </row>
    <row r="246" spans="1:15" s="44" customFormat="1" ht="15.75" customHeight="1" x14ac:dyDescent="0.2">
      <c r="A246" s="214" t="str">
        <f>Hoy!B219</f>
        <v>Habichuelas Blancas Enlatadas</v>
      </c>
      <c r="B246" s="215" t="str">
        <f>Hoy!C219</f>
        <v>Lata 15 onz</v>
      </c>
      <c r="C246" s="178">
        <f>Hoy!D219</f>
        <v>88</v>
      </c>
      <c r="D246" s="178">
        <f>Hoy!E219</f>
        <v>89</v>
      </c>
      <c r="E246" s="178">
        <f>Hoy!F219</f>
        <v>87.95</v>
      </c>
      <c r="F246" s="178">
        <f>Hoy!G219</f>
        <v>87</v>
      </c>
      <c r="G246" s="68">
        <f t="shared" si="14"/>
        <v>87.987499999999997</v>
      </c>
      <c r="J246" s="45"/>
      <c r="K246" s="45"/>
      <c r="L246" s="45"/>
      <c r="M246" s="45"/>
      <c r="N246" s="45"/>
      <c r="O246" s="45"/>
    </row>
    <row r="247" spans="1:15" s="44" customFormat="1" ht="15.75" customHeight="1" x14ac:dyDescent="0.2">
      <c r="A247" s="214" t="str">
        <f>Hoy!B220</f>
        <v>Habichuelas Negras Enlatadas</v>
      </c>
      <c r="B247" s="215" t="str">
        <f>Hoy!C220</f>
        <v>Lata 15 onz</v>
      </c>
      <c r="C247" s="178">
        <f>Hoy!D220</f>
        <v>88</v>
      </c>
      <c r="D247" s="178">
        <f>Hoy!E220</f>
        <v>89</v>
      </c>
      <c r="E247" s="178">
        <f>Hoy!F220</f>
        <v>87.95</v>
      </c>
      <c r="F247" s="178">
        <f>Hoy!G220</f>
        <v>87</v>
      </c>
      <c r="G247" s="68">
        <f t="shared" si="14"/>
        <v>87.987499999999997</v>
      </c>
      <c r="J247" s="45"/>
      <c r="K247" s="45"/>
      <c r="L247" s="45"/>
      <c r="M247" s="45"/>
      <c r="N247" s="45"/>
      <c r="O247" s="45"/>
    </row>
    <row r="248" spans="1:15" s="44" customFormat="1" ht="15.75" customHeight="1" x14ac:dyDescent="0.2">
      <c r="A248" s="214" t="str">
        <f>Hoy!B221</f>
        <v>Habichuelas Pintas Enlatadas</v>
      </c>
      <c r="B248" s="215" t="str">
        <f>Hoy!C221</f>
        <v>Lata 15 onz</v>
      </c>
      <c r="C248" s="178">
        <f>Hoy!D221</f>
        <v>88</v>
      </c>
      <c r="D248" s="178">
        <f>Hoy!E221</f>
        <v>89</v>
      </c>
      <c r="E248" s="178">
        <f>Hoy!F221</f>
        <v>87.95</v>
      </c>
      <c r="F248" s="178">
        <f>Hoy!G221</f>
        <v>87</v>
      </c>
      <c r="G248" s="68">
        <f t="shared" si="14"/>
        <v>87.987499999999997</v>
      </c>
      <c r="J248" s="45"/>
      <c r="K248" s="45"/>
      <c r="L248" s="45"/>
      <c r="M248" s="45"/>
      <c r="N248" s="45"/>
      <c r="O248" s="45"/>
    </row>
    <row r="249" spans="1:15" s="44" customFormat="1" ht="15.75" customHeight="1" x14ac:dyDescent="0.2">
      <c r="A249" s="214" t="str">
        <f>Hoy!B222</f>
        <v>Habichuelas Rojas Enlatadas</v>
      </c>
      <c r="B249" s="215" t="str">
        <f>Hoy!C222</f>
        <v>Lata 15 onz</v>
      </c>
      <c r="C249" s="178">
        <f>Hoy!D222</f>
        <v>88</v>
      </c>
      <c r="D249" s="178">
        <f>Hoy!E222</f>
        <v>89</v>
      </c>
      <c r="E249" s="178">
        <f>Hoy!F222</f>
        <v>87.95</v>
      </c>
      <c r="F249" s="178">
        <f>Hoy!G222</f>
        <v>87</v>
      </c>
      <c r="G249" s="68">
        <f t="shared" si="14"/>
        <v>87.987499999999997</v>
      </c>
      <c r="J249" s="45"/>
      <c r="K249" s="45"/>
      <c r="L249" s="45"/>
      <c r="M249" s="45"/>
      <c r="N249" s="45"/>
      <c r="O249" s="45"/>
    </row>
    <row r="250" spans="1:15" s="44" customFormat="1" ht="15.75" customHeight="1" x14ac:dyDescent="0.2">
      <c r="A250" s="214" t="str">
        <f>Hoy!B223</f>
        <v>Vegetales Mixtos Enlatados</v>
      </c>
      <c r="B250" s="215" t="str">
        <f>Hoy!C223</f>
        <v>Lata 15 onz</v>
      </c>
      <c r="C250" s="178"/>
      <c r="D250" s="178">
        <f>Hoy!E223</f>
        <v>124</v>
      </c>
      <c r="E250" s="178">
        <f>Hoy!F223</f>
        <v>120.95</v>
      </c>
      <c r="F250" s="178"/>
      <c r="G250" s="68">
        <f t="shared" si="14"/>
        <v>122.47499999999999</v>
      </c>
      <c r="J250" s="45"/>
      <c r="K250" s="45"/>
      <c r="L250" s="45"/>
      <c r="M250" s="45"/>
      <c r="N250" s="45"/>
      <c r="O250" s="45"/>
    </row>
    <row r="251" spans="1:15" s="44" customFormat="1" ht="15.75" customHeight="1" x14ac:dyDescent="0.2">
      <c r="A251" s="223" t="str">
        <f>Hoy!B224</f>
        <v>Maiz dulce (Famosa)</v>
      </c>
      <c r="B251" s="215" t="str">
        <f>Hoy!C224</f>
        <v>Lata 15 onz</v>
      </c>
      <c r="C251" s="186">
        <f>Hoy!D224</f>
        <v>108</v>
      </c>
      <c r="D251" s="186">
        <f>Hoy!E224</f>
        <v>99</v>
      </c>
      <c r="E251" s="186">
        <f>Hoy!F224</f>
        <v>98.95</v>
      </c>
      <c r="F251" s="178">
        <f>Hoy!G224</f>
        <v>104</v>
      </c>
      <c r="G251" s="68">
        <f t="shared" si="14"/>
        <v>102.4875</v>
      </c>
      <c r="J251" s="45"/>
      <c r="K251" s="45"/>
      <c r="L251" s="45"/>
      <c r="M251" s="45"/>
      <c r="N251" s="45"/>
      <c r="O251" s="45"/>
    </row>
    <row r="252" spans="1:15" s="44" customFormat="1" ht="15.75" customHeight="1" x14ac:dyDescent="0.2">
      <c r="A252" s="218" t="str">
        <f>Hoy!B225</f>
        <v>Tipos de Harina</v>
      </c>
      <c r="B252" s="219"/>
      <c r="C252" s="188"/>
      <c r="D252" s="188"/>
      <c r="E252" s="188"/>
      <c r="F252" s="188"/>
      <c r="G252" s="194"/>
      <c r="J252" s="45"/>
      <c r="K252" s="45"/>
      <c r="L252" s="45"/>
      <c r="M252" s="45"/>
      <c r="N252" s="45"/>
      <c r="O252" s="45"/>
    </row>
    <row r="253" spans="1:15" s="44" customFormat="1" ht="15.75" customHeight="1" x14ac:dyDescent="0.2">
      <c r="A253" s="224" t="str">
        <f>Hoy!B226</f>
        <v>Harina de Maíz (Doramas)</v>
      </c>
      <c r="B253" s="225" t="str">
        <f>Hoy!C226</f>
        <v>14 onz</v>
      </c>
      <c r="C253" s="187"/>
      <c r="D253" s="187">
        <f>Hoy!E226</f>
        <v>23</v>
      </c>
      <c r="E253" s="187"/>
      <c r="F253" s="187"/>
      <c r="G253" s="68">
        <f>AVERAGE(C253:F253)</f>
        <v>23</v>
      </c>
      <c r="J253" s="45"/>
      <c r="K253" s="45"/>
      <c r="L253" s="45"/>
      <c r="M253" s="45"/>
      <c r="N253" s="45"/>
      <c r="O253" s="45"/>
    </row>
    <row r="254" spans="1:15" s="44" customFormat="1" ht="15.75" customHeight="1" x14ac:dyDescent="0.2">
      <c r="A254" s="214" t="str">
        <f>Hoy!B227</f>
        <v>Harina de Maíz (Mazorca)</v>
      </c>
      <c r="B254" s="215" t="str">
        <f>Hoy!C227</f>
        <v>14 onz</v>
      </c>
      <c r="C254" s="187">
        <f>Hoy!D227</f>
        <v>24</v>
      </c>
      <c r="D254" s="187">
        <f>Hoy!E227</f>
        <v>19</v>
      </c>
      <c r="E254" s="187">
        <f>Hoy!F227</f>
        <v>23.95</v>
      </c>
      <c r="F254" s="187"/>
      <c r="G254" s="68">
        <f>AVERAGE(C254:F254)</f>
        <v>22.316666666666666</v>
      </c>
      <c r="J254" s="45"/>
      <c r="K254" s="45"/>
      <c r="L254" s="45"/>
      <c r="M254" s="45"/>
      <c r="N254" s="45"/>
      <c r="O254" s="45"/>
    </row>
    <row r="255" spans="1:15" s="44" customFormat="1" ht="15.75" customHeight="1" x14ac:dyDescent="0.2">
      <c r="A255" s="214" t="str">
        <f>Hoy!B228</f>
        <v>Harina de Trigo Milano</v>
      </c>
      <c r="B255" s="215" t="str">
        <f>Hoy!C228</f>
        <v>2 lb</v>
      </c>
      <c r="C255" s="187">
        <f>Hoy!D228</f>
        <v>82</v>
      </c>
      <c r="D255" s="187"/>
      <c r="E255" s="187">
        <f>Hoy!F228</f>
        <v>78.95</v>
      </c>
      <c r="F255" s="187">
        <f>Hoy!G228</f>
        <v>78</v>
      </c>
      <c r="G255" s="68">
        <f>AVERAGE(C255:F255)</f>
        <v>79.649999999999991</v>
      </c>
      <c r="J255" s="45"/>
      <c r="K255" s="45"/>
      <c r="L255" s="45"/>
      <c r="M255" s="45"/>
      <c r="N255" s="45"/>
      <c r="O255" s="45"/>
    </row>
    <row r="256" spans="1:15" s="44" customFormat="1" ht="15.75" customHeight="1" x14ac:dyDescent="0.2">
      <c r="A256" s="214" t="str">
        <f>Hoy!B229</f>
        <v>Harina trigo (Blanquita)</v>
      </c>
      <c r="B256" s="215" t="str">
        <f>Hoy!C229</f>
        <v>2 lb</v>
      </c>
      <c r="C256" s="187">
        <f>Hoy!D229</f>
        <v>84</v>
      </c>
      <c r="D256" s="187">
        <f>Hoy!E229</f>
        <v>84</v>
      </c>
      <c r="E256" s="187">
        <f>Hoy!F229</f>
        <v>84.95</v>
      </c>
      <c r="F256" s="187">
        <f>Hoy!G229</f>
        <v>84</v>
      </c>
      <c r="G256" s="68">
        <f>AVERAGE(C256:F256)</f>
        <v>84.237499999999997</v>
      </c>
      <c r="J256" s="45"/>
      <c r="K256" s="45"/>
      <c r="L256" s="45"/>
      <c r="M256" s="45"/>
      <c r="N256" s="45"/>
      <c r="O256" s="45"/>
    </row>
    <row r="257" spans="1:15" s="44" customFormat="1" ht="15.75" customHeight="1" x14ac:dyDescent="0.2">
      <c r="A257" s="142" t="s">
        <v>659</v>
      </c>
      <c r="B257" s="191"/>
      <c r="C257" s="142"/>
      <c r="D257" s="142"/>
      <c r="E257" s="226"/>
      <c r="F257" s="185"/>
      <c r="G257" s="90"/>
      <c r="J257" s="45"/>
      <c r="K257" s="45"/>
      <c r="L257" s="45"/>
      <c r="M257" s="45"/>
      <c r="N257" s="45"/>
      <c r="O257" s="45"/>
    </row>
    <row r="258" spans="1:15" s="44" customFormat="1" ht="15.75" customHeight="1" x14ac:dyDescent="0.2">
      <c r="A258" s="142" t="s">
        <v>365</v>
      </c>
      <c r="B258" s="191"/>
      <c r="C258" s="142"/>
      <c r="D258" s="142"/>
      <c r="E258" s="226"/>
      <c r="F258" s="185"/>
      <c r="G258" s="90"/>
      <c r="J258" s="45"/>
      <c r="K258" s="45"/>
      <c r="L258" s="45"/>
      <c r="M258" s="45"/>
      <c r="N258" s="45"/>
      <c r="O258" s="45"/>
    </row>
    <row r="259" spans="1:15" s="44" customFormat="1" ht="15.75" customHeight="1" x14ac:dyDescent="0.2">
      <c r="A259" s="142" t="s">
        <v>663</v>
      </c>
      <c r="B259" s="191"/>
      <c r="C259" s="142"/>
      <c r="D259" s="142"/>
      <c r="E259" s="226"/>
      <c r="F259" s="185"/>
      <c r="G259" s="90"/>
      <c r="J259" s="45"/>
      <c r="K259" s="45"/>
      <c r="L259" s="45"/>
      <c r="M259" s="45"/>
      <c r="N259" s="45"/>
      <c r="O259" s="45"/>
    </row>
    <row r="260" spans="1:15" s="44" customFormat="1" ht="15.75" customHeight="1" x14ac:dyDescent="0.2">
      <c r="A260" s="141"/>
      <c r="B260" s="191"/>
      <c r="C260" s="142"/>
      <c r="D260" s="142"/>
      <c r="E260" s="226"/>
      <c r="F260" s="185"/>
      <c r="G260" s="90"/>
      <c r="J260" s="45"/>
      <c r="K260" s="45"/>
      <c r="L260" s="45"/>
      <c r="M260" s="45"/>
      <c r="N260" s="45"/>
      <c r="O260" s="45"/>
    </row>
    <row r="261" spans="1:15" s="44" customFormat="1" ht="15.75" customHeight="1" x14ac:dyDescent="0.2">
      <c r="A261" s="60"/>
      <c r="B261" s="189"/>
      <c r="C261" s="45"/>
      <c r="D261" s="45"/>
      <c r="E261" s="185"/>
      <c r="F261" s="185"/>
      <c r="G261" s="90"/>
      <c r="J261" s="45"/>
      <c r="K261" s="45"/>
      <c r="L261" s="45"/>
      <c r="M261" s="45"/>
      <c r="N261" s="45"/>
      <c r="O261" s="45"/>
    </row>
    <row r="262" spans="1:15" s="44" customFormat="1" ht="15.75" customHeight="1" x14ac:dyDescent="0.25">
      <c r="A262" s="97"/>
      <c r="B262" s="184"/>
      <c r="C262" s="185"/>
      <c r="D262" s="185"/>
      <c r="E262" s="185"/>
      <c r="F262" s="185"/>
      <c r="G262" s="90"/>
      <c r="J262" s="45"/>
      <c r="K262" s="45"/>
      <c r="L262" s="45"/>
      <c r="M262" s="45"/>
      <c r="N262" s="45"/>
      <c r="O262" s="45"/>
    </row>
    <row r="263" spans="1:15" s="44" customFormat="1" ht="15.75" customHeight="1" x14ac:dyDescent="0.25">
      <c r="A263" s="97"/>
      <c r="B263" s="184"/>
      <c r="C263" s="185"/>
      <c r="D263" s="185"/>
      <c r="E263" s="185"/>
      <c r="F263" s="185"/>
      <c r="G263" s="90"/>
      <c r="J263" s="45"/>
      <c r="K263" s="45"/>
      <c r="L263" s="45"/>
      <c r="M263" s="45"/>
      <c r="N263" s="45"/>
      <c r="O263" s="45"/>
    </row>
    <row r="264" spans="1:15" s="44" customFormat="1" ht="15.75" customHeight="1" x14ac:dyDescent="0.25">
      <c r="A264" s="97"/>
      <c r="B264" s="184"/>
      <c r="C264" s="185"/>
      <c r="D264" s="185"/>
      <c r="E264" s="185"/>
      <c r="F264" s="185"/>
      <c r="G264" s="90"/>
      <c r="J264" s="45"/>
      <c r="K264" s="45"/>
      <c r="L264" s="45"/>
      <c r="M264" s="45"/>
      <c r="N264" s="45"/>
      <c r="O264" s="45"/>
    </row>
    <row r="265" spans="1:15" s="44" customFormat="1" ht="15.75" customHeight="1" x14ac:dyDescent="0.25">
      <c r="A265" s="97"/>
      <c r="B265" s="184"/>
      <c r="C265" s="185"/>
      <c r="D265" s="185"/>
      <c r="E265" s="185"/>
      <c r="F265" s="185"/>
      <c r="G265" s="90"/>
      <c r="J265" s="45"/>
      <c r="K265" s="45"/>
      <c r="L265" s="45"/>
      <c r="M265" s="45"/>
      <c r="N265" s="45"/>
      <c r="O265" s="45"/>
    </row>
    <row r="266" spans="1:15" s="44" customFormat="1" ht="15.75" customHeight="1" x14ac:dyDescent="0.25">
      <c r="A266" s="97"/>
      <c r="B266" s="184"/>
      <c r="C266" s="185"/>
      <c r="D266" s="185"/>
      <c r="E266" s="185"/>
      <c r="F266" s="185"/>
      <c r="G266" s="90"/>
      <c r="J266" s="45"/>
      <c r="K266" s="45"/>
      <c r="L266" s="45"/>
      <c r="M266" s="45"/>
      <c r="N266" s="45"/>
      <c r="O266" s="45"/>
    </row>
    <row r="267" spans="1:15" s="44" customFormat="1" ht="15.75" customHeight="1" x14ac:dyDescent="0.25">
      <c r="A267" s="97"/>
      <c r="B267" s="184"/>
      <c r="C267" s="185"/>
      <c r="D267" s="185"/>
      <c r="E267" s="185"/>
      <c r="F267" s="185"/>
      <c r="G267" s="90"/>
      <c r="J267" s="45"/>
      <c r="K267" s="45"/>
      <c r="L267" s="45"/>
      <c r="M267" s="45"/>
      <c r="N267" s="45"/>
      <c r="O267" s="45"/>
    </row>
    <row r="268" spans="1:15" s="44" customFormat="1" ht="15.75" customHeight="1" x14ac:dyDescent="0.25">
      <c r="A268" s="97"/>
      <c r="B268" s="184"/>
      <c r="C268" s="185"/>
      <c r="D268" s="185"/>
      <c r="E268" s="185"/>
      <c r="F268" s="185"/>
      <c r="G268" s="90"/>
      <c r="J268" s="45"/>
      <c r="K268" s="45"/>
      <c r="L268" s="45"/>
      <c r="M268" s="45"/>
      <c r="N268" s="45"/>
      <c r="O268" s="45"/>
    </row>
    <row r="269" spans="1:15" s="44" customFormat="1" ht="15.75" customHeight="1" x14ac:dyDescent="0.25">
      <c r="A269" s="97"/>
      <c r="B269" s="184"/>
      <c r="C269" s="185"/>
      <c r="D269" s="185"/>
      <c r="E269" s="185"/>
      <c r="F269" s="185"/>
      <c r="G269" s="90"/>
      <c r="J269" s="45"/>
      <c r="K269" s="45"/>
      <c r="L269" s="45"/>
      <c r="M269" s="45"/>
      <c r="N269" s="45"/>
      <c r="O269" s="45"/>
    </row>
    <row r="270" spans="1:15" s="44" customFormat="1" ht="15.75" customHeight="1" x14ac:dyDescent="0.25">
      <c r="A270" s="97"/>
      <c r="B270" s="184"/>
      <c r="C270" s="185"/>
      <c r="D270" s="185"/>
      <c r="E270" s="185"/>
      <c r="F270" s="185"/>
      <c r="G270" s="90"/>
      <c r="J270" s="45"/>
      <c r="K270" s="45"/>
      <c r="L270" s="45"/>
      <c r="M270" s="45"/>
      <c r="N270" s="45"/>
      <c r="O270" s="45"/>
    </row>
    <row r="271" spans="1:15" s="44" customFormat="1" ht="15.75" customHeight="1" x14ac:dyDescent="0.25">
      <c r="A271" s="97"/>
      <c r="B271" s="184"/>
      <c r="C271" s="185"/>
      <c r="D271" s="185"/>
      <c r="E271" s="185"/>
      <c r="F271" s="185"/>
      <c r="G271" s="90"/>
      <c r="J271" s="45"/>
      <c r="K271" s="45"/>
      <c r="L271" s="45"/>
      <c r="M271" s="45"/>
      <c r="N271" s="45"/>
      <c r="O271" s="45"/>
    </row>
    <row r="272" spans="1:15" s="44" customFormat="1" ht="15.75" customHeight="1" x14ac:dyDescent="0.25">
      <c r="A272" s="97"/>
      <c r="B272" s="184"/>
      <c r="C272" s="185"/>
      <c r="D272" s="185"/>
      <c r="E272" s="185"/>
      <c r="F272" s="185"/>
      <c r="G272" s="90"/>
      <c r="J272" s="45"/>
      <c r="K272" s="45"/>
      <c r="L272" s="45"/>
      <c r="M272" s="45"/>
      <c r="N272" s="45"/>
      <c r="O272" s="45"/>
    </row>
    <row r="273" spans="1:15" s="44" customFormat="1" ht="15.75" customHeight="1" x14ac:dyDescent="0.25">
      <c r="A273" s="97"/>
      <c r="B273" s="184"/>
      <c r="C273" s="185"/>
      <c r="D273" s="185"/>
      <c r="E273" s="185"/>
      <c r="F273" s="185"/>
      <c r="G273" s="90"/>
      <c r="J273" s="45"/>
      <c r="K273" s="45"/>
      <c r="L273" s="45"/>
      <c r="M273" s="45"/>
      <c r="N273" s="45"/>
      <c r="O273" s="45"/>
    </row>
    <row r="274" spans="1:15" s="44" customFormat="1" ht="15.75" customHeight="1" x14ac:dyDescent="0.25">
      <c r="A274" s="97"/>
      <c r="B274" s="184"/>
      <c r="C274" s="185"/>
      <c r="D274" s="185"/>
      <c r="E274" s="185"/>
      <c r="F274" s="185"/>
      <c r="G274" s="90"/>
      <c r="J274" s="45"/>
      <c r="K274" s="45"/>
      <c r="L274" s="45"/>
      <c r="M274" s="45"/>
      <c r="N274" s="45"/>
      <c r="O274" s="45"/>
    </row>
    <row r="275" spans="1:15" s="44" customFormat="1" ht="15.75" customHeight="1" x14ac:dyDescent="0.25">
      <c r="A275" s="97"/>
      <c r="B275" s="184"/>
      <c r="C275" s="185"/>
      <c r="D275" s="185"/>
      <c r="E275" s="185"/>
      <c r="F275" s="185"/>
      <c r="G275" s="90"/>
      <c r="J275" s="45"/>
      <c r="K275" s="45"/>
      <c r="L275" s="45"/>
      <c r="M275" s="45"/>
      <c r="N275" s="45"/>
      <c r="O275" s="45"/>
    </row>
    <row r="276" spans="1:15" s="44" customFormat="1" ht="15.75" customHeight="1" x14ac:dyDescent="0.25">
      <c r="A276" s="97"/>
      <c r="B276" s="184"/>
      <c r="C276" s="185"/>
      <c r="D276" s="185"/>
      <c r="E276" s="185"/>
      <c r="F276" s="185"/>
      <c r="G276" s="90"/>
      <c r="J276" s="45"/>
      <c r="K276" s="45"/>
      <c r="L276" s="45"/>
      <c r="M276" s="45"/>
      <c r="N276" s="45"/>
      <c r="O276" s="45"/>
    </row>
    <row r="277" spans="1:15" s="44" customFormat="1" ht="15.75" customHeight="1" x14ac:dyDescent="0.25">
      <c r="A277" s="97"/>
      <c r="B277" s="184"/>
      <c r="C277" s="185"/>
      <c r="D277" s="185"/>
      <c r="E277" s="185"/>
      <c r="F277" s="185"/>
      <c r="G277" s="90"/>
      <c r="J277" s="45"/>
      <c r="K277" s="45"/>
      <c r="L277" s="45"/>
      <c r="M277" s="45"/>
      <c r="N277" s="45"/>
      <c r="O277" s="45"/>
    </row>
    <row r="278" spans="1:15" s="44" customFormat="1" ht="15.75" customHeight="1" x14ac:dyDescent="0.25">
      <c r="A278" s="97"/>
      <c r="B278" s="184"/>
      <c r="C278" s="185"/>
      <c r="D278" s="185"/>
      <c r="E278" s="185"/>
      <c r="F278" s="185"/>
      <c r="G278" s="90"/>
      <c r="J278" s="45"/>
      <c r="K278" s="45"/>
      <c r="L278" s="45"/>
      <c r="M278" s="45"/>
      <c r="N278" s="45"/>
      <c r="O278" s="45"/>
    </row>
    <row r="279" spans="1:15" s="44" customFormat="1" ht="15.75" customHeight="1" x14ac:dyDescent="0.25">
      <c r="A279" s="97"/>
      <c r="B279" s="184"/>
      <c r="C279" s="185"/>
      <c r="D279" s="185"/>
      <c r="E279" s="185"/>
      <c r="F279" s="185"/>
      <c r="G279" s="90"/>
      <c r="J279" s="45"/>
      <c r="K279" s="45"/>
      <c r="L279" s="45"/>
      <c r="M279" s="45"/>
      <c r="N279" s="45"/>
      <c r="O279" s="45"/>
    </row>
    <row r="280" spans="1:15" s="44" customFormat="1" ht="15.75" customHeight="1" x14ac:dyDescent="0.25">
      <c r="A280" s="97"/>
      <c r="B280" s="184"/>
      <c r="C280" s="185"/>
      <c r="D280" s="185"/>
      <c r="E280" s="185"/>
      <c r="F280" s="185"/>
      <c r="G280" s="90"/>
      <c r="J280" s="45"/>
      <c r="K280" s="45"/>
      <c r="L280" s="45"/>
      <c r="M280" s="45"/>
      <c r="N280" s="45"/>
      <c r="O280" s="45"/>
    </row>
    <row r="281" spans="1:15" s="44" customFormat="1" ht="15.75" customHeight="1" x14ac:dyDescent="0.25">
      <c r="A281" s="97"/>
      <c r="B281" s="184"/>
      <c r="C281" s="185"/>
      <c r="D281" s="185"/>
      <c r="E281" s="185"/>
      <c r="F281" s="185"/>
      <c r="G281" s="90"/>
      <c r="J281" s="45"/>
      <c r="K281" s="45"/>
      <c r="L281" s="45"/>
      <c r="M281" s="45"/>
      <c r="N281" s="45"/>
      <c r="O281" s="45"/>
    </row>
    <row r="282" spans="1:15" s="44" customFormat="1" ht="15.75" customHeight="1" x14ac:dyDescent="0.25">
      <c r="A282" s="97"/>
      <c r="B282" s="184"/>
      <c r="C282" s="185"/>
      <c r="D282" s="185"/>
      <c r="E282" s="185"/>
      <c r="F282" s="185"/>
      <c r="G282" s="90"/>
      <c r="J282" s="45"/>
      <c r="K282" s="45"/>
      <c r="L282" s="45"/>
      <c r="M282" s="45"/>
      <c r="N282" s="45"/>
      <c r="O282" s="45"/>
    </row>
    <row r="283" spans="1:15" s="44" customFormat="1" ht="15.75" customHeight="1" x14ac:dyDescent="0.25">
      <c r="A283" s="97"/>
      <c r="B283" s="184"/>
      <c r="C283" s="185"/>
      <c r="D283" s="185"/>
      <c r="E283" s="185"/>
      <c r="F283" s="185"/>
      <c r="G283" s="90"/>
      <c r="J283" s="45"/>
      <c r="K283" s="45"/>
      <c r="L283" s="45"/>
      <c r="M283" s="45"/>
      <c r="N283" s="45"/>
      <c r="O283" s="45"/>
    </row>
    <row r="284" spans="1:15" s="44" customFormat="1" ht="15.75" customHeight="1" x14ac:dyDescent="0.25">
      <c r="A284" s="97"/>
      <c r="B284" s="184"/>
      <c r="C284" s="185"/>
      <c r="D284" s="185"/>
      <c r="E284" s="185"/>
      <c r="F284" s="185"/>
      <c r="G284" s="90"/>
      <c r="J284" s="45"/>
      <c r="K284" s="45"/>
      <c r="L284" s="45"/>
      <c r="M284" s="45"/>
      <c r="N284" s="45"/>
      <c r="O284" s="45"/>
    </row>
    <row r="285" spans="1:15" s="44" customFormat="1" ht="15.75" customHeight="1" x14ac:dyDescent="0.25">
      <c r="A285" s="97"/>
      <c r="B285" s="184"/>
      <c r="C285" s="185"/>
      <c r="D285" s="185"/>
      <c r="E285" s="185"/>
      <c r="F285" s="185"/>
      <c r="G285" s="90"/>
      <c r="J285" s="45"/>
      <c r="K285" s="45"/>
      <c r="L285" s="45"/>
      <c r="M285" s="45"/>
      <c r="N285" s="45"/>
      <c r="O285" s="45"/>
    </row>
    <row r="286" spans="1:15" s="44" customFormat="1" ht="15.75" customHeight="1" x14ac:dyDescent="0.25">
      <c r="A286" s="97"/>
      <c r="B286" s="184"/>
      <c r="C286" s="185"/>
      <c r="D286" s="185"/>
      <c r="E286" s="185"/>
      <c r="F286" s="185"/>
      <c r="G286" s="90"/>
      <c r="J286" s="45"/>
      <c r="K286" s="45"/>
      <c r="L286" s="45"/>
      <c r="M286" s="45"/>
      <c r="N286" s="45"/>
      <c r="O286" s="45"/>
    </row>
    <row r="287" spans="1:15" s="44" customFormat="1" ht="15.75" customHeight="1" x14ac:dyDescent="0.25">
      <c r="A287" s="97"/>
      <c r="B287" s="184"/>
      <c r="C287" s="185"/>
      <c r="D287" s="185"/>
      <c r="E287" s="185"/>
      <c r="F287" s="185"/>
      <c r="G287" s="90"/>
      <c r="J287" s="45"/>
      <c r="K287" s="45"/>
      <c r="L287" s="45"/>
      <c r="M287" s="45"/>
      <c r="N287" s="45"/>
      <c r="O287" s="45"/>
    </row>
    <row r="288" spans="1:15" s="44" customFormat="1" ht="15.75" customHeight="1" x14ac:dyDescent="0.25">
      <c r="A288" s="97"/>
      <c r="B288" s="184"/>
      <c r="C288" s="185"/>
      <c r="D288" s="185"/>
      <c r="E288" s="185"/>
      <c r="F288" s="185"/>
      <c r="G288" s="90"/>
      <c r="J288" s="45"/>
      <c r="K288" s="45"/>
      <c r="L288" s="45"/>
      <c r="M288" s="45"/>
      <c r="N288" s="45"/>
      <c r="O288" s="45"/>
    </row>
    <row r="289" spans="1:15" s="44" customFormat="1" ht="15.75" customHeight="1" x14ac:dyDescent="0.25">
      <c r="A289" s="97"/>
      <c r="B289" s="184"/>
      <c r="C289" s="185"/>
      <c r="D289" s="185"/>
      <c r="E289" s="185"/>
      <c r="F289" s="185"/>
      <c r="G289" s="90"/>
      <c r="J289" s="45"/>
      <c r="K289" s="45"/>
      <c r="L289" s="45"/>
      <c r="M289" s="45"/>
      <c r="N289" s="45"/>
      <c r="O289" s="45"/>
    </row>
    <row r="290" spans="1:15" s="44" customFormat="1" ht="15.75" customHeight="1" x14ac:dyDescent="0.25">
      <c r="A290" s="97"/>
      <c r="B290" s="184"/>
      <c r="C290" s="185"/>
      <c r="D290" s="185"/>
      <c r="E290" s="185"/>
      <c r="F290" s="185"/>
      <c r="G290" s="90"/>
      <c r="J290" s="45"/>
      <c r="K290" s="45"/>
      <c r="L290" s="45"/>
      <c r="M290" s="45"/>
      <c r="N290" s="45"/>
      <c r="O290" s="45"/>
    </row>
    <row r="291" spans="1:15" s="44" customFormat="1" ht="15.75" customHeight="1" x14ac:dyDescent="0.25">
      <c r="A291" s="97"/>
      <c r="B291" s="184"/>
      <c r="C291" s="185"/>
      <c r="D291" s="185"/>
      <c r="E291" s="185"/>
      <c r="F291" s="185"/>
      <c r="G291" s="90"/>
      <c r="J291" s="45"/>
      <c r="K291" s="45"/>
      <c r="L291" s="45"/>
      <c r="M291" s="45"/>
      <c r="N291" s="45"/>
      <c r="O291" s="45"/>
    </row>
    <row r="292" spans="1:15" s="44" customFormat="1" ht="15.75" customHeight="1" x14ac:dyDescent="0.25">
      <c r="A292" s="97"/>
      <c r="B292" s="184"/>
      <c r="C292" s="185"/>
      <c r="D292" s="185"/>
      <c r="E292" s="185"/>
      <c r="F292" s="185"/>
      <c r="G292" s="90"/>
      <c r="J292" s="45"/>
      <c r="K292" s="45"/>
      <c r="L292" s="45"/>
      <c r="M292" s="45"/>
      <c r="N292" s="45"/>
      <c r="O292" s="45"/>
    </row>
    <row r="293" spans="1:15" s="44" customFormat="1" ht="15.75" customHeight="1" x14ac:dyDescent="0.25">
      <c r="A293" s="97"/>
      <c r="B293" s="184"/>
      <c r="C293" s="185"/>
      <c r="D293" s="185"/>
      <c r="E293" s="185"/>
      <c r="F293" s="185"/>
      <c r="G293" s="90"/>
      <c r="J293" s="45"/>
      <c r="K293" s="45"/>
      <c r="L293" s="45"/>
      <c r="M293" s="45"/>
      <c r="N293" s="45"/>
      <c r="O293" s="45"/>
    </row>
    <row r="294" spans="1:15" s="44" customFormat="1" ht="15.75" customHeight="1" x14ac:dyDescent="0.25">
      <c r="A294" s="97"/>
      <c r="B294" s="184"/>
      <c r="C294" s="185"/>
      <c r="D294" s="185"/>
      <c r="E294" s="185"/>
      <c r="F294" s="185"/>
      <c r="G294" s="90"/>
      <c r="J294" s="45"/>
      <c r="K294" s="45"/>
      <c r="L294" s="45"/>
      <c r="M294" s="45"/>
      <c r="N294" s="45"/>
      <c r="O294" s="45"/>
    </row>
    <row r="295" spans="1:15" s="44" customFormat="1" ht="15.75" customHeight="1" x14ac:dyDescent="0.25">
      <c r="A295" s="97"/>
      <c r="B295" s="184"/>
      <c r="C295" s="185"/>
      <c r="D295" s="185"/>
      <c r="E295" s="185"/>
      <c r="F295" s="185"/>
      <c r="G295" s="90"/>
      <c r="J295" s="45"/>
      <c r="K295" s="45"/>
      <c r="L295" s="45"/>
      <c r="M295" s="45"/>
      <c r="N295" s="45"/>
      <c r="O295" s="45"/>
    </row>
    <row r="296" spans="1:15" s="44" customFormat="1" ht="15.75" customHeight="1" x14ac:dyDescent="0.25">
      <c r="A296" s="97"/>
      <c r="B296" s="184"/>
      <c r="C296" s="185"/>
      <c r="D296" s="185"/>
      <c r="E296" s="185"/>
      <c r="F296" s="185"/>
      <c r="G296" s="90"/>
      <c r="J296" s="45"/>
      <c r="K296" s="45"/>
      <c r="L296" s="45"/>
      <c r="M296" s="45"/>
      <c r="N296" s="45"/>
      <c r="O296" s="45"/>
    </row>
    <row r="297" spans="1:15" s="44" customFormat="1" ht="15.75" customHeight="1" x14ac:dyDescent="0.25">
      <c r="A297" s="97"/>
      <c r="B297" s="184"/>
      <c r="C297" s="185"/>
      <c r="D297" s="185"/>
      <c r="E297" s="185"/>
      <c r="F297" s="185"/>
      <c r="G297" s="90"/>
      <c r="J297" s="45"/>
      <c r="K297" s="45"/>
      <c r="L297" s="45"/>
      <c r="M297" s="45"/>
      <c r="N297" s="45"/>
      <c r="O297" s="45"/>
    </row>
    <row r="298" spans="1:15" s="44" customFormat="1" ht="15.75" customHeight="1" x14ac:dyDescent="0.25">
      <c r="A298" s="97"/>
      <c r="B298" s="184"/>
      <c r="C298" s="185"/>
      <c r="D298" s="185"/>
      <c r="E298" s="185"/>
      <c r="F298" s="185"/>
      <c r="G298" s="90"/>
      <c r="J298" s="45"/>
      <c r="K298" s="45"/>
      <c r="L298" s="45"/>
      <c r="M298" s="45"/>
      <c r="N298" s="45"/>
      <c r="O298" s="45"/>
    </row>
    <row r="299" spans="1:15" s="44" customFormat="1" ht="15.75" customHeight="1" x14ac:dyDescent="0.25">
      <c r="A299" s="97"/>
      <c r="B299" s="184"/>
      <c r="C299" s="185"/>
      <c r="D299" s="185"/>
      <c r="E299" s="185"/>
      <c r="F299" s="185"/>
      <c r="G299" s="90"/>
      <c r="J299" s="45"/>
      <c r="K299" s="45"/>
      <c r="L299" s="45"/>
      <c r="M299" s="45"/>
      <c r="N299" s="45"/>
      <c r="O299" s="45"/>
    </row>
    <row r="300" spans="1:15" s="44" customFormat="1" ht="15.75" customHeight="1" x14ac:dyDescent="0.25">
      <c r="A300" s="97"/>
      <c r="B300" s="184"/>
      <c r="C300" s="185"/>
      <c r="D300" s="185"/>
      <c r="E300" s="185"/>
      <c r="F300" s="185"/>
      <c r="G300" s="90"/>
      <c r="J300" s="45"/>
      <c r="K300" s="45"/>
      <c r="L300" s="45"/>
      <c r="M300" s="45"/>
      <c r="N300" s="45"/>
      <c r="O300" s="45"/>
    </row>
    <row r="301" spans="1:15" s="44" customFormat="1" ht="15.75" customHeight="1" x14ac:dyDescent="0.25">
      <c r="A301" s="97"/>
      <c r="B301" s="184"/>
      <c r="C301" s="185"/>
      <c r="D301" s="185"/>
      <c r="E301" s="185"/>
      <c r="F301" s="185"/>
      <c r="G301" s="90"/>
      <c r="J301" s="45"/>
      <c r="K301" s="45"/>
      <c r="L301" s="45"/>
      <c r="M301" s="45"/>
      <c r="N301" s="45"/>
      <c r="O301" s="45"/>
    </row>
    <row r="302" spans="1:15" s="44" customFormat="1" ht="15.75" customHeight="1" x14ac:dyDescent="0.25">
      <c r="A302" s="97"/>
      <c r="B302" s="184"/>
      <c r="C302" s="185"/>
      <c r="D302" s="185"/>
      <c r="E302" s="185"/>
      <c r="F302" s="185"/>
      <c r="G302" s="90"/>
      <c r="J302" s="45"/>
      <c r="K302" s="45"/>
      <c r="L302" s="45"/>
      <c r="M302" s="45"/>
      <c r="N302" s="45"/>
      <c r="O302" s="45"/>
    </row>
    <row r="303" spans="1:15" s="44" customFormat="1" ht="15.75" customHeight="1" x14ac:dyDescent="0.25">
      <c r="A303" s="97"/>
      <c r="B303" s="184"/>
      <c r="C303" s="185"/>
      <c r="D303" s="185"/>
      <c r="E303" s="185"/>
      <c r="F303" s="185"/>
      <c r="G303" s="90"/>
      <c r="J303" s="45"/>
      <c r="K303" s="45"/>
      <c r="L303" s="45"/>
      <c r="M303" s="45"/>
      <c r="N303" s="45"/>
      <c r="O303" s="45"/>
    </row>
    <row r="304" spans="1:15" s="44" customFormat="1" ht="15.75" customHeight="1" x14ac:dyDescent="0.25">
      <c r="A304" s="97"/>
      <c r="B304" s="184"/>
      <c r="C304" s="185"/>
      <c r="D304" s="185"/>
      <c r="E304" s="185"/>
      <c r="F304" s="185"/>
      <c r="G304" s="90"/>
      <c r="J304" s="45"/>
      <c r="K304" s="45"/>
      <c r="L304" s="45"/>
      <c r="M304" s="45"/>
      <c r="N304" s="45"/>
      <c r="O304" s="45"/>
    </row>
    <row r="305" spans="1:15" s="44" customFormat="1" ht="15.75" customHeight="1" x14ac:dyDescent="0.25">
      <c r="A305" s="97"/>
      <c r="B305" s="184"/>
      <c r="C305" s="185"/>
      <c r="D305" s="185"/>
      <c r="E305" s="185"/>
      <c r="F305" s="185"/>
      <c r="G305" s="90"/>
      <c r="J305" s="45"/>
      <c r="K305" s="45"/>
      <c r="L305" s="45"/>
      <c r="M305" s="45"/>
      <c r="N305" s="45"/>
      <c r="O305" s="45"/>
    </row>
    <row r="306" spans="1:15" s="44" customFormat="1" ht="15.75" customHeight="1" x14ac:dyDescent="0.25">
      <c r="A306" s="97"/>
      <c r="B306" s="184"/>
      <c r="C306" s="185"/>
      <c r="D306" s="185"/>
      <c r="E306" s="185"/>
      <c r="F306" s="185"/>
      <c r="G306" s="90"/>
      <c r="J306" s="45"/>
      <c r="K306" s="45"/>
      <c r="L306" s="45"/>
      <c r="M306" s="45"/>
      <c r="N306" s="45"/>
      <c r="O306" s="45"/>
    </row>
    <row r="307" spans="1:15" s="44" customFormat="1" ht="15.75" customHeight="1" x14ac:dyDescent="0.25">
      <c r="A307" s="97"/>
      <c r="B307" s="184"/>
      <c r="C307" s="185"/>
      <c r="D307" s="185"/>
      <c r="E307" s="185"/>
      <c r="F307" s="185"/>
      <c r="G307" s="90"/>
      <c r="J307" s="45"/>
      <c r="K307" s="45"/>
      <c r="L307" s="45"/>
      <c r="M307" s="45"/>
      <c r="N307" s="45"/>
      <c r="O307" s="45"/>
    </row>
    <row r="308" spans="1:15" s="44" customFormat="1" ht="15.75" customHeight="1" x14ac:dyDescent="0.25">
      <c r="A308" s="97"/>
      <c r="B308" s="184"/>
      <c r="C308" s="185"/>
      <c r="D308" s="185"/>
      <c r="E308" s="185"/>
      <c r="F308" s="185"/>
      <c r="G308" s="90"/>
      <c r="J308" s="45"/>
      <c r="K308" s="45"/>
      <c r="L308" s="45"/>
      <c r="M308" s="45"/>
      <c r="N308" s="45"/>
      <c r="O308" s="45"/>
    </row>
    <row r="309" spans="1:15" s="44" customFormat="1" ht="15.75" customHeight="1" x14ac:dyDescent="0.25">
      <c r="A309" s="97"/>
      <c r="B309" s="184"/>
      <c r="C309" s="185"/>
      <c r="D309" s="185"/>
      <c r="E309" s="185"/>
      <c r="F309" s="185"/>
      <c r="G309" s="90"/>
      <c r="J309" s="45"/>
      <c r="K309" s="45"/>
      <c r="L309" s="45"/>
      <c r="M309" s="45"/>
      <c r="N309" s="45"/>
      <c r="O309" s="45"/>
    </row>
    <row r="310" spans="1:15" s="44" customFormat="1" ht="15.75" customHeight="1" x14ac:dyDescent="0.25">
      <c r="A310" s="97"/>
      <c r="B310" s="184"/>
      <c r="C310" s="185"/>
      <c r="D310" s="185"/>
      <c r="E310" s="185"/>
      <c r="F310" s="185"/>
      <c r="G310" s="90"/>
      <c r="J310" s="45"/>
      <c r="K310" s="45"/>
      <c r="L310" s="45"/>
      <c r="M310" s="45"/>
      <c r="N310" s="45"/>
      <c r="O310" s="45"/>
    </row>
    <row r="311" spans="1:15" s="44" customFormat="1" ht="15.75" customHeight="1" x14ac:dyDescent="0.25">
      <c r="A311" s="97"/>
      <c r="B311" s="184"/>
      <c r="C311" s="185"/>
      <c r="D311" s="185"/>
      <c r="E311" s="185"/>
      <c r="F311" s="185"/>
      <c r="G311" s="90"/>
      <c r="J311" s="45"/>
      <c r="K311" s="45"/>
      <c r="L311" s="45"/>
      <c r="M311" s="45"/>
      <c r="N311" s="45"/>
      <c r="O311" s="45"/>
    </row>
    <row r="312" spans="1:15" s="44" customFormat="1" ht="15.75" customHeight="1" x14ac:dyDescent="0.25">
      <c r="A312" s="97"/>
      <c r="B312" s="184"/>
      <c r="C312" s="185"/>
      <c r="D312" s="185"/>
      <c r="E312" s="185"/>
      <c r="F312" s="185"/>
      <c r="G312" s="90"/>
      <c r="J312" s="45"/>
      <c r="K312" s="45"/>
      <c r="L312" s="45"/>
      <c r="M312" s="45"/>
      <c r="N312" s="45"/>
      <c r="O312" s="45"/>
    </row>
    <row r="313" spans="1:15" s="44" customFormat="1" ht="15.75" customHeight="1" x14ac:dyDescent="0.25">
      <c r="A313" s="97"/>
      <c r="B313" s="184"/>
      <c r="C313" s="185"/>
      <c r="D313" s="185"/>
      <c r="E313" s="185"/>
      <c r="F313" s="185"/>
      <c r="G313" s="90"/>
      <c r="J313" s="45"/>
      <c r="K313" s="45"/>
      <c r="L313" s="45"/>
      <c r="M313" s="45"/>
      <c r="N313" s="45"/>
      <c r="O313" s="45"/>
    </row>
    <row r="314" spans="1:15" s="44" customFormat="1" ht="15.75" customHeight="1" x14ac:dyDescent="0.25">
      <c r="A314" s="97"/>
      <c r="B314" s="184"/>
      <c r="C314" s="185"/>
      <c r="D314" s="185"/>
      <c r="E314" s="185"/>
      <c r="F314" s="185"/>
      <c r="G314" s="90"/>
      <c r="J314" s="45"/>
      <c r="K314" s="45"/>
      <c r="L314" s="45"/>
      <c r="M314" s="45"/>
      <c r="N314" s="45"/>
      <c r="O314" s="45"/>
    </row>
    <row r="315" spans="1:15" s="44" customFormat="1" ht="15.75" customHeight="1" x14ac:dyDescent="0.25">
      <c r="A315" s="97"/>
      <c r="B315" s="184"/>
      <c r="C315" s="185"/>
      <c r="D315" s="185"/>
      <c r="E315" s="185"/>
      <c r="F315" s="185"/>
      <c r="G315" s="90"/>
      <c r="J315" s="45"/>
      <c r="K315" s="45"/>
      <c r="L315" s="45"/>
      <c r="M315" s="45"/>
      <c r="N315" s="45"/>
      <c r="O315" s="45"/>
    </row>
    <row r="316" spans="1:15" s="44" customFormat="1" ht="15.75" customHeight="1" x14ac:dyDescent="0.25">
      <c r="A316" s="97"/>
      <c r="B316" s="184"/>
      <c r="C316" s="185"/>
      <c r="D316" s="185"/>
      <c r="E316" s="185"/>
      <c r="F316" s="185"/>
      <c r="G316" s="90"/>
      <c r="J316" s="45"/>
      <c r="K316" s="45"/>
      <c r="L316" s="45"/>
      <c r="M316" s="45"/>
      <c r="N316" s="45"/>
      <c r="O316" s="45"/>
    </row>
    <row r="317" spans="1:15" s="44" customFormat="1" ht="15.75" customHeight="1" x14ac:dyDescent="0.25">
      <c r="A317" s="97"/>
      <c r="B317" s="184"/>
      <c r="C317" s="185"/>
      <c r="D317" s="185"/>
      <c r="E317" s="185"/>
      <c r="F317" s="185"/>
      <c r="G317" s="90"/>
      <c r="J317" s="45"/>
      <c r="K317" s="45"/>
      <c r="L317" s="45"/>
      <c r="M317" s="45"/>
      <c r="N317" s="45"/>
      <c r="O317" s="45"/>
    </row>
    <row r="318" spans="1:15" s="44" customFormat="1" ht="15.75" customHeight="1" x14ac:dyDescent="0.25">
      <c r="A318" s="97"/>
      <c r="B318" s="184"/>
      <c r="C318" s="185"/>
      <c r="D318" s="185"/>
      <c r="E318" s="185"/>
      <c r="F318" s="185"/>
      <c r="G318" s="90"/>
      <c r="J318" s="45"/>
      <c r="K318" s="45"/>
      <c r="L318" s="45"/>
      <c r="M318" s="45"/>
      <c r="N318" s="45"/>
      <c r="O318" s="45"/>
    </row>
    <row r="319" spans="1:15" s="44" customFormat="1" ht="15.75" customHeight="1" x14ac:dyDescent="0.25">
      <c r="A319" s="97"/>
      <c r="B319" s="184"/>
      <c r="C319" s="185"/>
      <c r="D319" s="185"/>
      <c r="E319" s="185"/>
      <c r="F319" s="185"/>
      <c r="G319" s="90"/>
      <c r="J319" s="45"/>
      <c r="K319" s="45"/>
      <c r="L319" s="45"/>
      <c r="M319" s="45"/>
      <c r="N319" s="45"/>
      <c r="O319" s="45"/>
    </row>
    <row r="320" spans="1:15" s="44" customFormat="1" ht="15.75" customHeight="1" x14ac:dyDescent="0.25">
      <c r="A320" s="97"/>
      <c r="B320" s="184"/>
      <c r="C320" s="185"/>
      <c r="D320" s="185"/>
      <c r="E320" s="185"/>
      <c r="F320" s="185"/>
      <c r="G320" s="90"/>
      <c r="J320" s="45"/>
      <c r="K320" s="45"/>
      <c r="L320" s="45"/>
      <c r="M320" s="45"/>
      <c r="N320" s="45"/>
      <c r="O320" s="45"/>
    </row>
    <row r="321" spans="1:15" s="44" customFormat="1" ht="15.75" customHeight="1" x14ac:dyDescent="0.25">
      <c r="A321" s="97"/>
      <c r="B321" s="184"/>
      <c r="C321" s="185"/>
      <c r="D321" s="185"/>
      <c r="E321" s="185"/>
      <c r="F321" s="185"/>
      <c r="G321" s="90"/>
      <c r="J321" s="45"/>
      <c r="K321" s="45"/>
      <c r="L321" s="45"/>
      <c r="M321" s="45"/>
      <c r="N321" s="45"/>
      <c r="O321" s="45"/>
    </row>
    <row r="322" spans="1:15" s="44" customFormat="1" ht="15.75" customHeight="1" x14ac:dyDescent="0.25">
      <c r="A322" s="97"/>
      <c r="B322" s="184"/>
      <c r="C322" s="185"/>
      <c r="D322" s="185"/>
      <c r="E322" s="185"/>
      <c r="F322" s="185"/>
      <c r="G322" s="90"/>
      <c r="J322" s="45"/>
      <c r="K322" s="45"/>
      <c r="L322" s="45"/>
      <c r="M322" s="45"/>
      <c r="N322" s="45"/>
      <c r="O322" s="45"/>
    </row>
    <row r="323" spans="1:15" s="44" customFormat="1" ht="15.75" customHeight="1" x14ac:dyDescent="0.25">
      <c r="A323" s="97"/>
      <c r="B323" s="184"/>
      <c r="C323" s="185"/>
      <c r="D323" s="185"/>
      <c r="E323" s="185"/>
      <c r="F323" s="185"/>
      <c r="G323" s="90"/>
      <c r="J323" s="45"/>
      <c r="K323" s="45"/>
      <c r="L323" s="45"/>
      <c r="M323" s="45"/>
      <c r="N323" s="45"/>
      <c r="O323" s="45"/>
    </row>
    <row r="324" spans="1:15" s="44" customFormat="1" ht="15.75" customHeight="1" x14ac:dyDescent="0.25">
      <c r="A324" s="97"/>
      <c r="B324" s="184"/>
      <c r="C324" s="185"/>
      <c r="D324" s="185"/>
      <c r="E324" s="185"/>
      <c r="F324" s="185"/>
      <c r="G324" s="90"/>
      <c r="J324" s="45"/>
      <c r="K324" s="45"/>
      <c r="L324" s="45"/>
      <c r="M324" s="45"/>
      <c r="N324" s="45"/>
      <c r="O324" s="45"/>
    </row>
    <row r="325" spans="1:15" s="44" customFormat="1" ht="15.75" customHeight="1" x14ac:dyDescent="0.25">
      <c r="A325" s="97"/>
      <c r="B325" s="184"/>
      <c r="C325" s="185"/>
      <c r="D325" s="185"/>
      <c r="E325" s="185"/>
      <c r="F325" s="185"/>
      <c r="G325" s="90"/>
      <c r="J325" s="45"/>
      <c r="K325" s="45"/>
      <c r="L325" s="45"/>
      <c r="M325" s="45"/>
      <c r="N325" s="45"/>
      <c r="O325" s="45"/>
    </row>
    <row r="326" spans="1:15" s="44" customFormat="1" ht="15.75" customHeight="1" x14ac:dyDescent="0.25">
      <c r="A326" s="97"/>
      <c r="B326" s="184"/>
      <c r="C326" s="185"/>
      <c r="D326" s="185"/>
      <c r="E326" s="185"/>
      <c r="F326" s="185"/>
      <c r="G326" s="90"/>
      <c r="J326" s="45"/>
      <c r="K326" s="45"/>
      <c r="L326" s="45"/>
      <c r="M326" s="45"/>
      <c r="N326" s="45"/>
      <c r="O326" s="45"/>
    </row>
    <row r="327" spans="1:15" s="44" customFormat="1" ht="15.75" customHeight="1" x14ac:dyDescent="0.25">
      <c r="A327" s="97"/>
      <c r="B327" s="184"/>
      <c r="C327" s="185"/>
      <c r="D327" s="185"/>
      <c r="E327" s="185"/>
      <c r="F327" s="185"/>
      <c r="G327" s="90"/>
      <c r="J327" s="45"/>
      <c r="K327" s="45"/>
      <c r="L327" s="45"/>
      <c r="M327" s="45"/>
      <c r="N327" s="45"/>
      <c r="O327" s="45"/>
    </row>
    <row r="328" spans="1:15" s="44" customFormat="1" ht="15.75" customHeight="1" x14ac:dyDescent="0.25">
      <c r="A328" s="97"/>
      <c r="B328" s="184"/>
      <c r="C328" s="185"/>
      <c r="D328" s="185"/>
      <c r="E328" s="185"/>
      <c r="F328" s="185"/>
      <c r="G328" s="90"/>
      <c r="J328" s="45"/>
      <c r="K328" s="45"/>
      <c r="L328" s="45"/>
      <c r="M328" s="45"/>
      <c r="N328" s="45"/>
      <c r="O328" s="45"/>
    </row>
    <row r="329" spans="1:15" s="44" customFormat="1" ht="15.75" customHeight="1" x14ac:dyDescent="0.25">
      <c r="A329" s="97"/>
      <c r="B329" s="184"/>
      <c r="C329" s="185"/>
      <c r="D329" s="185"/>
      <c r="E329" s="185"/>
      <c r="F329" s="185"/>
      <c r="G329" s="90"/>
      <c r="J329" s="45"/>
      <c r="K329" s="45"/>
      <c r="L329" s="45"/>
      <c r="M329" s="45"/>
      <c r="N329" s="45"/>
      <c r="O329" s="45"/>
    </row>
    <row r="330" spans="1:15" s="44" customFormat="1" ht="15.75" customHeight="1" x14ac:dyDescent="0.25">
      <c r="A330" s="97"/>
      <c r="B330" s="184"/>
      <c r="C330" s="185"/>
      <c r="D330" s="185"/>
      <c r="E330" s="185"/>
      <c r="F330" s="185"/>
      <c r="G330" s="90"/>
      <c r="J330" s="45"/>
      <c r="K330" s="45"/>
      <c r="L330" s="45"/>
      <c r="M330" s="45"/>
      <c r="N330" s="45"/>
      <c r="O330" s="45"/>
    </row>
    <row r="331" spans="1:15" s="44" customFormat="1" ht="15.75" customHeight="1" x14ac:dyDescent="0.25">
      <c r="A331" s="97"/>
      <c r="B331" s="184"/>
      <c r="C331" s="185"/>
      <c r="D331" s="185"/>
      <c r="E331" s="185"/>
      <c r="F331" s="185"/>
      <c r="G331" s="90"/>
      <c r="J331" s="45"/>
      <c r="K331" s="45"/>
      <c r="L331" s="45"/>
      <c r="M331" s="45"/>
      <c r="N331" s="45"/>
      <c r="O331" s="45"/>
    </row>
    <row r="332" spans="1:15" s="44" customFormat="1" ht="15.75" customHeight="1" x14ac:dyDescent="0.25">
      <c r="A332" s="97"/>
      <c r="B332" s="184"/>
      <c r="C332" s="185"/>
      <c r="D332" s="185"/>
      <c r="E332" s="185"/>
      <c r="F332" s="185"/>
      <c r="G332" s="90"/>
      <c r="J332" s="45"/>
      <c r="K332" s="45"/>
      <c r="L332" s="45"/>
      <c r="M332" s="45"/>
      <c r="N332" s="45"/>
      <c r="O332" s="45"/>
    </row>
    <row r="333" spans="1:15" s="44" customFormat="1" ht="15.75" customHeight="1" x14ac:dyDescent="0.25">
      <c r="A333" s="97"/>
      <c r="B333" s="184"/>
      <c r="C333" s="185"/>
      <c r="D333" s="185"/>
      <c r="E333" s="185"/>
      <c r="F333" s="185"/>
      <c r="G333" s="90"/>
      <c r="J333" s="45"/>
      <c r="K333" s="45"/>
      <c r="L333" s="45"/>
      <c r="M333" s="45"/>
      <c r="N333" s="45"/>
      <c r="O333" s="45"/>
    </row>
    <row r="334" spans="1:15" s="44" customFormat="1" ht="15.75" customHeight="1" x14ac:dyDescent="0.25">
      <c r="A334" s="97"/>
      <c r="B334" s="184"/>
      <c r="C334" s="185"/>
      <c r="D334" s="185"/>
      <c r="E334" s="185"/>
      <c r="F334" s="185"/>
      <c r="G334" s="90"/>
      <c r="J334" s="45"/>
      <c r="K334" s="45"/>
      <c r="L334" s="45"/>
      <c r="M334" s="45"/>
      <c r="N334" s="45"/>
      <c r="O334" s="45"/>
    </row>
    <row r="335" spans="1:15" s="44" customFormat="1" ht="15.75" customHeight="1" x14ac:dyDescent="0.25">
      <c r="A335" s="97"/>
      <c r="B335" s="184"/>
      <c r="C335" s="185"/>
      <c r="D335" s="185"/>
      <c r="E335" s="185"/>
      <c r="F335" s="185"/>
      <c r="G335" s="90"/>
      <c r="J335" s="45"/>
      <c r="K335" s="45"/>
      <c r="L335" s="45"/>
      <c r="M335" s="45"/>
      <c r="N335" s="45"/>
      <c r="O335" s="45"/>
    </row>
    <row r="336" spans="1:15" s="44" customFormat="1" ht="15.75" customHeight="1" x14ac:dyDescent="0.25">
      <c r="A336" s="97"/>
      <c r="B336" s="184"/>
      <c r="C336" s="185"/>
      <c r="D336" s="185"/>
      <c r="E336" s="185"/>
      <c r="F336" s="185"/>
      <c r="G336" s="90"/>
      <c r="J336" s="45"/>
      <c r="K336" s="45"/>
      <c r="L336" s="45"/>
      <c r="M336" s="45"/>
      <c r="N336" s="45"/>
      <c r="O336" s="45"/>
    </row>
    <row r="337" spans="1:15" s="44" customFormat="1" ht="15.75" customHeight="1" x14ac:dyDescent="0.25">
      <c r="A337" s="97"/>
      <c r="B337" s="184"/>
      <c r="C337" s="185"/>
      <c r="D337" s="185"/>
      <c r="E337" s="185"/>
      <c r="F337" s="185"/>
      <c r="G337" s="90"/>
      <c r="J337" s="45"/>
      <c r="K337" s="45"/>
      <c r="L337" s="45"/>
      <c r="M337" s="45"/>
      <c r="N337" s="45"/>
      <c r="O337" s="45"/>
    </row>
    <row r="338" spans="1:15" s="44" customFormat="1" ht="15.75" customHeight="1" x14ac:dyDescent="0.25">
      <c r="A338" s="97"/>
      <c r="B338" s="184"/>
      <c r="C338" s="185"/>
      <c r="D338" s="185"/>
      <c r="E338" s="185"/>
      <c r="F338" s="185"/>
      <c r="G338" s="90"/>
      <c r="J338" s="45"/>
      <c r="K338" s="45"/>
      <c r="L338" s="45"/>
      <c r="M338" s="45"/>
      <c r="N338" s="45"/>
      <c r="O338" s="45"/>
    </row>
    <row r="339" spans="1:15" s="44" customFormat="1" ht="15.75" customHeight="1" x14ac:dyDescent="0.25">
      <c r="A339" s="97"/>
      <c r="B339" s="184"/>
      <c r="C339" s="185"/>
      <c r="D339" s="185"/>
      <c r="E339" s="185"/>
      <c r="F339" s="185"/>
      <c r="G339" s="90"/>
      <c r="J339" s="45"/>
      <c r="K339" s="45"/>
      <c r="L339" s="45"/>
      <c r="M339" s="45"/>
      <c r="N339" s="45"/>
      <c r="O339" s="45"/>
    </row>
    <row r="340" spans="1:15" s="44" customFormat="1" ht="15.75" customHeight="1" x14ac:dyDescent="0.25">
      <c r="A340" s="97"/>
      <c r="B340" s="184"/>
      <c r="C340" s="185"/>
      <c r="D340" s="185"/>
      <c r="E340" s="185"/>
      <c r="F340" s="185"/>
      <c r="G340" s="90"/>
      <c r="J340" s="45"/>
      <c r="K340" s="45"/>
      <c r="L340" s="45"/>
      <c r="M340" s="45"/>
      <c r="N340" s="45"/>
      <c r="O340" s="45"/>
    </row>
    <row r="341" spans="1:15" s="44" customFormat="1" ht="15.75" customHeight="1" x14ac:dyDescent="0.25">
      <c r="A341" s="97"/>
      <c r="B341" s="184"/>
      <c r="C341" s="185"/>
      <c r="D341" s="185"/>
      <c r="E341" s="185"/>
      <c r="F341" s="185"/>
      <c r="G341" s="90"/>
      <c r="J341" s="45"/>
      <c r="K341" s="45"/>
      <c r="L341" s="45"/>
      <c r="M341" s="45"/>
      <c r="N341" s="45"/>
      <c r="O341" s="45"/>
    </row>
    <row r="342" spans="1:15" s="44" customFormat="1" ht="15.75" customHeight="1" x14ac:dyDescent="0.25">
      <c r="A342" s="97"/>
      <c r="B342" s="184"/>
      <c r="C342" s="185"/>
      <c r="D342" s="185"/>
      <c r="E342" s="185"/>
      <c r="F342" s="185"/>
      <c r="G342" s="90"/>
      <c r="J342" s="45"/>
      <c r="K342" s="45"/>
      <c r="L342" s="45"/>
      <c r="M342" s="45"/>
      <c r="N342" s="45"/>
      <c r="O342" s="45"/>
    </row>
    <row r="343" spans="1:15" s="44" customFormat="1" ht="15.75" customHeight="1" x14ac:dyDescent="0.25">
      <c r="A343" s="97"/>
      <c r="B343" s="184"/>
      <c r="C343" s="185"/>
      <c r="D343" s="185"/>
      <c r="E343" s="185"/>
      <c r="F343" s="185"/>
      <c r="G343" s="90"/>
      <c r="J343" s="45"/>
      <c r="K343" s="45"/>
      <c r="L343" s="45"/>
      <c r="M343" s="45"/>
      <c r="N343" s="45"/>
      <c r="O343" s="45"/>
    </row>
    <row r="344" spans="1:15" s="44" customFormat="1" ht="15.75" customHeight="1" x14ac:dyDescent="0.25">
      <c r="A344" s="97"/>
      <c r="B344" s="184"/>
      <c r="C344" s="185"/>
      <c r="D344" s="185"/>
      <c r="E344" s="185"/>
      <c r="F344" s="185"/>
      <c r="G344" s="90"/>
      <c r="J344" s="45"/>
      <c r="K344" s="45"/>
      <c r="L344" s="45"/>
      <c r="M344" s="45"/>
      <c r="N344" s="45"/>
      <c r="O344" s="45"/>
    </row>
    <row r="345" spans="1:15" s="44" customFormat="1" ht="15.75" customHeight="1" x14ac:dyDescent="0.25">
      <c r="A345" s="97"/>
      <c r="B345" s="184"/>
      <c r="C345" s="185"/>
      <c r="D345" s="185"/>
      <c r="E345" s="185"/>
      <c r="F345" s="185"/>
      <c r="G345" s="90"/>
      <c r="J345" s="45"/>
      <c r="K345" s="45"/>
      <c r="L345" s="45"/>
      <c r="M345" s="45"/>
      <c r="N345" s="45"/>
      <c r="O345" s="45"/>
    </row>
    <row r="346" spans="1:15" s="44" customFormat="1" ht="15.75" customHeight="1" x14ac:dyDescent="0.25">
      <c r="A346" s="97"/>
      <c r="B346" s="184"/>
      <c r="C346" s="185"/>
      <c r="D346" s="185"/>
      <c r="E346" s="185"/>
      <c r="F346" s="185"/>
      <c r="G346" s="90"/>
      <c r="J346" s="45"/>
      <c r="K346" s="45"/>
      <c r="L346" s="45"/>
      <c r="M346" s="45"/>
      <c r="N346" s="45"/>
      <c r="O346" s="45"/>
    </row>
    <row r="347" spans="1:15" s="44" customFormat="1" ht="15.75" customHeight="1" x14ac:dyDescent="0.25">
      <c r="A347" s="97"/>
      <c r="B347" s="184"/>
      <c r="C347" s="185"/>
      <c r="D347" s="185"/>
      <c r="E347" s="185"/>
      <c r="F347" s="185"/>
      <c r="G347" s="90"/>
      <c r="J347" s="45"/>
      <c r="K347" s="45"/>
      <c r="L347" s="45"/>
      <c r="M347" s="45"/>
      <c r="N347" s="45"/>
      <c r="O347" s="45"/>
    </row>
    <row r="348" spans="1:15" s="44" customFormat="1" ht="15.75" customHeight="1" x14ac:dyDescent="0.25">
      <c r="A348" s="97"/>
      <c r="B348" s="184"/>
      <c r="C348" s="185"/>
      <c r="D348" s="185"/>
      <c r="E348" s="185"/>
      <c r="F348" s="185"/>
      <c r="G348" s="90"/>
      <c r="J348" s="45"/>
      <c r="K348" s="45"/>
      <c r="L348" s="45"/>
      <c r="M348" s="45"/>
      <c r="N348" s="45"/>
      <c r="O348" s="45"/>
    </row>
    <row r="349" spans="1:15" s="44" customFormat="1" ht="15.75" customHeight="1" x14ac:dyDescent="0.25">
      <c r="A349" s="97"/>
      <c r="B349" s="184"/>
      <c r="C349" s="185"/>
      <c r="D349" s="185"/>
      <c r="E349" s="185"/>
      <c r="F349" s="185"/>
      <c r="G349" s="90"/>
      <c r="J349" s="45"/>
      <c r="K349" s="45"/>
      <c r="L349" s="45"/>
      <c r="M349" s="45"/>
      <c r="N349" s="45"/>
      <c r="O349" s="45"/>
    </row>
    <row r="350" spans="1:15" s="44" customFormat="1" ht="15.75" customHeight="1" x14ac:dyDescent="0.25">
      <c r="A350" s="97"/>
      <c r="B350" s="184"/>
      <c r="C350" s="185"/>
      <c r="D350" s="185"/>
      <c r="E350" s="185"/>
      <c r="F350" s="185"/>
      <c r="G350" s="90"/>
      <c r="J350" s="45"/>
      <c r="K350" s="45"/>
      <c r="L350" s="45"/>
      <c r="M350" s="45"/>
      <c r="N350" s="45"/>
      <c r="O350" s="45"/>
    </row>
    <row r="351" spans="1:15" s="44" customFormat="1" ht="15.75" customHeight="1" x14ac:dyDescent="0.25">
      <c r="A351" s="97"/>
      <c r="B351" s="184"/>
      <c r="C351" s="185"/>
      <c r="D351" s="185"/>
      <c r="E351" s="185"/>
      <c r="F351" s="185"/>
      <c r="G351" s="90"/>
      <c r="J351" s="45"/>
      <c r="K351" s="45"/>
      <c r="L351" s="45"/>
      <c r="M351" s="45"/>
      <c r="N351" s="45"/>
      <c r="O351" s="45"/>
    </row>
    <row r="352" spans="1:15" s="44" customFormat="1" ht="15.75" customHeight="1" x14ac:dyDescent="0.25">
      <c r="A352" s="97"/>
      <c r="B352" s="184"/>
      <c r="C352" s="185"/>
      <c r="D352" s="185"/>
      <c r="E352" s="185"/>
      <c r="F352" s="185"/>
      <c r="G352" s="90"/>
      <c r="J352" s="45"/>
      <c r="K352" s="45"/>
      <c r="L352" s="45"/>
      <c r="M352" s="45"/>
      <c r="N352" s="45"/>
      <c r="O352" s="45"/>
    </row>
    <row r="353" spans="1:15" s="44" customFormat="1" ht="15.75" customHeight="1" x14ac:dyDescent="0.25">
      <c r="A353" s="97"/>
      <c r="B353" s="184"/>
      <c r="C353" s="185"/>
      <c r="D353" s="185"/>
      <c r="E353" s="185"/>
      <c r="F353" s="185"/>
      <c r="G353" s="90"/>
      <c r="J353" s="45"/>
      <c r="K353" s="45"/>
      <c r="L353" s="45"/>
      <c r="M353" s="45"/>
      <c r="N353" s="45"/>
      <c r="O353" s="45"/>
    </row>
    <row r="354" spans="1:15" s="44" customFormat="1" ht="15.75" customHeight="1" x14ac:dyDescent="0.25">
      <c r="A354" s="97"/>
      <c r="B354" s="184"/>
      <c r="C354" s="185"/>
      <c r="D354" s="185"/>
      <c r="E354" s="185"/>
      <c r="F354" s="185"/>
      <c r="G354" s="90"/>
      <c r="J354" s="45"/>
      <c r="K354" s="45"/>
      <c r="L354" s="45"/>
      <c r="M354" s="45"/>
      <c r="N354" s="45"/>
      <c r="O354" s="45"/>
    </row>
    <row r="355" spans="1:15" s="44" customFormat="1" ht="15.75" customHeight="1" x14ac:dyDescent="0.25">
      <c r="A355" s="97"/>
      <c r="B355" s="184"/>
      <c r="C355" s="185"/>
      <c r="D355" s="185"/>
      <c r="E355" s="185"/>
      <c r="F355" s="185"/>
      <c r="G355" s="90"/>
      <c r="J355" s="45"/>
      <c r="K355" s="45"/>
      <c r="L355" s="45"/>
      <c r="M355" s="45"/>
      <c r="N355" s="45"/>
      <c r="O355" s="45"/>
    </row>
    <row r="356" spans="1:15" s="44" customFormat="1" ht="15.75" customHeight="1" x14ac:dyDescent="0.25">
      <c r="A356" s="97"/>
      <c r="B356" s="184"/>
      <c r="C356" s="185"/>
      <c r="D356" s="185"/>
      <c r="E356" s="185"/>
      <c r="F356" s="185"/>
      <c r="G356" s="90"/>
      <c r="J356" s="45"/>
      <c r="K356" s="45"/>
      <c r="L356" s="45"/>
      <c r="M356" s="45"/>
      <c r="N356" s="45"/>
      <c r="O356" s="45"/>
    </row>
    <row r="357" spans="1:15" s="44" customFormat="1" ht="15.75" customHeight="1" x14ac:dyDescent="0.25">
      <c r="A357" s="97"/>
      <c r="B357" s="184"/>
      <c r="C357" s="185"/>
      <c r="D357" s="185"/>
      <c r="E357" s="185"/>
      <c r="F357" s="185"/>
      <c r="G357" s="90"/>
      <c r="J357" s="45"/>
      <c r="K357" s="45"/>
      <c r="L357" s="45"/>
      <c r="M357" s="45"/>
      <c r="N357" s="45"/>
      <c r="O357" s="45"/>
    </row>
    <row r="358" spans="1:15" s="44" customFormat="1" ht="15.75" customHeight="1" x14ac:dyDescent="0.25">
      <c r="A358" s="97"/>
      <c r="B358" s="184"/>
      <c r="C358" s="185"/>
      <c r="D358" s="185"/>
      <c r="E358" s="185"/>
      <c r="F358" s="185"/>
      <c r="G358" s="90"/>
      <c r="J358" s="45"/>
      <c r="K358" s="45"/>
      <c r="L358" s="45"/>
      <c r="M358" s="45"/>
      <c r="N358" s="45"/>
      <c r="O358" s="45"/>
    </row>
    <row r="359" spans="1:15" s="44" customFormat="1" ht="15.75" customHeight="1" x14ac:dyDescent="0.25">
      <c r="A359" s="97"/>
      <c r="B359" s="184"/>
      <c r="C359" s="185"/>
      <c r="D359" s="185"/>
      <c r="E359" s="185"/>
      <c r="F359" s="185"/>
      <c r="G359" s="90"/>
      <c r="J359" s="45"/>
      <c r="K359" s="45"/>
      <c r="L359" s="45"/>
      <c r="M359" s="45"/>
      <c r="N359" s="45"/>
      <c r="O359" s="45"/>
    </row>
    <row r="360" spans="1:15" s="44" customFormat="1" ht="15.75" customHeight="1" x14ac:dyDescent="0.2">
      <c r="A360" s="60"/>
      <c r="B360" s="189"/>
      <c r="C360" s="45"/>
      <c r="D360" s="45"/>
      <c r="E360" s="45"/>
      <c r="F360" s="45"/>
      <c r="G360" s="72"/>
      <c r="J360" s="45"/>
      <c r="K360" s="45"/>
      <c r="L360" s="45"/>
      <c r="M360" s="45"/>
      <c r="N360" s="45"/>
      <c r="O360" s="45"/>
    </row>
    <row r="361" spans="1:15" s="44" customFormat="1" ht="15.75" customHeight="1" x14ac:dyDescent="0.2">
      <c r="A361" s="142" t="s">
        <v>364</v>
      </c>
      <c r="B361" s="191"/>
      <c r="C361" s="142"/>
      <c r="D361" s="142"/>
      <c r="E361" s="142"/>
      <c r="F361" s="142"/>
      <c r="G361" s="143"/>
      <c r="J361" s="45"/>
      <c r="K361" s="45"/>
      <c r="L361" s="45"/>
      <c r="M361" s="45"/>
      <c r="N361" s="45"/>
      <c r="O361" s="45"/>
    </row>
    <row r="362" spans="1:15" s="44" customFormat="1" ht="15.75" customHeight="1" x14ac:dyDescent="0.2">
      <c r="A362" s="142" t="s">
        <v>365</v>
      </c>
      <c r="B362" s="191"/>
      <c r="C362" s="142"/>
      <c r="D362" s="142"/>
      <c r="E362" s="142"/>
      <c r="F362" s="142"/>
      <c r="G362" s="143"/>
      <c r="J362" s="45"/>
      <c r="K362" s="45"/>
      <c r="L362" s="45"/>
      <c r="M362" s="45"/>
      <c r="N362" s="45"/>
      <c r="O362" s="45"/>
    </row>
    <row r="363" spans="1:15" s="44" customFormat="1" ht="15.75" customHeight="1" x14ac:dyDescent="0.2">
      <c r="A363" s="142" t="s">
        <v>406</v>
      </c>
      <c r="B363" s="191"/>
      <c r="C363" s="142"/>
      <c r="D363" s="142"/>
      <c r="E363" s="142"/>
      <c r="F363" s="142"/>
      <c r="G363" s="143"/>
      <c r="J363" s="45"/>
      <c r="K363" s="45"/>
      <c r="L363" s="45"/>
      <c r="M363" s="45"/>
      <c r="N363" s="45"/>
      <c r="O363" s="45"/>
    </row>
    <row r="364" spans="1:15" s="44" customFormat="1" ht="15.75" customHeight="1" x14ac:dyDescent="0.2">
      <c r="A364" s="60"/>
      <c r="B364" s="189"/>
      <c r="C364" s="45"/>
      <c r="D364" s="45"/>
      <c r="E364" s="45"/>
      <c r="F364" s="45"/>
      <c r="G364" s="72"/>
      <c r="J364" s="45"/>
      <c r="K364" s="45"/>
      <c r="L364" s="45"/>
      <c r="M364" s="45"/>
      <c r="N364" s="45"/>
      <c r="O364" s="45"/>
    </row>
    <row r="365" spans="1:15" s="44" customFormat="1" ht="15.75" customHeight="1" x14ac:dyDescent="0.2">
      <c r="A365" s="60"/>
      <c r="B365" s="189"/>
      <c r="C365" s="45"/>
      <c r="D365" s="45"/>
      <c r="E365" s="45"/>
      <c r="F365" s="45"/>
      <c r="G365" s="72"/>
      <c r="J365" s="45"/>
      <c r="K365" s="45"/>
      <c r="L365" s="45"/>
      <c r="M365" s="45"/>
      <c r="N365" s="45"/>
      <c r="O365" s="45"/>
    </row>
    <row r="366" spans="1:15" s="45" customFormat="1" ht="15.75" customHeight="1" x14ac:dyDescent="0.2">
      <c r="B366" s="189"/>
      <c r="G366" s="83"/>
      <c r="H366" s="44"/>
      <c r="I366" s="44"/>
    </row>
    <row r="367" spans="1:15" s="45" customFormat="1" ht="15.75" customHeight="1" x14ac:dyDescent="0.2">
      <c r="B367" s="189"/>
      <c r="G367" s="83"/>
      <c r="H367" s="44"/>
      <c r="I367" s="44"/>
    </row>
    <row r="368" spans="1:15" s="45" customFormat="1" ht="15.75" customHeight="1" x14ac:dyDescent="0.2">
      <c r="B368" s="189"/>
      <c r="G368" s="83"/>
      <c r="H368" s="44"/>
      <c r="I368" s="44"/>
    </row>
    <row r="369" spans="2:9" s="45" customFormat="1" ht="15.75" customHeight="1" x14ac:dyDescent="0.2">
      <c r="B369" s="189"/>
      <c r="G369" s="83"/>
      <c r="H369" s="44"/>
      <c r="I369" s="44"/>
    </row>
    <row r="370" spans="2:9" s="45" customFormat="1" ht="15.75" customHeight="1" x14ac:dyDescent="0.2">
      <c r="B370" s="189"/>
      <c r="G370" s="83"/>
      <c r="H370" s="44"/>
      <c r="I370" s="44"/>
    </row>
    <row r="371" spans="2:9" s="45" customFormat="1" ht="15.75" customHeight="1" x14ac:dyDescent="0.2">
      <c r="B371" s="189"/>
      <c r="G371" s="83"/>
      <c r="H371" s="44"/>
      <c r="I371" s="44"/>
    </row>
    <row r="372" spans="2:9" s="45" customFormat="1" ht="15.75" customHeight="1" x14ac:dyDescent="0.2">
      <c r="B372" s="189"/>
      <c r="G372" s="83"/>
      <c r="H372" s="44"/>
      <c r="I372" s="44"/>
    </row>
    <row r="373" spans="2:9" s="45" customFormat="1" ht="15.75" customHeight="1" x14ac:dyDescent="0.2">
      <c r="B373" s="189"/>
      <c r="G373" s="83"/>
      <c r="H373" s="44"/>
      <c r="I373" s="44"/>
    </row>
    <row r="374" spans="2:9" s="45" customFormat="1" ht="15.75" customHeight="1" x14ac:dyDescent="0.2">
      <c r="B374" s="189"/>
      <c r="G374" s="83"/>
      <c r="H374" s="44"/>
      <c r="I374" s="44"/>
    </row>
    <row r="375" spans="2:9" s="45" customFormat="1" ht="15.75" customHeight="1" x14ac:dyDescent="0.2">
      <c r="B375" s="189"/>
      <c r="G375" s="83"/>
      <c r="H375" s="44"/>
      <c r="I375" s="44"/>
    </row>
    <row r="376" spans="2:9" s="45" customFormat="1" ht="15.75" customHeight="1" x14ac:dyDescent="0.2">
      <c r="B376" s="189"/>
      <c r="G376" s="83"/>
      <c r="H376" s="44"/>
      <c r="I376" s="44"/>
    </row>
    <row r="377" spans="2:9" s="45" customFormat="1" ht="15.75" customHeight="1" x14ac:dyDescent="0.2">
      <c r="B377" s="189"/>
      <c r="G377" s="83"/>
      <c r="H377" s="44"/>
      <c r="I377" s="44"/>
    </row>
    <row r="378" spans="2:9" s="45" customFormat="1" ht="15.75" customHeight="1" x14ac:dyDescent="0.2">
      <c r="B378" s="189"/>
      <c r="G378" s="83"/>
      <c r="H378" s="44"/>
      <c r="I378" s="44"/>
    </row>
    <row r="379" spans="2:9" s="45" customFormat="1" ht="15.75" customHeight="1" x14ac:dyDescent="0.2">
      <c r="B379" s="189"/>
      <c r="G379" s="83"/>
      <c r="H379" s="44"/>
      <c r="I379" s="44"/>
    </row>
    <row r="380" spans="2:9" s="45" customFormat="1" ht="15.75" customHeight="1" x14ac:dyDescent="0.2">
      <c r="B380" s="189"/>
      <c r="G380" s="83"/>
      <c r="H380" s="44"/>
      <c r="I380" s="44"/>
    </row>
    <row r="381" spans="2:9" s="45" customFormat="1" ht="15.75" customHeight="1" x14ac:dyDescent="0.2">
      <c r="B381" s="189"/>
      <c r="G381" s="83"/>
      <c r="H381" s="44"/>
      <c r="I381" s="44"/>
    </row>
    <row r="382" spans="2:9" s="45" customFormat="1" ht="15.75" customHeight="1" x14ac:dyDescent="0.2">
      <c r="B382" s="189"/>
      <c r="G382" s="83"/>
      <c r="H382" s="44"/>
      <c r="I382" s="44"/>
    </row>
    <row r="383" spans="2:9" s="45" customFormat="1" ht="15.75" customHeight="1" x14ac:dyDescent="0.2">
      <c r="B383" s="189"/>
      <c r="G383" s="83"/>
      <c r="H383" s="44"/>
      <c r="I383" s="44"/>
    </row>
    <row r="384" spans="2:9" s="45" customFormat="1" ht="15.75" customHeight="1" x14ac:dyDescent="0.2">
      <c r="B384" s="189"/>
      <c r="G384" s="83"/>
      <c r="H384" s="44"/>
      <c r="I384" s="44"/>
    </row>
    <row r="385" spans="2:9" s="45" customFormat="1" ht="15.75" customHeight="1" x14ac:dyDescent="0.2">
      <c r="B385" s="189"/>
      <c r="G385" s="83"/>
      <c r="H385" s="44"/>
      <c r="I385" s="44"/>
    </row>
    <row r="386" spans="2:9" s="45" customFormat="1" ht="15.75" customHeight="1" x14ac:dyDescent="0.2">
      <c r="B386" s="189"/>
      <c r="G386" s="83"/>
      <c r="H386" s="44"/>
      <c r="I386" s="44"/>
    </row>
    <row r="387" spans="2:9" s="45" customFormat="1" ht="15.75" customHeight="1" x14ac:dyDescent="0.2">
      <c r="B387" s="189"/>
      <c r="G387" s="83"/>
      <c r="H387" s="44"/>
      <c r="I387" s="44"/>
    </row>
    <row r="388" spans="2:9" s="45" customFormat="1" ht="15.75" customHeight="1" x14ac:dyDescent="0.2">
      <c r="B388" s="189"/>
      <c r="G388" s="83"/>
      <c r="H388" s="44"/>
      <c r="I388" s="44"/>
    </row>
    <row r="389" spans="2:9" s="45" customFormat="1" ht="15.75" customHeight="1" x14ac:dyDescent="0.2">
      <c r="B389" s="189"/>
      <c r="G389" s="83"/>
      <c r="H389" s="44"/>
      <c r="I389" s="44"/>
    </row>
    <row r="390" spans="2:9" s="45" customFormat="1" ht="15.75" customHeight="1" x14ac:dyDescent="0.2">
      <c r="B390" s="189"/>
      <c r="G390" s="83"/>
      <c r="H390" s="44"/>
      <c r="I390" s="44"/>
    </row>
    <row r="391" spans="2:9" s="45" customFormat="1" ht="15.75" customHeight="1" x14ac:dyDescent="0.2">
      <c r="B391" s="189"/>
      <c r="G391" s="83"/>
      <c r="H391" s="44"/>
      <c r="I391" s="44"/>
    </row>
    <row r="392" spans="2:9" s="45" customFormat="1" ht="15.75" customHeight="1" x14ac:dyDescent="0.2">
      <c r="B392" s="189"/>
      <c r="G392" s="83"/>
      <c r="H392" s="44"/>
      <c r="I392" s="44"/>
    </row>
    <row r="393" spans="2:9" s="45" customFormat="1" ht="15.75" customHeight="1" x14ac:dyDescent="0.2">
      <c r="B393" s="189"/>
      <c r="G393" s="83"/>
      <c r="H393" s="44"/>
      <c r="I393" s="44"/>
    </row>
    <row r="394" spans="2:9" s="45" customFormat="1" ht="15.75" customHeight="1" x14ac:dyDescent="0.2">
      <c r="B394" s="189"/>
      <c r="G394" s="83"/>
      <c r="H394" s="44"/>
      <c r="I394" s="44"/>
    </row>
    <row r="395" spans="2:9" s="45" customFormat="1" ht="15.75" customHeight="1" x14ac:dyDescent="0.2">
      <c r="B395" s="189"/>
      <c r="G395" s="83"/>
      <c r="H395" s="44"/>
      <c r="I395" s="44"/>
    </row>
    <row r="396" spans="2:9" s="45" customFormat="1" ht="15.75" customHeight="1" x14ac:dyDescent="0.2">
      <c r="B396" s="189"/>
      <c r="G396" s="83"/>
      <c r="H396" s="44"/>
      <c r="I396" s="44"/>
    </row>
    <row r="397" spans="2:9" s="45" customFormat="1" ht="15.75" customHeight="1" x14ac:dyDescent="0.2">
      <c r="B397" s="189"/>
      <c r="G397" s="83"/>
      <c r="H397" s="44"/>
      <c r="I397" s="44"/>
    </row>
    <row r="398" spans="2:9" s="45" customFormat="1" ht="15.75" customHeight="1" x14ac:dyDescent="0.2">
      <c r="B398" s="189"/>
      <c r="G398" s="83"/>
      <c r="H398" s="44"/>
      <c r="I398" s="44"/>
    </row>
    <row r="399" spans="2:9" s="45" customFormat="1" ht="15.75" customHeight="1" x14ac:dyDescent="0.2">
      <c r="B399" s="189"/>
      <c r="G399" s="83"/>
      <c r="H399" s="44"/>
      <c r="I399" s="44"/>
    </row>
    <row r="400" spans="2:9" s="45" customFormat="1" ht="15.75" customHeight="1" x14ac:dyDescent="0.2">
      <c r="B400" s="189"/>
      <c r="G400" s="83"/>
      <c r="H400" s="44"/>
      <c r="I400" s="44"/>
    </row>
    <row r="401" spans="2:9" s="45" customFormat="1" ht="15.75" customHeight="1" x14ac:dyDescent="0.2">
      <c r="B401" s="189"/>
      <c r="G401" s="83"/>
      <c r="H401" s="44"/>
      <c r="I401" s="44"/>
    </row>
    <row r="402" spans="2:9" s="45" customFormat="1" ht="15.75" customHeight="1" x14ac:dyDescent="0.2">
      <c r="B402" s="189"/>
      <c r="G402" s="83"/>
      <c r="H402" s="44"/>
      <c r="I402" s="44"/>
    </row>
    <row r="403" spans="2:9" s="45" customFormat="1" ht="15.75" customHeight="1" x14ac:dyDescent="0.2">
      <c r="B403" s="189"/>
      <c r="G403" s="83"/>
      <c r="H403" s="44"/>
      <c r="I403" s="44"/>
    </row>
    <row r="404" spans="2:9" s="45" customFormat="1" ht="15.75" customHeight="1" x14ac:dyDescent="0.2">
      <c r="B404" s="189"/>
      <c r="G404" s="83"/>
      <c r="H404" s="44"/>
      <c r="I404" s="44"/>
    </row>
    <row r="405" spans="2:9" s="45" customFormat="1" ht="15.75" customHeight="1" x14ac:dyDescent="0.2">
      <c r="B405" s="189"/>
      <c r="G405" s="83"/>
      <c r="H405" s="44"/>
      <c r="I405" s="44"/>
    </row>
    <row r="406" spans="2:9" s="45" customFormat="1" ht="15.75" customHeight="1" x14ac:dyDescent="0.2">
      <c r="B406" s="189"/>
      <c r="G406" s="83"/>
      <c r="H406" s="44"/>
      <c r="I406" s="44"/>
    </row>
    <row r="407" spans="2:9" s="45" customFormat="1" ht="15.75" customHeight="1" x14ac:dyDescent="0.2">
      <c r="B407" s="189"/>
      <c r="G407" s="83"/>
      <c r="H407" s="44"/>
      <c r="I407" s="44"/>
    </row>
    <row r="408" spans="2:9" s="45" customFormat="1" ht="15.75" customHeight="1" x14ac:dyDescent="0.2">
      <c r="B408" s="189"/>
      <c r="G408" s="83"/>
      <c r="H408" s="44"/>
      <c r="I408" s="44"/>
    </row>
    <row r="409" spans="2:9" s="45" customFormat="1" ht="15.75" customHeight="1" x14ac:dyDescent="0.2">
      <c r="B409" s="189"/>
      <c r="G409" s="83"/>
      <c r="H409" s="44"/>
      <c r="I409" s="44"/>
    </row>
    <row r="410" spans="2:9" s="45" customFormat="1" ht="15.75" customHeight="1" x14ac:dyDescent="0.2">
      <c r="B410" s="189"/>
      <c r="G410" s="83"/>
      <c r="H410" s="44"/>
      <c r="I410" s="44"/>
    </row>
    <row r="411" spans="2:9" s="45" customFormat="1" ht="15.75" customHeight="1" x14ac:dyDescent="0.2">
      <c r="B411" s="189"/>
      <c r="G411" s="83"/>
      <c r="H411" s="44"/>
      <c r="I411" s="44"/>
    </row>
    <row r="412" spans="2:9" s="45" customFormat="1" ht="15.75" customHeight="1" x14ac:dyDescent="0.2">
      <c r="B412" s="189"/>
      <c r="G412" s="83"/>
      <c r="H412" s="44"/>
      <c r="I412" s="44"/>
    </row>
    <row r="413" spans="2:9" s="45" customFormat="1" ht="15.75" customHeight="1" x14ac:dyDescent="0.2">
      <c r="B413" s="189"/>
      <c r="G413" s="83"/>
      <c r="H413" s="44"/>
      <c r="I413" s="44"/>
    </row>
    <row r="414" spans="2:9" s="45" customFormat="1" ht="15.75" customHeight="1" x14ac:dyDescent="0.2">
      <c r="B414" s="189"/>
      <c r="G414" s="83"/>
      <c r="H414" s="44"/>
      <c r="I414" s="44"/>
    </row>
    <row r="415" spans="2:9" s="45" customFormat="1" ht="15.75" customHeight="1" x14ac:dyDescent="0.2">
      <c r="B415" s="189"/>
      <c r="G415" s="83"/>
      <c r="H415" s="44"/>
      <c r="I415" s="44"/>
    </row>
    <row r="416" spans="2:9" s="45" customFormat="1" ht="15.75" customHeight="1" x14ac:dyDescent="0.2">
      <c r="B416" s="189"/>
      <c r="G416" s="83"/>
      <c r="H416" s="44"/>
      <c r="I416" s="44"/>
    </row>
    <row r="417" spans="2:9" s="45" customFormat="1" ht="15.75" customHeight="1" x14ac:dyDescent="0.2">
      <c r="B417" s="189"/>
      <c r="G417" s="83"/>
      <c r="H417" s="44"/>
      <c r="I417" s="44"/>
    </row>
    <row r="418" spans="2:9" s="45" customFormat="1" ht="15.75" customHeight="1" x14ac:dyDescent="0.2">
      <c r="B418" s="189"/>
      <c r="G418" s="83"/>
      <c r="H418" s="44"/>
      <c r="I418" s="44"/>
    </row>
    <row r="419" spans="2:9" s="45" customFormat="1" ht="15.75" customHeight="1" x14ac:dyDescent="0.2">
      <c r="B419" s="189"/>
      <c r="G419" s="83"/>
      <c r="H419" s="44"/>
      <c r="I419" s="44"/>
    </row>
    <row r="420" spans="2:9" s="45" customFormat="1" ht="15.75" customHeight="1" x14ac:dyDescent="0.2">
      <c r="B420" s="189"/>
      <c r="G420" s="83"/>
      <c r="H420" s="44"/>
      <c r="I420" s="44"/>
    </row>
    <row r="421" spans="2:9" s="45" customFormat="1" ht="15.75" customHeight="1" x14ac:dyDescent="0.2">
      <c r="B421" s="189"/>
      <c r="G421" s="83"/>
      <c r="H421" s="44"/>
      <c r="I421" s="44"/>
    </row>
    <row r="422" spans="2:9" s="45" customFormat="1" ht="15.75" customHeight="1" x14ac:dyDescent="0.2">
      <c r="B422" s="189"/>
      <c r="G422" s="83"/>
      <c r="H422" s="44"/>
      <c r="I422" s="44"/>
    </row>
    <row r="423" spans="2:9" s="45" customFormat="1" ht="15.75" customHeight="1" x14ac:dyDescent="0.2">
      <c r="B423" s="189"/>
      <c r="G423" s="83"/>
      <c r="H423" s="44"/>
      <c r="I423" s="44"/>
    </row>
    <row r="424" spans="2:9" s="45" customFormat="1" ht="15.75" customHeight="1" x14ac:dyDescent="0.2">
      <c r="B424" s="189"/>
      <c r="G424" s="83"/>
      <c r="H424" s="44"/>
      <c r="I424" s="44"/>
    </row>
    <row r="425" spans="2:9" s="45" customFormat="1" ht="15.75" customHeight="1" x14ac:dyDescent="0.2">
      <c r="B425" s="189"/>
      <c r="G425" s="83"/>
      <c r="H425" s="44"/>
      <c r="I425" s="44"/>
    </row>
    <row r="426" spans="2:9" s="45" customFormat="1" ht="15.75" customHeight="1" x14ac:dyDescent="0.2">
      <c r="B426" s="189"/>
      <c r="G426" s="83"/>
      <c r="H426" s="44"/>
      <c r="I426" s="44"/>
    </row>
    <row r="427" spans="2:9" s="45" customFormat="1" ht="15.75" customHeight="1" x14ac:dyDescent="0.2">
      <c r="B427" s="189"/>
      <c r="G427" s="83"/>
      <c r="H427" s="44"/>
      <c r="I427" s="44"/>
    </row>
    <row r="428" spans="2:9" s="45" customFormat="1" ht="15.75" customHeight="1" x14ac:dyDescent="0.2">
      <c r="B428" s="189"/>
      <c r="G428" s="83"/>
      <c r="H428" s="44"/>
      <c r="I428" s="44"/>
    </row>
    <row r="429" spans="2:9" s="45" customFormat="1" ht="15.75" customHeight="1" x14ac:dyDescent="0.2">
      <c r="B429" s="189"/>
      <c r="G429" s="83"/>
      <c r="H429" s="44"/>
      <c r="I429" s="44"/>
    </row>
    <row r="430" spans="2:9" s="45" customFormat="1" ht="15.75" customHeight="1" x14ac:dyDescent="0.2">
      <c r="B430" s="189"/>
      <c r="G430" s="83"/>
      <c r="H430" s="44"/>
      <c r="I430" s="44"/>
    </row>
    <row r="431" spans="2:9" s="45" customFormat="1" ht="15.75" customHeight="1" x14ac:dyDescent="0.2">
      <c r="B431" s="189"/>
      <c r="G431" s="83"/>
      <c r="H431" s="44"/>
      <c r="I431" s="44"/>
    </row>
    <row r="432" spans="2:9" s="45" customFormat="1" ht="15.75" customHeight="1" x14ac:dyDescent="0.2">
      <c r="B432" s="189"/>
      <c r="G432" s="83"/>
      <c r="H432" s="44"/>
      <c r="I432" s="44"/>
    </row>
    <row r="433" spans="2:9" s="45" customFormat="1" ht="15.75" customHeight="1" x14ac:dyDescent="0.2">
      <c r="B433" s="189"/>
      <c r="G433" s="83"/>
      <c r="H433" s="44"/>
      <c r="I433" s="44"/>
    </row>
    <row r="434" spans="2:9" s="45" customFormat="1" ht="15.75" customHeight="1" x14ac:dyDescent="0.2">
      <c r="B434" s="189"/>
      <c r="G434" s="83"/>
      <c r="H434" s="44"/>
      <c r="I434" s="44"/>
    </row>
    <row r="435" spans="2:9" s="45" customFormat="1" ht="15.75" customHeight="1" x14ac:dyDescent="0.2">
      <c r="B435" s="189"/>
      <c r="G435" s="83"/>
      <c r="H435" s="44"/>
      <c r="I435" s="44"/>
    </row>
    <row r="436" spans="2:9" s="45" customFormat="1" ht="15.75" customHeight="1" x14ac:dyDescent="0.2">
      <c r="B436" s="189"/>
      <c r="G436" s="83"/>
      <c r="H436" s="44"/>
      <c r="I436" s="44"/>
    </row>
    <row r="437" spans="2:9" s="45" customFormat="1" ht="15.75" customHeight="1" x14ac:dyDescent="0.2">
      <c r="B437" s="189"/>
      <c r="G437" s="83"/>
      <c r="H437" s="44"/>
      <c r="I437" s="44"/>
    </row>
    <row r="438" spans="2:9" s="45" customFormat="1" ht="15.75" customHeight="1" x14ac:dyDescent="0.2">
      <c r="B438" s="189"/>
      <c r="G438" s="83"/>
      <c r="H438" s="44"/>
      <c r="I438" s="44"/>
    </row>
    <row r="439" spans="2:9" s="45" customFormat="1" ht="15.75" customHeight="1" x14ac:dyDescent="0.2">
      <c r="B439" s="189"/>
      <c r="G439" s="83"/>
      <c r="H439" s="44"/>
      <c r="I439" s="44"/>
    </row>
    <row r="440" spans="2:9" s="45" customFormat="1" ht="15.75" customHeight="1" x14ac:dyDescent="0.2">
      <c r="B440" s="189"/>
      <c r="G440" s="83"/>
      <c r="H440" s="44"/>
      <c r="I440" s="44"/>
    </row>
    <row r="441" spans="2:9" s="45" customFormat="1" ht="15.75" customHeight="1" x14ac:dyDescent="0.2">
      <c r="B441" s="189"/>
      <c r="G441" s="83"/>
      <c r="H441" s="44"/>
      <c r="I441" s="44"/>
    </row>
    <row r="442" spans="2:9" s="45" customFormat="1" ht="15.75" customHeight="1" x14ac:dyDescent="0.2">
      <c r="B442" s="189"/>
      <c r="G442" s="83"/>
      <c r="H442" s="44"/>
      <c r="I442" s="44"/>
    </row>
    <row r="443" spans="2:9" s="45" customFormat="1" ht="15.75" customHeight="1" x14ac:dyDescent="0.2">
      <c r="B443" s="189"/>
      <c r="G443" s="83"/>
      <c r="H443" s="44"/>
      <c r="I443" s="44"/>
    </row>
    <row r="444" spans="2:9" s="45" customFormat="1" ht="15.75" customHeight="1" x14ac:dyDescent="0.2">
      <c r="B444" s="189"/>
      <c r="G444" s="83"/>
      <c r="H444" s="44"/>
      <c r="I444" s="44"/>
    </row>
    <row r="445" spans="2:9" s="45" customFormat="1" ht="15.75" customHeight="1" x14ac:dyDescent="0.2">
      <c r="B445" s="189"/>
      <c r="G445" s="83"/>
      <c r="H445" s="44"/>
      <c r="I445" s="44"/>
    </row>
    <row r="446" spans="2:9" s="45" customFormat="1" ht="15.75" customHeight="1" x14ac:dyDescent="0.2">
      <c r="B446" s="189"/>
      <c r="G446" s="83"/>
      <c r="H446" s="44"/>
      <c r="I446" s="44"/>
    </row>
    <row r="447" spans="2:9" s="45" customFormat="1" ht="15.75" customHeight="1" x14ac:dyDescent="0.2">
      <c r="B447" s="189"/>
      <c r="G447" s="83"/>
      <c r="H447" s="44"/>
      <c r="I447" s="44"/>
    </row>
    <row r="448" spans="2:9" s="45" customFormat="1" ht="15.75" customHeight="1" x14ac:dyDescent="0.2">
      <c r="B448" s="189"/>
      <c r="G448" s="83"/>
      <c r="H448" s="44"/>
      <c r="I448" s="44"/>
    </row>
    <row r="449" spans="2:9" s="45" customFormat="1" ht="15.75" customHeight="1" x14ac:dyDescent="0.2">
      <c r="B449" s="189"/>
      <c r="G449" s="83"/>
      <c r="H449" s="44"/>
      <c r="I449" s="44"/>
    </row>
    <row r="450" spans="2:9" s="45" customFormat="1" ht="15.75" customHeight="1" x14ac:dyDescent="0.2">
      <c r="B450" s="189"/>
      <c r="G450" s="83"/>
      <c r="H450" s="44"/>
      <c r="I450" s="44"/>
    </row>
    <row r="451" spans="2:9" s="45" customFormat="1" ht="15.75" customHeight="1" x14ac:dyDescent="0.2">
      <c r="B451" s="189"/>
      <c r="G451" s="83"/>
      <c r="H451" s="44"/>
      <c r="I451" s="44"/>
    </row>
    <row r="452" spans="2:9" s="45" customFormat="1" ht="15.75" customHeight="1" x14ac:dyDescent="0.2">
      <c r="B452" s="189"/>
      <c r="G452" s="83"/>
      <c r="H452" s="44"/>
      <c r="I452" s="44"/>
    </row>
    <row r="453" spans="2:9" s="45" customFormat="1" ht="15.75" customHeight="1" x14ac:dyDescent="0.2">
      <c r="B453" s="189"/>
      <c r="G453" s="83"/>
      <c r="H453" s="44"/>
      <c r="I453" s="44"/>
    </row>
    <row r="454" spans="2:9" s="45" customFormat="1" ht="15.75" customHeight="1" x14ac:dyDescent="0.2">
      <c r="B454" s="189"/>
      <c r="G454" s="83"/>
      <c r="H454" s="44"/>
      <c r="I454" s="44"/>
    </row>
    <row r="455" spans="2:9" s="45" customFormat="1" ht="15.75" customHeight="1" x14ac:dyDescent="0.2">
      <c r="B455" s="189"/>
      <c r="G455" s="83"/>
      <c r="H455" s="44"/>
      <c r="I455" s="44"/>
    </row>
    <row r="456" spans="2:9" s="45" customFormat="1" ht="15.75" customHeight="1" x14ac:dyDescent="0.2">
      <c r="B456" s="189"/>
      <c r="G456" s="83"/>
      <c r="H456" s="44"/>
      <c r="I456" s="44"/>
    </row>
    <row r="457" spans="2:9" s="45" customFormat="1" ht="15.75" customHeight="1" x14ac:dyDescent="0.2">
      <c r="B457" s="189"/>
      <c r="G457" s="83"/>
      <c r="H457" s="44"/>
      <c r="I457" s="44"/>
    </row>
    <row r="458" spans="2:9" s="45" customFormat="1" ht="15.75" customHeight="1" x14ac:dyDescent="0.2">
      <c r="B458" s="189"/>
      <c r="G458" s="83"/>
      <c r="H458" s="44"/>
      <c r="I458" s="44"/>
    </row>
    <row r="459" spans="2:9" s="45" customFormat="1" ht="15.75" customHeight="1" x14ac:dyDescent="0.2">
      <c r="B459" s="189"/>
      <c r="G459" s="83"/>
      <c r="H459" s="44"/>
      <c r="I459" s="44"/>
    </row>
    <row r="460" spans="2:9" s="45" customFormat="1" ht="15.75" customHeight="1" x14ac:dyDescent="0.2">
      <c r="B460" s="189"/>
      <c r="G460" s="83"/>
      <c r="H460" s="44"/>
      <c r="I460" s="44"/>
    </row>
    <row r="461" spans="2:9" s="45" customFormat="1" ht="15.75" customHeight="1" x14ac:dyDescent="0.2">
      <c r="B461" s="189"/>
      <c r="G461" s="83"/>
      <c r="H461" s="44"/>
      <c r="I461" s="44"/>
    </row>
    <row r="462" spans="2:9" s="45" customFormat="1" ht="15.75" customHeight="1" x14ac:dyDescent="0.2">
      <c r="B462" s="189"/>
      <c r="G462" s="83"/>
      <c r="H462" s="44"/>
      <c r="I462" s="44"/>
    </row>
    <row r="463" spans="2:9" s="45" customFormat="1" ht="15.75" customHeight="1" x14ac:dyDescent="0.2">
      <c r="B463" s="189"/>
      <c r="G463" s="83"/>
      <c r="H463" s="44"/>
      <c r="I463" s="44"/>
    </row>
    <row r="464" spans="2:9" s="45" customFormat="1" ht="15.75" customHeight="1" x14ac:dyDescent="0.2">
      <c r="B464" s="189"/>
      <c r="G464" s="83"/>
      <c r="H464" s="44"/>
      <c r="I464" s="44"/>
    </row>
    <row r="465" spans="2:9" s="45" customFormat="1" ht="15.75" customHeight="1" x14ac:dyDescent="0.2">
      <c r="B465" s="189"/>
      <c r="G465" s="83"/>
      <c r="H465" s="44"/>
      <c r="I465" s="44"/>
    </row>
    <row r="466" spans="2:9" s="45" customFormat="1" ht="15.75" customHeight="1" x14ac:dyDescent="0.2">
      <c r="B466" s="189"/>
      <c r="G466" s="83"/>
      <c r="H466" s="44"/>
      <c r="I466" s="44"/>
    </row>
    <row r="467" spans="2:9" s="45" customFormat="1" ht="15.75" customHeight="1" x14ac:dyDescent="0.2">
      <c r="B467" s="189"/>
      <c r="G467" s="83"/>
      <c r="H467" s="44"/>
      <c r="I467" s="44"/>
    </row>
    <row r="468" spans="2:9" s="45" customFormat="1" ht="15.75" customHeight="1" x14ac:dyDescent="0.2">
      <c r="B468" s="189"/>
      <c r="G468" s="83"/>
      <c r="H468" s="44"/>
      <c r="I468" s="44"/>
    </row>
    <row r="469" spans="2:9" s="45" customFormat="1" ht="15.75" customHeight="1" x14ac:dyDescent="0.2">
      <c r="B469" s="189"/>
      <c r="G469" s="83"/>
      <c r="H469" s="44"/>
      <c r="I469" s="44"/>
    </row>
    <row r="470" spans="2:9" s="45" customFormat="1" ht="15.75" customHeight="1" x14ac:dyDescent="0.2">
      <c r="B470" s="189"/>
      <c r="G470" s="83"/>
      <c r="H470" s="44"/>
      <c r="I470" s="44"/>
    </row>
    <row r="471" spans="2:9" s="45" customFormat="1" ht="15.75" customHeight="1" x14ac:dyDescent="0.2">
      <c r="B471" s="189"/>
      <c r="G471" s="83"/>
      <c r="H471" s="44"/>
      <c r="I471" s="44"/>
    </row>
    <row r="472" spans="2:9" s="45" customFormat="1" ht="15.75" customHeight="1" x14ac:dyDescent="0.2">
      <c r="B472" s="189"/>
      <c r="G472" s="83"/>
      <c r="H472" s="44"/>
      <c r="I472" s="44"/>
    </row>
    <row r="473" spans="2:9" s="45" customFormat="1" ht="15.75" customHeight="1" x14ac:dyDescent="0.2">
      <c r="B473" s="189"/>
      <c r="G473" s="83"/>
      <c r="H473" s="44"/>
      <c r="I473" s="44"/>
    </row>
    <row r="474" spans="2:9" s="45" customFormat="1" ht="15.75" customHeight="1" x14ac:dyDescent="0.2">
      <c r="B474" s="189"/>
      <c r="G474" s="83"/>
      <c r="H474" s="44"/>
      <c r="I474" s="44"/>
    </row>
    <row r="475" spans="2:9" s="45" customFormat="1" ht="15.75" customHeight="1" x14ac:dyDescent="0.2">
      <c r="B475" s="189"/>
      <c r="G475" s="83"/>
      <c r="H475" s="44"/>
      <c r="I475" s="44"/>
    </row>
    <row r="476" spans="2:9" s="45" customFormat="1" ht="15.75" customHeight="1" x14ac:dyDescent="0.2">
      <c r="B476" s="189"/>
      <c r="G476" s="83"/>
      <c r="H476" s="44"/>
      <c r="I476" s="44"/>
    </row>
    <row r="477" spans="2:9" s="45" customFormat="1" ht="15.75" customHeight="1" x14ac:dyDescent="0.2">
      <c r="B477" s="189"/>
      <c r="G477" s="83"/>
      <c r="H477" s="44"/>
      <c r="I477" s="44"/>
    </row>
    <row r="478" spans="2:9" s="45" customFormat="1" ht="15.75" customHeight="1" x14ac:dyDescent="0.2">
      <c r="B478" s="189"/>
      <c r="G478" s="83"/>
      <c r="H478" s="44"/>
      <c r="I478" s="44"/>
    </row>
    <row r="479" spans="2:9" s="45" customFormat="1" ht="15.75" customHeight="1" x14ac:dyDescent="0.2">
      <c r="B479" s="189"/>
      <c r="G479" s="83"/>
      <c r="H479" s="44"/>
      <c r="I479" s="44"/>
    </row>
    <row r="480" spans="2:9" s="45" customFormat="1" ht="15.75" customHeight="1" x14ac:dyDescent="0.2">
      <c r="B480" s="189"/>
      <c r="G480" s="83"/>
      <c r="H480" s="44"/>
      <c r="I480" s="44"/>
    </row>
    <row r="481" spans="2:9" s="45" customFormat="1" ht="15.75" customHeight="1" x14ac:dyDescent="0.2">
      <c r="B481" s="189"/>
      <c r="G481" s="83"/>
      <c r="H481" s="44"/>
      <c r="I481" s="44"/>
    </row>
    <row r="482" spans="2:9" s="45" customFormat="1" ht="15.75" customHeight="1" x14ac:dyDescent="0.2">
      <c r="B482" s="189"/>
      <c r="G482" s="83"/>
      <c r="H482" s="44"/>
      <c r="I482" s="44"/>
    </row>
    <row r="483" spans="2:9" s="45" customFormat="1" ht="15.75" customHeight="1" x14ac:dyDescent="0.2">
      <c r="B483" s="189"/>
      <c r="G483" s="83"/>
      <c r="H483" s="44"/>
      <c r="I483" s="44"/>
    </row>
    <row r="484" spans="2:9" s="45" customFormat="1" ht="15.75" customHeight="1" x14ac:dyDescent="0.2">
      <c r="B484" s="189"/>
      <c r="G484" s="83"/>
      <c r="H484" s="44"/>
      <c r="I484" s="44"/>
    </row>
    <row r="485" spans="2:9" s="45" customFormat="1" ht="15.75" customHeight="1" x14ac:dyDescent="0.2">
      <c r="B485" s="189"/>
      <c r="G485" s="83"/>
      <c r="H485" s="44"/>
      <c r="I485" s="44"/>
    </row>
    <row r="486" spans="2:9" s="45" customFormat="1" ht="15.75" customHeight="1" x14ac:dyDescent="0.2">
      <c r="B486" s="189"/>
      <c r="G486" s="83"/>
      <c r="H486" s="44"/>
      <c r="I486" s="44"/>
    </row>
    <row r="487" spans="2:9" s="45" customFormat="1" ht="15.75" customHeight="1" x14ac:dyDescent="0.2">
      <c r="B487" s="189"/>
      <c r="G487" s="83"/>
      <c r="H487" s="44"/>
      <c r="I487" s="44"/>
    </row>
    <row r="488" spans="2:9" s="45" customFormat="1" ht="15.75" customHeight="1" x14ac:dyDescent="0.2">
      <c r="B488" s="189"/>
      <c r="G488" s="83"/>
      <c r="H488" s="44"/>
      <c r="I488" s="44"/>
    </row>
    <row r="489" spans="2:9" s="45" customFormat="1" ht="15.75" customHeight="1" x14ac:dyDescent="0.2">
      <c r="B489" s="189"/>
      <c r="G489" s="83"/>
      <c r="H489" s="44"/>
      <c r="I489" s="44"/>
    </row>
    <row r="490" spans="2:9" s="45" customFormat="1" ht="15.75" customHeight="1" x14ac:dyDescent="0.2">
      <c r="B490" s="189"/>
      <c r="G490" s="83"/>
      <c r="H490" s="44"/>
      <c r="I490" s="44"/>
    </row>
    <row r="491" spans="2:9" s="45" customFormat="1" ht="15.75" customHeight="1" x14ac:dyDescent="0.2">
      <c r="B491" s="189"/>
      <c r="G491" s="83"/>
      <c r="H491" s="44"/>
      <c r="I491" s="44"/>
    </row>
    <row r="492" spans="2:9" s="45" customFormat="1" ht="15.75" customHeight="1" x14ac:dyDescent="0.2">
      <c r="B492" s="189"/>
      <c r="G492" s="83"/>
      <c r="H492" s="44"/>
      <c r="I492" s="44"/>
    </row>
    <row r="493" spans="2:9" s="45" customFormat="1" ht="15.75" customHeight="1" x14ac:dyDescent="0.2">
      <c r="B493" s="189"/>
      <c r="G493" s="83"/>
      <c r="H493" s="44"/>
      <c r="I493" s="44"/>
    </row>
    <row r="494" spans="2:9" s="45" customFormat="1" ht="15.75" customHeight="1" x14ac:dyDescent="0.2">
      <c r="B494" s="189"/>
      <c r="G494" s="83"/>
      <c r="H494" s="44"/>
      <c r="I494" s="44"/>
    </row>
    <row r="495" spans="2:9" s="45" customFormat="1" ht="15.75" customHeight="1" x14ac:dyDescent="0.2">
      <c r="B495" s="189"/>
      <c r="G495" s="83"/>
      <c r="H495" s="44"/>
      <c r="I495" s="44"/>
    </row>
    <row r="496" spans="2:9" s="45" customFormat="1" ht="15.75" customHeight="1" x14ac:dyDescent="0.2">
      <c r="B496" s="189"/>
      <c r="G496" s="83"/>
      <c r="H496" s="44"/>
      <c r="I496" s="44"/>
    </row>
    <row r="497" spans="2:9" s="45" customFormat="1" ht="15.75" customHeight="1" x14ac:dyDescent="0.2">
      <c r="B497" s="189"/>
      <c r="G497" s="83"/>
      <c r="H497" s="44"/>
      <c r="I497" s="44"/>
    </row>
    <row r="498" spans="2:9" s="45" customFormat="1" ht="15.75" customHeight="1" x14ac:dyDescent="0.2">
      <c r="B498" s="189"/>
      <c r="G498" s="83"/>
      <c r="H498" s="44"/>
      <c r="I498" s="44"/>
    </row>
    <row r="499" spans="2:9" s="45" customFormat="1" ht="15.75" customHeight="1" x14ac:dyDescent="0.2">
      <c r="B499" s="189"/>
      <c r="G499" s="83"/>
      <c r="H499" s="44"/>
      <c r="I499" s="44"/>
    </row>
    <row r="500" spans="2:9" s="45" customFormat="1" ht="15.75" customHeight="1" x14ac:dyDescent="0.2">
      <c r="B500" s="189"/>
      <c r="G500" s="83"/>
      <c r="H500" s="44"/>
      <c r="I500" s="44"/>
    </row>
    <row r="501" spans="2:9" s="45" customFormat="1" ht="15.75" customHeight="1" x14ac:dyDescent="0.2">
      <c r="B501" s="189"/>
      <c r="G501" s="83"/>
      <c r="H501" s="44"/>
      <c r="I501" s="44"/>
    </row>
    <row r="502" spans="2:9" s="45" customFormat="1" ht="15.75" customHeight="1" x14ac:dyDescent="0.2">
      <c r="B502" s="189"/>
      <c r="G502" s="83"/>
      <c r="H502" s="44"/>
      <c r="I502" s="44"/>
    </row>
    <row r="503" spans="2:9" s="45" customFormat="1" ht="15.75" customHeight="1" x14ac:dyDescent="0.2">
      <c r="B503" s="189"/>
      <c r="G503" s="83"/>
      <c r="H503" s="44"/>
      <c r="I503" s="44"/>
    </row>
    <row r="504" spans="2:9" s="45" customFormat="1" ht="15.75" customHeight="1" x14ac:dyDescent="0.2">
      <c r="B504" s="189"/>
      <c r="G504" s="83"/>
      <c r="H504" s="44"/>
      <c r="I504" s="44"/>
    </row>
    <row r="505" spans="2:9" s="45" customFormat="1" ht="15.75" customHeight="1" x14ac:dyDescent="0.2">
      <c r="B505" s="189"/>
      <c r="G505" s="83"/>
      <c r="H505" s="44"/>
      <c r="I505" s="44"/>
    </row>
    <row r="506" spans="2:9" s="45" customFormat="1" ht="15.75" customHeight="1" x14ac:dyDescent="0.2">
      <c r="B506" s="189"/>
      <c r="G506" s="83"/>
      <c r="H506" s="44"/>
      <c r="I506" s="44"/>
    </row>
    <row r="507" spans="2:9" s="45" customFormat="1" ht="15.75" customHeight="1" x14ac:dyDescent="0.2">
      <c r="B507" s="189"/>
      <c r="G507" s="83"/>
      <c r="H507" s="44"/>
      <c r="I507" s="44"/>
    </row>
    <row r="508" spans="2:9" s="45" customFormat="1" ht="15.75" customHeight="1" x14ac:dyDescent="0.2">
      <c r="B508" s="189"/>
      <c r="G508" s="83"/>
      <c r="H508" s="44"/>
      <c r="I508" s="44"/>
    </row>
    <row r="509" spans="2:9" s="45" customFormat="1" ht="15.75" customHeight="1" x14ac:dyDescent="0.2">
      <c r="B509" s="189"/>
      <c r="G509" s="83"/>
      <c r="H509" s="44"/>
      <c r="I509" s="44"/>
    </row>
    <row r="510" spans="2:9" s="45" customFormat="1" ht="15.75" customHeight="1" x14ac:dyDescent="0.2">
      <c r="B510" s="189"/>
      <c r="G510" s="83"/>
      <c r="H510" s="44"/>
      <c r="I510" s="44"/>
    </row>
    <row r="511" spans="2:9" s="45" customFormat="1" ht="15.75" customHeight="1" x14ac:dyDescent="0.2">
      <c r="B511" s="189"/>
      <c r="G511" s="83"/>
      <c r="H511" s="44"/>
      <c r="I511" s="44"/>
    </row>
    <row r="512" spans="2:9" s="45" customFormat="1" ht="15.75" customHeight="1" x14ac:dyDescent="0.2">
      <c r="B512" s="189"/>
      <c r="G512" s="83"/>
      <c r="H512" s="44"/>
      <c r="I512" s="44"/>
    </row>
    <row r="513" spans="2:9" s="45" customFormat="1" ht="15.75" customHeight="1" x14ac:dyDescent="0.2">
      <c r="B513" s="189"/>
      <c r="G513" s="83"/>
      <c r="H513" s="44"/>
      <c r="I513" s="44"/>
    </row>
    <row r="514" spans="2:9" s="45" customFormat="1" ht="15.75" customHeight="1" x14ac:dyDescent="0.2">
      <c r="B514" s="189"/>
      <c r="G514" s="83"/>
      <c r="H514" s="44"/>
      <c r="I514" s="44"/>
    </row>
    <row r="515" spans="2:9" s="45" customFormat="1" ht="15.75" customHeight="1" x14ac:dyDescent="0.2">
      <c r="B515" s="189"/>
      <c r="G515" s="83"/>
      <c r="H515" s="44"/>
      <c r="I515" s="44"/>
    </row>
    <row r="516" spans="2:9" s="45" customFormat="1" ht="15.75" customHeight="1" x14ac:dyDescent="0.2">
      <c r="B516" s="189"/>
      <c r="G516" s="83"/>
      <c r="H516" s="44"/>
      <c r="I516" s="44"/>
    </row>
    <row r="517" spans="2:9" s="45" customFormat="1" ht="15.75" customHeight="1" x14ac:dyDescent="0.2">
      <c r="B517" s="189"/>
      <c r="G517" s="83"/>
      <c r="H517" s="44"/>
      <c r="I517" s="44"/>
    </row>
    <row r="518" spans="2:9" s="45" customFormat="1" ht="15.75" customHeight="1" x14ac:dyDescent="0.2">
      <c r="B518" s="189"/>
      <c r="G518" s="83"/>
      <c r="H518" s="44"/>
      <c r="I518" s="44"/>
    </row>
    <row r="519" spans="2:9" s="45" customFormat="1" ht="15.75" customHeight="1" x14ac:dyDescent="0.2">
      <c r="B519" s="189"/>
      <c r="G519" s="83"/>
      <c r="H519" s="44"/>
      <c r="I519" s="44"/>
    </row>
  </sheetData>
  <mergeCells count="18">
    <mergeCell ref="A233:A234"/>
    <mergeCell ref="A235:A236"/>
    <mergeCell ref="A237:A238"/>
    <mergeCell ref="A239:A240"/>
    <mergeCell ref="A241:A242"/>
    <mergeCell ref="A200:G200"/>
    <mergeCell ref="A201:G201"/>
    <mergeCell ref="A227:A228"/>
    <mergeCell ref="A229:A230"/>
    <mergeCell ref="A231:A232"/>
    <mergeCell ref="A152:G152"/>
    <mergeCell ref="A153:G153"/>
    <mergeCell ref="A3:G3"/>
    <mergeCell ref="A4:G4"/>
    <mergeCell ref="A49:G49"/>
    <mergeCell ref="A50:G50"/>
    <mergeCell ref="A90:G90"/>
    <mergeCell ref="A91:G91"/>
  </mergeCells>
  <pageMargins left="1.299212598425197" right="0.70866141732283472" top="0.70866141732283472" bottom="0.82677165354330717" header="0.31496062992125984" footer="0.31496062992125984"/>
  <pageSetup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tabColor rgb="FFFF0000"/>
  </sheetPr>
  <dimension ref="A1:Q519"/>
  <sheetViews>
    <sheetView zoomScaleNormal="100" zoomScalePageLayoutView="82" workbookViewId="0">
      <selection activeCell="L48" sqref="L48"/>
    </sheetView>
  </sheetViews>
  <sheetFormatPr baseColWidth="10" defaultColWidth="36.140625" defaultRowHeight="15.75" customHeight="1" x14ac:dyDescent="0.2"/>
  <cols>
    <col min="1" max="1" width="33.85546875" style="46" customWidth="1"/>
    <col min="2" max="2" width="20.7109375" style="192" customWidth="1"/>
    <col min="3" max="8" width="12.28515625" style="46" customWidth="1"/>
    <col min="9" max="9" width="12.28515625" style="85" customWidth="1"/>
    <col min="10" max="10" width="11.85546875" style="44" customWidth="1"/>
    <col min="11" max="11" width="22.5703125" style="44" customWidth="1"/>
    <col min="12" max="12" width="11.7109375" style="45" customWidth="1"/>
    <col min="13" max="13" width="14.7109375" style="45" customWidth="1"/>
    <col min="14" max="17" width="36.140625" style="45"/>
    <col min="18" max="16384" width="36.140625" style="46"/>
  </cols>
  <sheetData>
    <row r="1" spans="1:11" s="45" customFormat="1" ht="25.5" customHeight="1" x14ac:dyDescent="0.2">
      <c r="B1" s="189"/>
      <c r="I1" s="83"/>
      <c r="J1" s="44"/>
      <c r="K1" s="44"/>
    </row>
    <row r="2" spans="1:11" s="45" customFormat="1" ht="30.75" customHeight="1" x14ac:dyDescent="0.2">
      <c r="B2" s="189"/>
      <c r="I2" s="83"/>
      <c r="J2" s="44"/>
      <c r="K2" s="44"/>
    </row>
    <row r="3" spans="1:11" ht="18" customHeight="1" x14ac:dyDescent="0.2">
      <c r="A3" s="358" t="s">
        <v>336</v>
      </c>
      <c r="B3" s="358"/>
      <c r="C3" s="358"/>
      <c r="D3" s="358"/>
      <c r="E3" s="358"/>
      <c r="F3" s="358"/>
      <c r="G3" s="358"/>
      <c r="H3" s="358"/>
      <c r="I3" s="358"/>
    </row>
    <row r="4" spans="1:11" ht="18" customHeight="1" x14ac:dyDescent="0.2">
      <c r="A4" s="379">
        <f ca="1">TODAY()</f>
        <v>45817</v>
      </c>
      <c r="B4" s="379"/>
      <c r="C4" s="379"/>
      <c r="D4" s="379"/>
      <c r="E4" s="379"/>
      <c r="F4" s="379"/>
      <c r="G4" s="379"/>
      <c r="H4" s="379"/>
      <c r="I4" s="379"/>
    </row>
    <row r="5" spans="1:11" ht="9" customHeight="1" x14ac:dyDescent="0.2">
      <c r="A5" s="150"/>
      <c r="B5" s="71"/>
      <c r="C5" s="71"/>
      <c r="D5" s="71"/>
      <c r="E5" s="71"/>
      <c r="F5" s="71"/>
      <c r="G5" s="71"/>
      <c r="H5" s="71"/>
      <c r="I5" s="80"/>
    </row>
    <row r="6" spans="1:11" ht="50.1" customHeight="1" x14ac:dyDescent="0.2">
      <c r="A6" s="200" t="s">
        <v>0</v>
      </c>
      <c r="B6" s="200" t="s">
        <v>1</v>
      </c>
      <c r="C6" s="201" t="str">
        <f>Hoy!D4</f>
        <v xml:space="preserve">La Sirena, Carretera Mella </v>
      </c>
      <c r="D6" s="201" t="str">
        <f>Hoy!E4</f>
        <v>Bravo, Villa Mella</v>
      </c>
      <c r="E6" s="201" t="str">
        <f>Hoy!F4</f>
        <v xml:space="preserve">Jumbo, Carretera Mella </v>
      </c>
      <c r="F6" s="201" t="str">
        <f>Hoy!G4</f>
        <v>Hiper Olé, Villa Mella</v>
      </c>
      <c r="G6" s="201">
        <f>Hoy!H4</f>
        <v>0</v>
      </c>
      <c r="H6" s="201">
        <f>Hoy!I4</f>
        <v>0</v>
      </c>
      <c r="I6" s="202" t="s">
        <v>2</v>
      </c>
    </row>
    <row r="7" spans="1:11" ht="15.75" customHeight="1" x14ac:dyDescent="0.2">
      <c r="A7" s="241" t="str">
        <f>Hoy!B5</f>
        <v>Cereales</v>
      </c>
      <c r="B7" s="190"/>
      <c r="C7" s="183"/>
      <c r="D7" s="183"/>
      <c r="E7" s="183"/>
      <c r="F7" s="183"/>
      <c r="G7" s="183"/>
      <c r="H7" s="183"/>
      <c r="I7" s="181"/>
    </row>
    <row r="8" spans="1:11" s="45" customFormat="1" ht="15.75" customHeight="1" x14ac:dyDescent="0.2">
      <c r="A8" s="203" t="str">
        <f>Hoy!B6</f>
        <v>Arroz (Superior)</v>
      </c>
      <c r="B8" s="204" t="s">
        <v>5</v>
      </c>
      <c r="C8" s="179">
        <f>Hoy!D6</f>
        <v>32.799999999999997</v>
      </c>
      <c r="D8" s="179">
        <f>Hoy!E6</f>
        <v>34</v>
      </c>
      <c r="E8" s="179">
        <f>Hoy!F6</f>
        <v>31</v>
      </c>
      <c r="F8" s="179">
        <f>Hoy!G6</f>
        <v>33.799999999999997</v>
      </c>
      <c r="G8" s="179">
        <f>Hoy!H6</f>
        <v>0</v>
      </c>
      <c r="H8" s="179">
        <f>Hoy!I6</f>
        <v>0</v>
      </c>
      <c r="I8" s="68">
        <f>AVERAGE(C8:H8)</f>
        <v>21.933333333333334</v>
      </c>
      <c r="J8" s="44"/>
      <c r="K8" s="56"/>
    </row>
    <row r="9" spans="1:11" s="45" customFormat="1" ht="15.75" customHeight="1" x14ac:dyDescent="0.2">
      <c r="A9" s="203" t="str">
        <f>Hoy!B7</f>
        <v>Arroz Selecto (La Garza)</v>
      </c>
      <c r="B9" s="204" t="s">
        <v>5</v>
      </c>
      <c r="C9" s="179">
        <f>Hoy!D7</f>
        <v>0</v>
      </c>
      <c r="D9" s="179">
        <f>Hoy!E7</f>
        <v>0</v>
      </c>
      <c r="E9" s="179">
        <f>Hoy!F7</f>
        <v>0</v>
      </c>
      <c r="F9" s="179">
        <f>Hoy!G7</f>
        <v>0</v>
      </c>
      <c r="G9" s="179">
        <f>Hoy!H7</f>
        <v>0</v>
      </c>
      <c r="H9" s="179">
        <f>Hoy!I7</f>
        <v>0</v>
      </c>
      <c r="I9" s="68">
        <f t="shared" ref="I9:I17" si="0">AVERAGE(C9:H9)</f>
        <v>0</v>
      </c>
      <c r="J9" s="44"/>
      <c r="K9" s="56"/>
    </row>
    <row r="10" spans="1:11" s="45" customFormat="1" ht="15.75" customHeight="1" x14ac:dyDescent="0.2">
      <c r="A10" s="203" t="str">
        <f>Hoy!B8</f>
        <v>Arroz Selecto (Bisonó)</v>
      </c>
      <c r="B10" s="204" t="s">
        <v>5</v>
      </c>
      <c r="C10" s="179">
        <f>Hoy!D8</f>
        <v>42.5</v>
      </c>
      <c r="D10" s="179">
        <f>Hoy!E8</f>
        <v>0</v>
      </c>
      <c r="E10" s="179">
        <f>Hoy!F8</f>
        <v>42</v>
      </c>
      <c r="F10" s="179">
        <f>Hoy!G8</f>
        <v>42.4</v>
      </c>
      <c r="G10" s="179">
        <f>Hoy!H8</f>
        <v>0</v>
      </c>
      <c r="H10" s="179">
        <f>Hoy!I8</f>
        <v>0</v>
      </c>
      <c r="I10" s="68">
        <f t="shared" si="0"/>
        <v>21.150000000000002</v>
      </c>
      <c r="J10" s="44"/>
      <c r="K10" s="44"/>
    </row>
    <row r="11" spans="1:11" s="45" customFormat="1" ht="15.75" customHeight="1" x14ac:dyDescent="0.2">
      <c r="A11" s="203" t="str">
        <f>Hoy!B9</f>
        <v>Arroz Selecto (Pimco)</v>
      </c>
      <c r="B11" s="204" t="s">
        <v>5</v>
      </c>
      <c r="C11" s="179">
        <f>Hoy!D9</f>
        <v>0</v>
      </c>
      <c r="D11" s="179">
        <f>Hoy!E9</f>
        <v>0</v>
      </c>
      <c r="E11" s="179">
        <f>Hoy!F9</f>
        <v>42</v>
      </c>
      <c r="F11" s="179">
        <f>Hoy!G9</f>
        <v>42.4</v>
      </c>
      <c r="G11" s="179">
        <f>Hoy!H9</f>
        <v>0</v>
      </c>
      <c r="H11" s="179">
        <f>Hoy!I9</f>
        <v>0</v>
      </c>
      <c r="I11" s="68">
        <f t="shared" si="0"/>
        <v>14.066666666666668</v>
      </c>
      <c r="J11" s="44"/>
      <c r="K11" s="44"/>
    </row>
    <row r="12" spans="1:11" s="45" customFormat="1" ht="15.75" customHeight="1" x14ac:dyDescent="0.2">
      <c r="A12" s="203" t="str">
        <f>Hoy!B10</f>
        <v>Arroz Selecto (Molino)</v>
      </c>
      <c r="B12" s="204" t="s">
        <v>5</v>
      </c>
      <c r="C12" s="179">
        <f>Hoy!D10</f>
        <v>0</v>
      </c>
      <c r="D12" s="179">
        <f>Hoy!E10</f>
        <v>0</v>
      </c>
      <c r="E12" s="179">
        <f>Hoy!F10</f>
        <v>41</v>
      </c>
      <c r="F12" s="179">
        <f>Hoy!G10</f>
        <v>40.9</v>
      </c>
      <c r="G12" s="179">
        <f>Hoy!H10</f>
        <v>0</v>
      </c>
      <c r="H12" s="179">
        <f>Hoy!I10</f>
        <v>0</v>
      </c>
      <c r="I12" s="68">
        <f t="shared" si="0"/>
        <v>13.65</v>
      </c>
      <c r="J12" s="44"/>
      <c r="K12" s="44"/>
    </row>
    <row r="13" spans="1:11" s="45" customFormat="1" ht="15.75" customHeight="1" x14ac:dyDescent="0.2">
      <c r="A13" s="203" t="str">
        <f>Hoy!B11</f>
        <v>Arroz Super Selecto (Bisonó)</v>
      </c>
      <c r="B13" s="204" t="s">
        <v>5</v>
      </c>
      <c r="C13" s="179">
        <f>Hoy!D11</f>
        <v>43.5</v>
      </c>
      <c r="D13" s="179">
        <f>Hoy!E11</f>
        <v>0</v>
      </c>
      <c r="E13" s="179">
        <f>Hoy!F11</f>
        <v>43</v>
      </c>
      <c r="F13" s="179">
        <f>Hoy!G11</f>
        <v>43.4</v>
      </c>
      <c r="G13" s="179">
        <f>Hoy!H11</f>
        <v>0</v>
      </c>
      <c r="H13" s="179">
        <f>Hoy!I11</f>
        <v>0</v>
      </c>
      <c r="I13" s="68">
        <f t="shared" si="0"/>
        <v>21.650000000000002</v>
      </c>
      <c r="J13" s="44"/>
      <c r="K13" s="44"/>
    </row>
    <row r="14" spans="1:11" s="45" customFormat="1" ht="15.75" customHeight="1" x14ac:dyDescent="0.2">
      <c r="A14" s="203" t="str">
        <f>Hoy!B12</f>
        <v>Arroz Super Selecto (Campos)</v>
      </c>
      <c r="B14" s="204" t="s">
        <v>5</v>
      </c>
      <c r="C14" s="179">
        <f>Hoy!D12</f>
        <v>46.5</v>
      </c>
      <c r="D14" s="179">
        <f>Hoy!E12</f>
        <v>46</v>
      </c>
      <c r="E14" s="179">
        <f>Hoy!F12</f>
        <v>46</v>
      </c>
      <c r="F14" s="179">
        <f>Hoy!G12</f>
        <v>45.9</v>
      </c>
      <c r="G14" s="179">
        <f>Hoy!H12</f>
        <v>0</v>
      </c>
      <c r="H14" s="179">
        <f>Hoy!I12</f>
        <v>0</v>
      </c>
      <c r="I14" s="68">
        <f t="shared" si="0"/>
        <v>30.733333333333334</v>
      </c>
      <c r="J14" s="44"/>
      <c r="K14" s="44"/>
    </row>
    <row r="15" spans="1:11" s="45" customFormat="1" ht="15.75" customHeight="1" x14ac:dyDescent="0.2">
      <c r="A15" s="203" t="str">
        <f>Hoy!B13</f>
        <v>Arroz Super Selecto (La Garza)</v>
      </c>
      <c r="B15" s="204" t="s">
        <v>5</v>
      </c>
      <c r="C15" s="179">
        <f>Hoy!D13</f>
        <v>45.5</v>
      </c>
      <c r="D15" s="179">
        <f>Hoy!E13</f>
        <v>44</v>
      </c>
      <c r="E15" s="179">
        <f>Hoy!F13</f>
        <v>45</v>
      </c>
      <c r="F15" s="179">
        <f>Hoy!G13</f>
        <v>45.4</v>
      </c>
      <c r="G15" s="179">
        <f>Hoy!H13</f>
        <v>0</v>
      </c>
      <c r="H15" s="179">
        <f>Hoy!I13</f>
        <v>0</v>
      </c>
      <c r="I15" s="68">
        <f t="shared" si="0"/>
        <v>29.983333333333334</v>
      </c>
      <c r="J15" s="44"/>
      <c r="K15" s="44"/>
    </row>
    <row r="16" spans="1:11" s="45" customFormat="1" ht="15.75" customHeight="1" x14ac:dyDescent="0.2">
      <c r="A16" s="203" t="str">
        <f>Hoy!B14</f>
        <v>Arroz Super Selecto (Pimco)</v>
      </c>
      <c r="B16" s="204" t="s">
        <v>5</v>
      </c>
      <c r="C16" s="179">
        <f>Hoy!D14</f>
        <v>43.5</v>
      </c>
      <c r="D16" s="179">
        <f>Hoy!E14</f>
        <v>0</v>
      </c>
      <c r="E16" s="179">
        <f>Hoy!F14</f>
        <v>45</v>
      </c>
      <c r="F16" s="179">
        <f>Hoy!G14</f>
        <v>43.4</v>
      </c>
      <c r="G16" s="179">
        <f>Hoy!H14</f>
        <v>0</v>
      </c>
      <c r="H16" s="179">
        <f>Hoy!I14</f>
        <v>0</v>
      </c>
      <c r="I16" s="68">
        <f t="shared" si="0"/>
        <v>21.983333333333334</v>
      </c>
      <c r="J16" s="44"/>
      <c r="K16" s="44"/>
    </row>
    <row r="17" spans="1:17" s="45" customFormat="1" ht="15.75" customHeight="1" x14ac:dyDescent="0.2">
      <c r="A17" s="203" t="str">
        <f>Hoy!B15</f>
        <v>Maíz en grano</v>
      </c>
      <c r="B17" s="204" t="s">
        <v>5</v>
      </c>
      <c r="C17" s="179">
        <f>Hoy!D15</f>
        <v>0</v>
      </c>
      <c r="D17" s="179">
        <f>Hoy!E15</f>
        <v>0</v>
      </c>
      <c r="E17" s="179">
        <f>Hoy!F15</f>
        <v>0</v>
      </c>
      <c r="F17" s="179">
        <f>Hoy!G15</f>
        <v>0</v>
      </c>
      <c r="G17" s="179">
        <f>Hoy!H15</f>
        <v>0</v>
      </c>
      <c r="H17" s="179">
        <f>Hoy!I15</f>
        <v>0</v>
      </c>
      <c r="I17" s="68">
        <f t="shared" si="0"/>
        <v>0</v>
      </c>
      <c r="J17" s="44"/>
      <c r="K17" s="44"/>
    </row>
    <row r="18" spans="1:17" s="50" customFormat="1" ht="15.75" customHeight="1" x14ac:dyDescent="0.2">
      <c r="A18" s="211" t="str">
        <f>Hoy!B16</f>
        <v>Raíces y Tubérculos</v>
      </c>
      <c r="B18" s="205"/>
      <c r="C18" s="180"/>
      <c r="D18" s="180"/>
      <c r="E18" s="180"/>
      <c r="F18" s="180"/>
      <c r="G18" s="180"/>
      <c r="H18" s="180"/>
      <c r="I18" s="165"/>
      <c r="J18" s="57"/>
      <c r="K18" s="57"/>
      <c r="L18" s="67"/>
      <c r="M18" s="67"/>
      <c r="N18" s="67"/>
      <c r="O18" s="67"/>
      <c r="P18" s="67"/>
      <c r="Q18" s="67"/>
    </row>
    <row r="19" spans="1:17" s="50" customFormat="1" ht="15.75" customHeight="1" x14ac:dyDescent="0.2">
      <c r="A19" s="203" t="str">
        <f>Hoy!B17</f>
        <v>Batata</v>
      </c>
      <c r="B19" s="206" t="s">
        <v>5</v>
      </c>
      <c r="C19" s="179">
        <f>Hoy!D17</f>
        <v>33</v>
      </c>
      <c r="D19" s="179">
        <f>Hoy!E17</f>
        <v>33</v>
      </c>
      <c r="E19" s="179">
        <f>Hoy!F17</f>
        <v>33</v>
      </c>
      <c r="F19" s="179">
        <f>Hoy!G17</f>
        <v>32</v>
      </c>
      <c r="G19" s="179">
        <f>Hoy!H17</f>
        <v>0</v>
      </c>
      <c r="H19" s="179">
        <f>Hoy!I17</f>
        <v>0</v>
      </c>
      <c r="I19" s="68">
        <f t="shared" ref="I19:I30" si="1">AVERAGE(C19:H19)</f>
        <v>21.833333333333332</v>
      </c>
      <c r="J19" s="57"/>
      <c r="K19" s="57"/>
      <c r="L19" s="67"/>
      <c r="M19" s="67"/>
      <c r="N19" s="67"/>
      <c r="O19" s="67"/>
      <c r="P19" s="67"/>
      <c r="Q19" s="67"/>
    </row>
    <row r="20" spans="1:17" s="50" customFormat="1" ht="15.75" customHeight="1" x14ac:dyDescent="0.2">
      <c r="A20" s="203" t="str">
        <f>Hoy!B18</f>
        <v>Ñame (Liso)</v>
      </c>
      <c r="B20" s="206" t="s">
        <v>5</v>
      </c>
      <c r="C20" s="179">
        <f>Hoy!D18</f>
        <v>0</v>
      </c>
      <c r="D20" s="179">
        <f>Hoy!E18</f>
        <v>0</v>
      </c>
      <c r="E20" s="179">
        <f>Hoy!F18</f>
        <v>0</v>
      </c>
      <c r="F20" s="179">
        <f>Hoy!G18</f>
        <v>0</v>
      </c>
      <c r="G20" s="179">
        <f>Hoy!H18</f>
        <v>0</v>
      </c>
      <c r="H20" s="179">
        <f>Hoy!I18</f>
        <v>0</v>
      </c>
      <c r="I20" s="68">
        <f t="shared" si="1"/>
        <v>0</v>
      </c>
      <c r="J20" s="57"/>
      <c r="K20" s="57"/>
      <c r="L20" s="67"/>
      <c r="M20" s="67"/>
      <c r="N20" s="67"/>
      <c r="O20" s="67"/>
      <c r="P20" s="67"/>
      <c r="Q20" s="67"/>
    </row>
    <row r="21" spans="1:17" s="50" customFormat="1" ht="15.75" customHeight="1" x14ac:dyDescent="0.2">
      <c r="A21" s="203" t="str">
        <f>Hoy!B19</f>
        <v>Ñame (Mina)</v>
      </c>
      <c r="B21" s="206" t="s">
        <v>5</v>
      </c>
      <c r="C21" s="179">
        <f>Hoy!D19</f>
        <v>77</v>
      </c>
      <c r="D21" s="179">
        <f>Hoy!E19</f>
        <v>89</v>
      </c>
      <c r="E21" s="179">
        <f>Hoy!F19</f>
        <v>77.95</v>
      </c>
      <c r="F21" s="179">
        <f>Hoy!G19</f>
        <v>99</v>
      </c>
      <c r="G21" s="179">
        <f>Hoy!H19</f>
        <v>0</v>
      </c>
      <c r="H21" s="179">
        <f>Hoy!I19</f>
        <v>0</v>
      </c>
      <c r="I21" s="68">
        <f t="shared" si="1"/>
        <v>57.158333333333331</v>
      </c>
      <c r="J21" s="57"/>
      <c r="K21" s="57"/>
      <c r="L21" s="67"/>
      <c r="M21" s="67"/>
      <c r="N21" s="67"/>
      <c r="O21" s="67"/>
      <c r="P21" s="67"/>
      <c r="Q21" s="67"/>
    </row>
    <row r="22" spans="1:17" s="50" customFormat="1" ht="15.75" customHeight="1" x14ac:dyDescent="0.2">
      <c r="A22" s="203" t="str">
        <f>Hoy!B20</f>
        <v>Papa (Blanca)</v>
      </c>
      <c r="B22" s="206" t="s">
        <v>5</v>
      </c>
      <c r="C22" s="179">
        <f>Hoy!D20</f>
        <v>0</v>
      </c>
      <c r="D22" s="179">
        <f>Hoy!E20</f>
        <v>65</v>
      </c>
      <c r="E22" s="179">
        <f>Hoy!F20</f>
        <v>45.95</v>
      </c>
      <c r="F22" s="179">
        <f>Hoy!G20</f>
        <v>44</v>
      </c>
      <c r="G22" s="179">
        <f>Hoy!H20</f>
        <v>0</v>
      </c>
      <c r="H22" s="179">
        <f>Hoy!I20</f>
        <v>0</v>
      </c>
      <c r="I22" s="68">
        <f t="shared" si="1"/>
        <v>25.824999999999999</v>
      </c>
      <c r="J22" s="57"/>
      <c r="K22" s="57"/>
      <c r="L22" s="67"/>
      <c r="M22" s="67"/>
      <c r="N22" s="67"/>
      <c r="O22" s="67"/>
      <c r="P22" s="67"/>
      <c r="Q22" s="67"/>
    </row>
    <row r="23" spans="1:17" s="50" customFormat="1" ht="15.75" customHeight="1" x14ac:dyDescent="0.2">
      <c r="A23" s="203" t="str">
        <f>Hoy!B21</f>
        <v>Papa (Amarilla)</v>
      </c>
      <c r="B23" s="206" t="s">
        <v>5</v>
      </c>
      <c r="C23" s="179">
        <f>Hoy!D21</f>
        <v>42</v>
      </c>
      <c r="D23" s="179">
        <f>Hoy!E21</f>
        <v>0</v>
      </c>
      <c r="E23" s="179">
        <f>Hoy!F21</f>
        <v>0</v>
      </c>
      <c r="F23" s="179">
        <f>Hoy!G21</f>
        <v>37</v>
      </c>
      <c r="G23" s="179">
        <f>Hoy!H21</f>
        <v>0</v>
      </c>
      <c r="H23" s="179">
        <f>Hoy!I21</f>
        <v>0</v>
      </c>
      <c r="I23" s="68">
        <f t="shared" si="1"/>
        <v>13.166666666666666</v>
      </c>
      <c r="J23" s="57"/>
      <c r="K23" s="57"/>
      <c r="L23" s="67"/>
      <c r="M23" s="67"/>
      <c r="N23" s="67"/>
      <c r="O23" s="67"/>
      <c r="P23" s="67"/>
      <c r="Q23" s="67"/>
    </row>
    <row r="24" spans="1:17" s="50" customFormat="1" ht="15.75" customHeight="1" x14ac:dyDescent="0.2">
      <c r="A24" s="203" t="str">
        <f>Hoy!B22</f>
        <v>Yautía (Amarilla)</v>
      </c>
      <c r="B24" s="206" t="s">
        <v>5</v>
      </c>
      <c r="C24" s="179">
        <f>Hoy!D22</f>
        <v>0</v>
      </c>
      <c r="D24" s="179">
        <f>Hoy!E22</f>
        <v>0</v>
      </c>
      <c r="E24" s="179">
        <f>Hoy!F22</f>
        <v>0</v>
      </c>
      <c r="F24" s="179">
        <f>Hoy!G22</f>
        <v>63</v>
      </c>
      <c r="G24" s="179">
        <f>Hoy!H22</f>
        <v>0</v>
      </c>
      <c r="H24" s="179">
        <f>Hoy!I22</f>
        <v>0</v>
      </c>
      <c r="I24" s="68">
        <f t="shared" si="1"/>
        <v>10.5</v>
      </c>
      <c r="J24" s="57"/>
      <c r="K24" s="57"/>
      <c r="L24" s="67"/>
      <c r="M24" s="67"/>
      <c r="N24" s="67"/>
      <c r="O24" s="67"/>
      <c r="P24" s="67"/>
      <c r="Q24" s="67"/>
    </row>
    <row r="25" spans="1:17" s="50" customFormat="1" ht="15.75" customHeight="1" x14ac:dyDescent="0.2">
      <c r="A25" s="203" t="str">
        <f>Hoy!B23</f>
        <v>Yautía (Blanca)</v>
      </c>
      <c r="B25" s="206" t="s">
        <v>5</v>
      </c>
      <c r="C25" s="179">
        <f>Hoy!D23</f>
        <v>64</v>
      </c>
      <c r="D25" s="179">
        <f>Hoy!E23</f>
        <v>64</v>
      </c>
      <c r="E25" s="179">
        <f>Hoy!F23</f>
        <v>64</v>
      </c>
      <c r="F25" s="179">
        <f>Hoy!G23</f>
        <v>63</v>
      </c>
      <c r="G25" s="179">
        <f>Hoy!H23</f>
        <v>0</v>
      </c>
      <c r="H25" s="179">
        <f>Hoy!I23</f>
        <v>0</v>
      </c>
      <c r="I25" s="68">
        <f t="shared" si="1"/>
        <v>42.5</v>
      </c>
      <c r="J25" s="57"/>
      <c r="K25" s="57"/>
      <c r="L25" s="67"/>
      <c r="M25" s="67"/>
      <c r="N25" s="67"/>
      <c r="O25" s="67"/>
      <c r="P25" s="67"/>
      <c r="Q25" s="67"/>
    </row>
    <row r="26" spans="1:17" s="50" customFormat="1" ht="15.75" customHeight="1" x14ac:dyDescent="0.2">
      <c r="A26" s="203" t="str">
        <f>Hoy!B24</f>
        <v>Yautía (Coco)</v>
      </c>
      <c r="B26" s="206" t="s">
        <v>5</v>
      </c>
      <c r="C26" s="179">
        <f>Hoy!D24</f>
        <v>64</v>
      </c>
      <c r="D26" s="179">
        <f>Hoy!E24</f>
        <v>64</v>
      </c>
      <c r="E26" s="179">
        <f>Hoy!F24</f>
        <v>64</v>
      </c>
      <c r="F26" s="179">
        <f>Hoy!G24</f>
        <v>63</v>
      </c>
      <c r="G26" s="179">
        <f>Hoy!H24</f>
        <v>0</v>
      </c>
      <c r="H26" s="179">
        <f>Hoy!I24</f>
        <v>0</v>
      </c>
      <c r="I26" s="68">
        <f t="shared" si="1"/>
        <v>42.5</v>
      </c>
      <c r="J26" s="57"/>
      <c r="K26" s="57"/>
      <c r="L26" s="67"/>
      <c r="M26" s="67"/>
      <c r="N26" s="67"/>
      <c r="O26" s="67"/>
      <c r="P26" s="67"/>
      <c r="Q26" s="67"/>
    </row>
    <row r="27" spans="1:17" ht="15.75" customHeight="1" x14ac:dyDescent="0.2">
      <c r="A27" s="203" t="str">
        <f>Hoy!B25</f>
        <v>Yuca (Fresca)</v>
      </c>
      <c r="B27" s="206" t="s">
        <v>5</v>
      </c>
      <c r="C27" s="179">
        <f>Hoy!D25</f>
        <v>0</v>
      </c>
      <c r="D27" s="179">
        <f>Hoy!E25</f>
        <v>0</v>
      </c>
      <c r="E27" s="179">
        <f>Hoy!F25</f>
        <v>0</v>
      </c>
      <c r="F27" s="179">
        <f>Hoy!G25</f>
        <v>0</v>
      </c>
      <c r="G27" s="179">
        <f>Hoy!H25</f>
        <v>0</v>
      </c>
      <c r="H27" s="179">
        <f>Hoy!I25</f>
        <v>0</v>
      </c>
      <c r="I27" s="68">
        <f t="shared" si="1"/>
        <v>0</v>
      </c>
    </row>
    <row r="28" spans="1:17" s="50" customFormat="1" ht="15.75" customHeight="1" x14ac:dyDescent="0.2">
      <c r="A28" s="203" t="str">
        <f>Hoy!B26</f>
        <v>Yuca (Encerada)</v>
      </c>
      <c r="B28" s="206" t="s">
        <v>5</v>
      </c>
      <c r="C28" s="179">
        <f>Hoy!D26</f>
        <v>23</v>
      </c>
      <c r="D28" s="179">
        <f>Hoy!E26</f>
        <v>0</v>
      </c>
      <c r="E28" s="179">
        <f>Hoy!F26</f>
        <v>23</v>
      </c>
      <c r="F28" s="179">
        <f>Hoy!G26</f>
        <v>23</v>
      </c>
      <c r="G28" s="179">
        <f>Hoy!H26</f>
        <v>0</v>
      </c>
      <c r="H28" s="179">
        <f>Hoy!I26</f>
        <v>0</v>
      </c>
      <c r="I28" s="68">
        <f t="shared" si="1"/>
        <v>11.5</v>
      </c>
      <c r="J28" s="57"/>
      <c r="K28" s="57"/>
      <c r="L28" s="67"/>
      <c r="M28" s="67"/>
      <c r="N28" s="67"/>
      <c r="O28" s="67"/>
      <c r="P28" s="67"/>
      <c r="Q28" s="67"/>
    </row>
    <row r="29" spans="1:17" s="50" customFormat="1" ht="15.75" customHeight="1" x14ac:dyDescent="0.2">
      <c r="A29" s="203" t="str">
        <f>Hoy!B27</f>
        <v xml:space="preserve">Mapuey </v>
      </c>
      <c r="B29" s="206" t="s">
        <v>5</v>
      </c>
      <c r="C29" s="179">
        <f>Hoy!D27</f>
        <v>90</v>
      </c>
      <c r="D29" s="179">
        <f>Hoy!E27</f>
        <v>89</v>
      </c>
      <c r="E29" s="179">
        <f>Hoy!F27</f>
        <v>98.95</v>
      </c>
      <c r="F29" s="179">
        <f>Hoy!G27</f>
        <v>105</v>
      </c>
      <c r="G29" s="179">
        <f>Hoy!H27</f>
        <v>0</v>
      </c>
      <c r="H29" s="179">
        <f>Hoy!I27</f>
        <v>0</v>
      </c>
      <c r="I29" s="68">
        <f t="shared" si="1"/>
        <v>63.824999999999996</v>
      </c>
      <c r="J29" s="57"/>
      <c r="K29" s="57"/>
      <c r="L29" s="67"/>
      <c r="M29" s="67"/>
      <c r="N29" s="67"/>
      <c r="O29" s="67"/>
      <c r="P29" s="67"/>
      <c r="Q29" s="67"/>
    </row>
    <row r="30" spans="1:17" s="50" customFormat="1" ht="15.75" customHeight="1" x14ac:dyDescent="0.2">
      <c r="A30" s="203" t="str">
        <f>Hoy!B28</f>
        <v>Cepa de apio</v>
      </c>
      <c r="B30" s="206" t="s">
        <v>5</v>
      </c>
      <c r="C30" s="179">
        <f>Hoy!D28</f>
        <v>45</v>
      </c>
      <c r="D30" s="179">
        <f>Hoy!E28</f>
        <v>45</v>
      </c>
      <c r="E30" s="179">
        <f>Hoy!F28</f>
        <v>47</v>
      </c>
      <c r="F30" s="179">
        <f>Hoy!G28</f>
        <v>0</v>
      </c>
      <c r="G30" s="179">
        <f>Hoy!H28</f>
        <v>0</v>
      </c>
      <c r="H30" s="179">
        <f>Hoy!I28</f>
        <v>0</v>
      </c>
      <c r="I30" s="68">
        <f t="shared" si="1"/>
        <v>22.833333333333332</v>
      </c>
      <c r="J30" s="57"/>
      <c r="K30" s="57"/>
      <c r="L30" s="67"/>
      <c r="M30" s="67"/>
      <c r="N30" s="67"/>
      <c r="O30" s="67"/>
      <c r="P30" s="67"/>
      <c r="Q30" s="67"/>
    </row>
    <row r="31" spans="1:17" s="50" customFormat="1" ht="15.75" customHeight="1" x14ac:dyDescent="0.2">
      <c r="A31" s="211" t="str">
        <f>Hoy!B29</f>
        <v>Musáceas</v>
      </c>
      <c r="B31" s="205"/>
      <c r="C31" s="180"/>
      <c r="D31" s="180"/>
      <c r="E31" s="180"/>
      <c r="F31" s="180"/>
      <c r="G31" s="180"/>
      <c r="H31" s="180"/>
      <c r="I31" s="195"/>
      <c r="J31" s="57"/>
      <c r="K31" s="57"/>
      <c r="L31" s="67"/>
      <c r="M31" s="67"/>
      <c r="N31" s="67"/>
      <c r="O31" s="67"/>
      <c r="P31" s="67"/>
      <c r="Q31" s="67"/>
    </row>
    <row r="32" spans="1:17" s="50" customFormat="1" ht="15.75" customHeight="1" x14ac:dyDescent="0.2">
      <c r="A32" s="203" t="str">
        <f>Hoy!B30</f>
        <v>Plátano (Verde), grande</v>
      </c>
      <c r="B32" s="204" t="s">
        <v>29</v>
      </c>
      <c r="C32" s="179">
        <f>Hoy!D30</f>
        <v>19</v>
      </c>
      <c r="D32" s="179">
        <f>Hoy!E30</f>
        <v>19</v>
      </c>
      <c r="E32" s="179">
        <f>Hoy!F30</f>
        <v>19</v>
      </c>
      <c r="F32" s="179">
        <f>Hoy!G30</f>
        <v>20</v>
      </c>
      <c r="G32" s="179">
        <f>Hoy!H30</f>
        <v>0</v>
      </c>
      <c r="H32" s="179">
        <f>Hoy!I30</f>
        <v>0</v>
      </c>
      <c r="I32" s="68">
        <f t="shared" ref="I32:I37" si="2">AVERAGE(C32:H32)</f>
        <v>12.833333333333334</v>
      </c>
      <c r="J32" s="57"/>
      <c r="K32" s="57"/>
      <c r="L32" s="67"/>
      <c r="M32" s="67"/>
      <c r="N32" s="67"/>
      <c r="O32" s="67"/>
      <c r="P32" s="67"/>
      <c r="Q32" s="67"/>
    </row>
    <row r="33" spans="1:17" s="50" customFormat="1" ht="15.75" customHeight="1" x14ac:dyDescent="0.2">
      <c r="A33" s="207" t="str">
        <f>Hoy!B31</f>
        <v>Plátano (Verde), mediano</v>
      </c>
      <c r="B33" s="204" t="s">
        <v>29</v>
      </c>
      <c r="C33" s="179">
        <f>Hoy!D31</f>
        <v>19</v>
      </c>
      <c r="D33" s="179">
        <f>Hoy!E31</f>
        <v>19</v>
      </c>
      <c r="E33" s="179">
        <f>Hoy!F31</f>
        <v>19</v>
      </c>
      <c r="F33" s="179">
        <f>Hoy!G31</f>
        <v>20</v>
      </c>
      <c r="G33" s="179">
        <f>Hoy!H31</f>
        <v>0</v>
      </c>
      <c r="H33" s="179">
        <f>Hoy!I31</f>
        <v>0</v>
      </c>
      <c r="I33" s="68">
        <f t="shared" si="2"/>
        <v>12.833333333333334</v>
      </c>
      <c r="J33" s="57"/>
      <c r="K33" s="57"/>
      <c r="L33" s="67"/>
      <c r="M33" s="67"/>
      <c r="N33" s="67"/>
      <c r="O33" s="67"/>
      <c r="P33" s="67"/>
      <c r="Q33" s="67"/>
    </row>
    <row r="34" spans="1:17" s="50" customFormat="1" ht="15.75" customHeight="1" x14ac:dyDescent="0.2">
      <c r="A34" s="207" t="str">
        <f>Hoy!B32</f>
        <v>Plátano (Verde), pequeño</v>
      </c>
      <c r="B34" s="204" t="s">
        <v>29</v>
      </c>
      <c r="C34" s="179">
        <f>Hoy!D32</f>
        <v>19</v>
      </c>
      <c r="D34" s="179">
        <f>Hoy!E32</f>
        <v>19</v>
      </c>
      <c r="E34" s="179">
        <f>Hoy!F32</f>
        <v>19</v>
      </c>
      <c r="F34" s="179">
        <f>Hoy!G32</f>
        <v>20</v>
      </c>
      <c r="G34" s="179">
        <f>Hoy!H32</f>
        <v>0</v>
      </c>
      <c r="H34" s="179">
        <f>Hoy!I32</f>
        <v>0</v>
      </c>
      <c r="I34" s="68">
        <f t="shared" si="2"/>
        <v>12.833333333333334</v>
      </c>
      <c r="J34" s="57"/>
      <c r="K34" s="57" t="s">
        <v>297</v>
      </c>
      <c r="L34" s="67"/>
      <c r="M34" s="67"/>
      <c r="N34" s="67"/>
      <c r="O34" s="67"/>
      <c r="P34" s="67"/>
      <c r="Q34" s="67"/>
    </row>
    <row r="35" spans="1:17" s="50" customFormat="1" ht="15.75" customHeight="1" x14ac:dyDescent="0.2">
      <c r="A35" s="207" t="str">
        <f>Hoy!B33</f>
        <v>Plátano (Importado)</v>
      </c>
      <c r="B35" s="204" t="s">
        <v>29</v>
      </c>
      <c r="C35" s="179">
        <f>Hoy!D33</f>
        <v>0</v>
      </c>
      <c r="D35" s="179">
        <f>Hoy!E33</f>
        <v>0</v>
      </c>
      <c r="E35" s="179">
        <f>Hoy!F33</f>
        <v>0</v>
      </c>
      <c r="F35" s="179">
        <f>Hoy!G33</f>
        <v>0</v>
      </c>
      <c r="G35" s="179">
        <f>Hoy!H33</f>
        <v>0</v>
      </c>
      <c r="H35" s="179">
        <f>Hoy!I33</f>
        <v>0</v>
      </c>
      <c r="I35" s="68">
        <f t="shared" si="2"/>
        <v>0</v>
      </c>
      <c r="J35" s="57"/>
      <c r="K35" s="57"/>
      <c r="L35" s="67"/>
      <c r="M35" s="67"/>
      <c r="N35" s="67"/>
      <c r="O35" s="67"/>
      <c r="P35" s="67"/>
      <c r="Q35" s="67"/>
    </row>
    <row r="36" spans="1:17" s="50" customFormat="1" ht="15.75" customHeight="1" x14ac:dyDescent="0.2">
      <c r="A36" s="207" t="str">
        <f>Hoy!B34</f>
        <v>Plátano (Maduro)</v>
      </c>
      <c r="B36" s="204" t="s">
        <v>29</v>
      </c>
      <c r="C36" s="179">
        <f>Hoy!D34</f>
        <v>19</v>
      </c>
      <c r="D36" s="179">
        <f>Hoy!E34</f>
        <v>19</v>
      </c>
      <c r="E36" s="179">
        <f>Hoy!F34</f>
        <v>19</v>
      </c>
      <c r="F36" s="179">
        <f>Hoy!G34</f>
        <v>20</v>
      </c>
      <c r="G36" s="179">
        <f>Hoy!H34</f>
        <v>0</v>
      </c>
      <c r="H36" s="179">
        <f>Hoy!I34</f>
        <v>0</v>
      </c>
      <c r="I36" s="68">
        <f t="shared" si="2"/>
        <v>12.833333333333334</v>
      </c>
      <c r="J36" s="57"/>
      <c r="K36" s="57"/>
      <c r="L36" s="67"/>
      <c r="M36" s="67"/>
      <c r="N36" s="67"/>
      <c r="O36" s="67"/>
      <c r="P36" s="67"/>
      <c r="Q36" s="67"/>
    </row>
    <row r="37" spans="1:17" s="50" customFormat="1" ht="15.75" customHeight="1" x14ac:dyDescent="0.2">
      <c r="A37" s="207" t="str">
        <f>Hoy!B35</f>
        <v>Guineo verde</v>
      </c>
      <c r="B37" s="204" t="s">
        <v>29</v>
      </c>
      <c r="C37" s="179">
        <f>Hoy!D35</f>
        <v>8</v>
      </c>
      <c r="D37" s="179">
        <f>Hoy!E35</f>
        <v>8</v>
      </c>
      <c r="E37" s="179">
        <f>Hoy!F35</f>
        <v>8.9749999999999996</v>
      </c>
      <c r="F37" s="179">
        <f>Hoy!G35</f>
        <v>0</v>
      </c>
      <c r="G37" s="179">
        <f>Hoy!H35</f>
        <v>0</v>
      </c>
      <c r="H37" s="179">
        <f>Hoy!I35</f>
        <v>0</v>
      </c>
      <c r="I37" s="68">
        <f t="shared" si="2"/>
        <v>4.1625000000000005</v>
      </c>
      <c r="J37" s="57"/>
      <c r="K37" s="57"/>
      <c r="L37" s="67"/>
      <c r="M37" s="67"/>
      <c r="N37" s="67"/>
      <c r="O37" s="67"/>
      <c r="P37" s="67"/>
      <c r="Q37" s="67"/>
    </row>
    <row r="38" spans="1:17" s="50" customFormat="1" ht="15.75" customHeight="1" x14ac:dyDescent="0.2">
      <c r="A38" s="211" t="str">
        <f>Hoy!B36</f>
        <v>Leguminosas</v>
      </c>
      <c r="B38" s="205"/>
      <c r="C38" s="180"/>
      <c r="D38" s="180"/>
      <c r="E38" s="180"/>
      <c r="F38" s="180"/>
      <c r="G38" s="180"/>
      <c r="H38" s="180"/>
      <c r="I38" s="165"/>
      <c r="J38" s="57"/>
      <c r="K38" s="57"/>
      <c r="L38" s="67"/>
      <c r="M38" s="67"/>
      <c r="N38" s="67"/>
      <c r="O38" s="67"/>
      <c r="P38" s="67"/>
      <c r="Q38" s="67"/>
    </row>
    <row r="39" spans="1:17" s="50" customFormat="1" ht="15.75" customHeight="1" x14ac:dyDescent="0.2">
      <c r="A39" s="203" t="str">
        <f>Hoy!B37</f>
        <v>Habichuela roja (Yacomelo)</v>
      </c>
      <c r="B39" s="204" t="s">
        <v>5</v>
      </c>
      <c r="C39" s="179">
        <f>Hoy!D37</f>
        <v>92</v>
      </c>
      <c r="D39" s="179">
        <f>Hoy!E37</f>
        <v>73</v>
      </c>
      <c r="E39" s="179">
        <f>Hoy!F37</f>
        <v>95</v>
      </c>
      <c r="F39" s="179">
        <f>Hoy!G37</f>
        <v>92</v>
      </c>
      <c r="G39" s="179">
        <f>Hoy!H37</f>
        <v>0</v>
      </c>
      <c r="H39" s="179">
        <f>Hoy!I37</f>
        <v>0</v>
      </c>
      <c r="I39" s="68">
        <f t="shared" ref="I39:I47" si="3">AVERAGE(C39:H39)</f>
        <v>58.666666666666664</v>
      </c>
      <c r="J39" s="57"/>
      <c r="K39" s="57"/>
      <c r="L39" s="67"/>
      <c r="M39" s="67"/>
      <c r="N39" s="67"/>
      <c r="O39" s="67"/>
      <c r="P39" s="67"/>
      <c r="Q39" s="67"/>
    </row>
    <row r="40" spans="1:17" s="50" customFormat="1" ht="15.75" customHeight="1" x14ac:dyDescent="0.2">
      <c r="A40" s="207" t="str">
        <f>Hoy!B38</f>
        <v>Habichuela roja (José Beta)</v>
      </c>
      <c r="B40" s="204" t="s">
        <v>5</v>
      </c>
      <c r="C40" s="179">
        <f>Hoy!D38</f>
        <v>0</v>
      </c>
      <c r="D40" s="179">
        <f>Hoy!E38</f>
        <v>96</v>
      </c>
      <c r="E40" s="179">
        <f>Hoy!F38</f>
        <v>101</v>
      </c>
      <c r="F40" s="179">
        <f>Hoy!G38</f>
        <v>100</v>
      </c>
      <c r="G40" s="179">
        <f>Hoy!H38</f>
        <v>0</v>
      </c>
      <c r="H40" s="179">
        <f>Hoy!I38</f>
        <v>0</v>
      </c>
      <c r="I40" s="68">
        <f t="shared" si="3"/>
        <v>49.5</v>
      </c>
      <c r="J40" s="57"/>
      <c r="K40" s="57"/>
      <c r="L40" s="67"/>
      <c r="M40" s="67"/>
      <c r="N40" s="67"/>
      <c r="O40" s="67"/>
      <c r="P40" s="67"/>
      <c r="Q40" s="67"/>
    </row>
    <row r="41" spans="1:17" ht="15.75" customHeight="1" x14ac:dyDescent="0.2">
      <c r="A41" s="207" t="str">
        <f>Hoy!B39</f>
        <v>Habichuela (Negra)</v>
      </c>
      <c r="B41" s="204" t="s">
        <v>5</v>
      </c>
      <c r="C41" s="179">
        <f>Hoy!D39</f>
        <v>0</v>
      </c>
      <c r="D41" s="179">
        <f>Hoy!E39</f>
        <v>60</v>
      </c>
      <c r="E41" s="179">
        <f>Hoy!F39</f>
        <v>73</v>
      </c>
      <c r="F41" s="179">
        <f>Hoy!G39</f>
        <v>0</v>
      </c>
      <c r="G41" s="179">
        <f>Hoy!H39</f>
        <v>0</v>
      </c>
      <c r="H41" s="179">
        <f>Hoy!I39</f>
        <v>0</v>
      </c>
      <c r="I41" s="68">
        <f t="shared" si="3"/>
        <v>22.166666666666668</v>
      </c>
    </row>
    <row r="42" spans="1:17" ht="15.75" customHeight="1" x14ac:dyDescent="0.2">
      <c r="A42" s="207" t="str">
        <f>Hoy!B40</f>
        <v>Habichuela (Blanca)</v>
      </c>
      <c r="B42" s="204" t="s">
        <v>5</v>
      </c>
      <c r="C42" s="179">
        <f>Hoy!D40</f>
        <v>68</v>
      </c>
      <c r="D42" s="179">
        <f>Hoy!E40</f>
        <v>60</v>
      </c>
      <c r="E42" s="179">
        <f>Hoy!F40</f>
        <v>73</v>
      </c>
      <c r="F42" s="179">
        <f>Hoy!G40</f>
        <v>68</v>
      </c>
      <c r="G42" s="179">
        <f>Hoy!H40</f>
        <v>0</v>
      </c>
      <c r="H42" s="179">
        <f>Hoy!I40</f>
        <v>0</v>
      </c>
      <c r="I42" s="68">
        <f t="shared" si="3"/>
        <v>44.833333333333336</v>
      </c>
    </row>
    <row r="43" spans="1:17" s="45" customFormat="1" ht="15.75" customHeight="1" x14ac:dyDescent="0.2">
      <c r="A43" s="207" t="str">
        <f>Hoy!B41</f>
        <v>Habichuela (Pinta)</v>
      </c>
      <c r="B43" s="165" t="s">
        <v>5</v>
      </c>
      <c r="C43" s="179">
        <f>Hoy!D41</f>
        <v>78</v>
      </c>
      <c r="D43" s="179">
        <f>Hoy!E41</f>
        <v>60</v>
      </c>
      <c r="E43" s="179">
        <f>Hoy!F41</f>
        <v>73</v>
      </c>
      <c r="F43" s="179">
        <f>Hoy!G41</f>
        <v>78</v>
      </c>
      <c r="G43" s="179">
        <f>Hoy!H41</f>
        <v>0</v>
      </c>
      <c r="H43" s="179">
        <f>Hoy!I41</f>
        <v>0</v>
      </c>
      <c r="I43" s="68">
        <f t="shared" si="3"/>
        <v>48.166666666666664</v>
      </c>
      <c r="J43" s="44"/>
      <c r="K43" s="44"/>
    </row>
    <row r="44" spans="1:17" s="45" customFormat="1" ht="15.75" customHeight="1" x14ac:dyDescent="0.2">
      <c r="A44" s="203" t="str">
        <f>Hoy!B42</f>
        <v>Guandul verde (Grano)</v>
      </c>
      <c r="B44" s="165" t="s">
        <v>5</v>
      </c>
      <c r="C44" s="179">
        <f>Hoy!D42</f>
        <v>0</v>
      </c>
      <c r="D44" s="179">
        <f>Hoy!E42</f>
        <v>149</v>
      </c>
      <c r="E44" s="179">
        <f>Hoy!F42</f>
        <v>159.94999999999999</v>
      </c>
      <c r="F44" s="179">
        <f>Hoy!G42</f>
        <v>0</v>
      </c>
      <c r="G44" s="179">
        <f>Hoy!H42</f>
        <v>0</v>
      </c>
      <c r="H44" s="179">
        <f>Hoy!I42</f>
        <v>0</v>
      </c>
      <c r="I44" s="68">
        <f t="shared" si="3"/>
        <v>51.491666666666667</v>
      </c>
      <c r="J44" s="44"/>
      <c r="K44" s="44"/>
    </row>
    <row r="45" spans="1:17" s="45" customFormat="1" ht="15.75" customHeight="1" x14ac:dyDescent="0.2">
      <c r="A45" s="203" t="str">
        <f>Hoy!B43</f>
        <v>Haba</v>
      </c>
      <c r="B45" s="165" t="s">
        <v>5</v>
      </c>
      <c r="C45" s="179">
        <f>Hoy!D43</f>
        <v>0</v>
      </c>
      <c r="D45" s="179">
        <f>Hoy!E43</f>
        <v>0</v>
      </c>
      <c r="E45" s="179">
        <f>Hoy!F43</f>
        <v>0</v>
      </c>
      <c r="F45" s="179">
        <f>Hoy!G43</f>
        <v>0</v>
      </c>
      <c r="G45" s="179">
        <f>Hoy!H43</f>
        <v>0</v>
      </c>
      <c r="H45" s="179">
        <f>Hoy!I43</f>
        <v>0</v>
      </c>
      <c r="I45" s="68">
        <f t="shared" si="3"/>
        <v>0</v>
      </c>
      <c r="J45" s="44"/>
      <c r="K45" s="44"/>
    </row>
    <row r="46" spans="1:17" s="45" customFormat="1" ht="15.75" customHeight="1" x14ac:dyDescent="0.2">
      <c r="A46" s="203" t="e">
        <f>Hoy!#REF!</f>
        <v>#REF!</v>
      </c>
      <c r="B46" s="165" t="s">
        <v>5</v>
      </c>
      <c r="C46" s="179" t="e">
        <f>Hoy!#REF!</f>
        <v>#REF!</v>
      </c>
      <c r="D46" s="179" t="e">
        <f>Hoy!#REF!</f>
        <v>#REF!</v>
      </c>
      <c r="E46" s="179" t="e">
        <f>Hoy!#REF!</f>
        <v>#REF!</v>
      </c>
      <c r="F46" s="179" t="e">
        <f>Hoy!#REF!</f>
        <v>#REF!</v>
      </c>
      <c r="G46" s="179" t="e">
        <f>Hoy!#REF!</f>
        <v>#REF!</v>
      </c>
      <c r="H46" s="179" t="e">
        <f>Hoy!#REF!</f>
        <v>#REF!</v>
      </c>
      <c r="I46" s="68" t="e">
        <f t="shared" si="3"/>
        <v>#REF!</v>
      </c>
      <c r="J46" s="44"/>
      <c r="K46" s="44"/>
    </row>
    <row r="47" spans="1:17" s="45" customFormat="1" ht="15.75" customHeight="1" x14ac:dyDescent="0.2">
      <c r="A47" s="203" t="e">
        <f>Hoy!#REF!</f>
        <v>#REF!</v>
      </c>
      <c r="B47" s="165" t="s">
        <v>5</v>
      </c>
      <c r="C47" s="179" t="e">
        <f>Hoy!#REF!</f>
        <v>#REF!</v>
      </c>
      <c r="D47" s="179" t="e">
        <f>Hoy!#REF!</f>
        <v>#REF!</v>
      </c>
      <c r="E47" s="179" t="e">
        <f>Hoy!#REF!</f>
        <v>#REF!</v>
      </c>
      <c r="F47" s="179" t="e">
        <f>Hoy!#REF!</f>
        <v>#REF!</v>
      </c>
      <c r="G47" s="179" t="e">
        <f>Hoy!#REF!</f>
        <v>#REF!</v>
      </c>
      <c r="H47" s="179" t="e">
        <f>Hoy!#REF!</f>
        <v>#REF!</v>
      </c>
      <c r="I47" s="68" t="e">
        <f t="shared" si="3"/>
        <v>#REF!</v>
      </c>
      <c r="J47" s="44"/>
      <c r="K47" s="44"/>
    </row>
    <row r="48" spans="1:17" ht="15.75" customHeight="1" x14ac:dyDescent="0.25">
      <c r="A48" s="199"/>
      <c r="B48" s="199"/>
      <c r="C48" s="199"/>
      <c r="D48" s="199"/>
      <c r="E48" s="199"/>
      <c r="F48" s="199"/>
      <c r="G48" s="199"/>
      <c r="H48" s="199"/>
      <c r="I48" s="199"/>
      <c r="J48" s="199"/>
    </row>
    <row r="49" spans="1:17" ht="18" customHeight="1" x14ac:dyDescent="0.2">
      <c r="A49" s="358" t="str">
        <f>A3</f>
        <v>VII.  Precios Promedios de Productos Agropecuarios en Cadenas de Supermercados en Santo Domingo, (En RD$)</v>
      </c>
      <c r="B49" s="358"/>
      <c r="C49" s="358"/>
      <c r="D49" s="358"/>
      <c r="E49" s="358"/>
      <c r="F49" s="358"/>
      <c r="G49" s="358"/>
      <c r="H49" s="358"/>
      <c r="I49" s="358"/>
    </row>
    <row r="50" spans="1:17" ht="18" customHeight="1" x14ac:dyDescent="0.2">
      <c r="A50" s="380">
        <f ca="1">A4</f>
        <v>45817</v>
      </c>
      <c r="B50" s="380"/>
      <c r="C50" s="380"/>
      <c r="D50" s="380"/>
      <c r="E50" s="380"/>
      <c r="F50" s="380"/>
      <c r="G50" s="380"/>
      <c r="H50" s="380"/>
      <c r="I50" s="380"/>
    </row>
    <row r="51" spans="1:17" ht="50.1" customHeight="1" x14ac:dyDescent="0.2">
      <c r="A51" s="210" t="s">
        <v>0</v>
      </c>
      <c r="B51" s="210" t="s">
        <v>1</v>
      </c>
      <c r="C51" s="201" t="str">
        <f t="shared" ref="C51:F51" si="4">C6</f>
        <v xml:space="preserve">La Sirena, Carretera Mella </v>
      </c>
      <c r="D51" s="201" t="str">
        <f t="shared" si="4"/>
        <v>Bravo, Villa Mella</v>
      </c>
      <c r="E51" s="201" t="str">
        <f t="shared" si="4"/>
        <v xml:space="preserve">Jumbo, Carretera Mella </v>
      </c>
      <c r="F51" s="201" t="str">
        <f t="shared" si="4"/>
        <v>Hiper Olé, Villa Mella</v>
      </c>
      <c r="G51" s="201">
        <f t="shared" ref="G51:H51" si="5">G6</f>
        <v>0</v>
      </c>
      <c r="H51" s="201">
        <f t="shared" si="5"/>
        <v>0</v>
      </c>
      <c r="I51" s="202" t="s">
        <v>2</v>
      </c>
    </row>
    <row r="52" spans="1:17" s="50" customFormat="1" ht="15.75" customHeight="1" x14ac:dyDescent="0.2">
      <c r="A52" s="211" t="str">
        <f>Hoy!B44</f>
        <v>Oleaginosas</v>
      </c>
      <c r="B52" s="205"/>
      <c r="C52" s="180"/>
      <c r="D52" s="180"/>
      <c r="E52" s="180"/>
      <c r="F52" s="180"/>
      <c r="G52" s="180"/>
      <c r="H52" s="180"/>
      <c r="I52" s="165"/>
      <c r="J52" s="57"/>
      <c r="K52" s="57"/>
      <c r="L52" s="67"/>
      <c r="M52" s="67"/>
      <c r="N52" s="67"/>
      <c r="O52" s="67"/>
      <c r="P52" s="67"/>
      <c r="Q52" s="67"/>
    </row>
    <row r="53" spans="1:17" ht="15.75" customHeight="1" x14ac:dyDescent="0.2">
      <c r="A53" s="203" t="str">
        <f>Hoy!B45</f>
        <v>Maní</v>
      </c>
      <c r="B53" s="204" t="s">
        <v>5</v>
      </c>
      <c r="C53" s="179">
        <f>Hoy!D45</f>
        <v>0</v>
      </c>
      <c r="D53" s="179">
        <f>Hoy!E45</f>
        <v>0</v>
      </c>
      <c r="E53" s="179">
        <f>Hoy!F45</f>
        <v>0</v>
      </c>
      <c r="F53" s="179">
        <f>Hoy!G45</f>
        <v>0</v>
      </c>
      <c r="G53" s="179">
        <f>Hoy!H45</f>
        <v>0</v>
      </c>
      <c r="H53" s="179">
        <f>Hoy!I45</f>
        <v>0</v>
      </c>
      <c r="I53" s="68">
        <f t="shared" ref="I53:I54" si="6">AVERAGE(C53:H53)</f>
        <v>0</v>
      </c>
    </row>
    <row r="54" spans="1:17" s="50" customFormat="1" ht="15.75" customHeight="1" x14ac:dyDescent="0.2">
      <c r="A54" s="208" t="str">
        <f>Hoy!B46</f>
        <v>Coco (Seco)</v>
      </c>
      <c r="B54" s="209" t="str">
        <f>Hoy!C46</f>
        <v>Und</v>
      </c>
      <c r="C54" s="182">
        <f>Hoy!D46</f>
        <v>69</v>
      </c>
      <c r="D54" s="182">
        <f>Hoy!E46</f>
        <v>69</v>
      </c>
      <c r="E54" s="182">
        <f>Hoy!F46</f>
        <v>68.95</v>
      </c>
      <c r="F54" s="182">
        <f>Hoy!G46</f>
        <v>0</v>
      </c>
      <c r="G54" s="182">
        <f>Hoy!H46</f>
        <v>0</v>
      </c>
      <c r="H54" s="182">
        <f>Hoy!I46</f>
        <v>0</v>
      </c>
      <c r="I54" s="68">
        <f t="shared" si="6"/>
        <v>34.491666666666667</v>
      </c>
      <c r="J54" s="57"/>
      <c r="K54" s="57"/>
      <c r="L54" s="67"/>
      <c r="M54" s="67"/>
      <c r="N54" s="67"/>
      <c r="O54" s="67"/>
      <c r="P54" s="67"/>
      <c r="Q54" s="67"/>
    </row>
    <row r="55" spans="1:17" s="50" customFormat="1" ht="15.75" customHeight="1" x14ac:dyDescent="0.2">
      <c r="A55" s="211" t="str">
        <f>Hoy!B47</f>
        <v>Hortalizas</v>
      </c>
      <c r="B55" s="205"/>
      <c r="C55" s="180"/>
      <c r="D55" s="180"/>
      <c r="E55" s="180"/>
      <c r="F55" s="180"/>
      <c r="G55" s="180"/>
      <c r="H55" s="180"/>
      <c r="I55" s="165"/>
      <c r="J55" s="57"/>
      <c r="K55" s="57"/>
      <c r="L55" s="67"/>
      <c r="M55" s="67"/>
      <c r="N55" s="67"/>
      <c r="O55" s="67"/>
      <c r="P55" s="67"/>
      <c r="Q55" s="67"/>
    </row>
    <row r="56" spans="1:17" s="50" customFormat="1" ht="15.75" customHeight="1" x14ac:dyDescent="0.2">
      <c r="A56" s="208" t="str">
        <f>Hoy!B48</f>
        <v>Ají (Cubanela)</v>
      </c>
      <c r="B56" s="209" t="str">
        <f>Hoy!C48</f>
        <v>lb</v>
      </c>
      <c r="C56" s="182">
        <f>Hoy!D48</f>
        <v>51</v>
      </c>
      <c r="D56" s="182">
        <f>Hoy!E48</f>
        <v>51</v>
      </c>
      <c r="E56" s="182">
        <f>Hoy!F48</f>
        <v>55</v>
      </c>
      <c r="F56" s="182">
        <f>Hoy!G48</f>
        <v>52</v>
      </c>
      <c r="G56" s="182">
        <f>Hoy!H48</f>
        <v>0</v>
      </c>
      <c r="H56" s="182">
        <f>Hoy!I48</f>
        <v>0</v>
      </c>
      <c r="I56" s="68">
        <f t="shared" ref="I56:I88" si="7">AVERAGE(C56:H56)</f>
        <v>34.833333333333336</v>
      </c>
      <c r="J56" s="57"/>
      <c r="K56" s="57"/>
      <c r="L56" s="67"/>
      <c r="M56" s="67"/>
      <c r="N56" s="67"/>
      <c r="O56" s="67"/>
      <c r="P56" s="67"/>
      <c r="Q56" s="67"/>
    </row>
    <row r="57" spans="1:17" s="50" customFormat="1" ht="15.75" customHeight="1" x14ac:dyDescent="0.2">
      <c r="A57" s="208" t="str">
        <f>Hoy!B49</f>
        <v>Ají (Gustoso)</v>
      </c>
      <c r="B57" s="209" t="str">
        <f>Hoy!C49</f>
        <v>lb</v>
      </c>
      <c r="C57" s="182">
        <f>Hoy!D49</f>
        <v>135</v>
      </c>
      <c r="D57" s="182">
        <f>Hoy!E49</f>
        <v>0</v>
      </c>
      <c r="E57" s="182">
        <f>Hoy!F49</f>
        <v>0</v>
      </c>
      <c r="F57" s="182">
        <f>Hoy!G49</f>
        <v>0</v>
      </c>
      <c r="G57" s="182">
        <f>Hoy!H49</f>
        <v>0</v>
      </c>
      <c r="H57" s="182">
        <f>Hoy!I49</f>
        <v>0</v>
      </c>
      <c r="I57" s="68">
        <f t="shared" si="7"/>
        <v>22.5</v>
      </c>
      <c r="J57" s="57"/>
      <c r="K57" s="57"/>
      <c r="L57" s="67"/>
      <c r="M57" s="67"/>
      <c r="N57" s="67"/>
      <c r="O57" s="67"/>
      <c r="P57" s="67"/>
      <c r="Q57" s="67"/>
    </row>
    <row r="58" spans="1:17" s="50" customFormat="1" ht="15.75" customHeight="1" x14ac:dyDescent="0.2">
      <c r="A58" s="208" t="str">
        <f>Hoy!B50</f>
        <v>Ají (Picante)</v>
      </c>
      <c r="B58" s="209" t="str">
        <f>Hoy!C50</f>
        <v>lb</v>
      </c>
      <c r="C58" s="182">
        <f>Hoy!D50</f>
        <v>0</v>
      </c>
      <c r="D58" s="182">
        <f>Hoy!E50</f>
        <v>0</v>
      </c>
      <c r="E58" s="182">
        <f>Hoy!F50</f>
        <v>0</v>
      </c>
      <c r="F58" s="182">
        <f>Hoy!G50</f>
        <v>0</v>
      </c>
      <c r="G58" s="182">
        <f>Hoy!H50</f>
        <v>0</v>
      </c>
      <c r="H58" s="182">
        <f>Hoy!I50</f>
        <v>0</v>
      </c>
      <c r="I58" s="68">
        <f t="shared" si="7"/>
        <v>0</v>
      </c>
      <c r="J58" s="57"/>
      <c r="K58" s="57"/>
      <c r="L58" s="67"/>
      <c r="M58" s="67"/>
      <c r="N58" s="67"/>
      <c r="O58" s="67"/>
      <c r="P58" s="67"/>
      <c r="Q58" s="67"/>
    </row>
    <row r="59" spans="1:17" s="50" customFormat="1" ht="15.75" customHeight="1" x14ac:dyDescent="0.2">
      <c r="A59" s="208" t="str">
        <f>Hoy!B51</f>
        <v>Ají (Cachucha)</v>
      </c>
      <c r="B59" s="209" t="str">
        <f>Hoy!C51</f>
        <v>lb</v>
      </c>
      <c r="C59" s="182">
        <f>Hoy!D51</f>
        <v>0</v>
      </c>
      <c r="D59" s="182">
        <f>Hoy!E51</f>
        <v>0</v>
      </c>
      <c r="E59" s="182">
        <f>Hoy!F51</f>
        <v>0</v>
      </c>
      <c r="F59" s="182">
        <f>Hoy!G51</f>
        <v>0</v>
      </c>
      <c r="G59" s="182">
        <f>Hoy!H51</f>
        <v>0</v>
      </c>
      <c r="H59" s="182">
        <f>Hoy!I51</f>
        <v>0</v>
      </c>
      <c r="I59" s="68">
        <f t="shared" si="7"/>
        <v>0</v>
      </c>
      <c r="J59" s="57"/>
      <c r="K59" s="57"/>
      <c r="L59" s="67"/>
      <c r="M59" s="67"/>
      <c r="N59" s="67"/>
      <c r="O59" s="67"/>
      <c r="P59" s="67"/>
      <c r="Q59" s="67"/>
    </row>
    <row r="60" spans="1:17" s="50" customFormat="1" ht="15.75" customHeight="1" x14ac:dyDescent="0.2">
      <c r="A60" s="208" t="str">
        <f>Hoy!B52</f>
        <v>Ají morrón (Rojo)</v>
      </c>
      <c r="B60" s="209" t="str">
        <f>Hoy!C52</f>
        <v>lb</v>
      </c>
      <c r="C60" s="182">
        <f>Hoy!D52</f>
        <v>83</v>
      </c>
      <c r="D60" s="182">
        <f>Hoy!E52</f>
        <v>83</v>
      </c>
      <c r="E60" s="182">
        <f>Hoy!F52</f>
        <v>83</v>
      </c>
      <c r="F60" s="182">
        <f>Hoy!G52</f>
        <v>83</v>
      </c>
      <c r="G60" s="182">
        <f>Hoy!H52</f>
        <v>0</v>
      </c>
      <c r="H60" s="182">
        <f>Hoy!I52</f>
        <v>0</v>
      </c>
      <c r="I60" s="68">
        <f t="shared" si="7"/>
        <v>55.333333333333336</v>
      </c>
      <c r="J60" s="57"/>
      <c r="K60" s="57"/>
      <c r="L60" s="67"/>
      <c r="M60" s="67"/>
      <c r="N60" s="67"/>
      <c r="O60" s="67"/>
      <c r="P60" s="67"/>
      <c r="Q60" s="67"/>
    </row>
    <row r="61" spans="1:17" s="50" customFormat="1" ht="15.75" customHeight="1" x14ac:dyDescent="0.2">
      <c r="A61" s="208" t="str">
        <f>Hoy!B53</f>
        <v>Ají morrón (Amarillo)</v>
      </c>
      <c r="B61" s="209" t="str">
        <f>Hoy!C53</f>
        <v>lb</v>
      </c>
      <c r="C61" s="182">
        <f>Hoy!D53</f>
        <v>83</v>
      </c>
      <c r="D61" s="182">
        <f>Hoy!E53</f>
        <v>83</v>
      </c>
      <c r="E61" s="182">
        <f>Hoy!F53</f>
        <v>83</v>
      </c>
      <c r="F61" s="182">
        <f>Hoy!G53</f>
        <v>83</v>
      </c>
      <c r="G61" s="182">
        <f>Hoy!H53</f>
        <v>0</v>
      </c>
      <c r="H61" s="182">
        <f>Hoy!I53</f>
        <v>0</v>
      </c>
      <c r="I61" s="68">
        <f t="shared" si="7"/>
        <v>55.333333333333336</v>
      </c>
      <c r="J61" s="57"/>
      <c r="K61" s="57"/>
      <c r="L61" s="67"/>
      <c r="M61" s="67"/>
      <c r="N61" s="67"/>
      <c r="O61" s="67"/>
      <c r="P61" s="67"/>
      <c r="Q61" s="67"/>
    </row>
    <row r="62" spans="1:17" s="50" customFormat="1" ht="15.75" customHeight="1" x14ac:dyDescent="0.2">
      <c r="A62" s="208" t="str">
        <f>Hoy!B54</f>
        <v>Ají morrón (verde)</v>
      </c>
      <c r="B62" s="209" t="str">
        <f>Hoy!C54</f>
        <v>lb</v>
      </c>
      <c r="C62" s="182">
        <f>Hoy!D54</f>
        <v>83</v>
      </c>
      <c r="D62" s="182">
        <f>Hoy!E54</f>
        <v>83</v>
      </c>
      <c r="E62" s="182">
        <f>Hoy!F54</f>
        <v>83</v>
      </c>
      <c r="F62" s="182">
        <f>Hoy!G54</f>
        <v>83</v>
      </c>
      <c r="G62" s="182">
        <f>Hoy!H54</f>
        <v>0</v>
      </c>
      <c r="H62" s="182">
        <f>Hoy!I54</f>
        <v>0</v>
      </c>
      <c r="I62" s="68">
        <f t="shared" si="7"/>
        <v>55.333333333333336</v>
      </c>
      <c r="J62" s="57"/>
      <c r="K62" s="57"/>
      <c r="L62" s="67"/>
      <c r="M62" s="67"/>
      <c r="N62" s="67"/>
      <c r="O62" s="67"/>
      <c r="P62" s="67"/>
      <c r="Q62" s="67"/>
    </row>
    <row r="63" spans="1:17" s="50" customFormat="1" ht="15.75" customHeight="1" x14ac:dyDescent="0.2">
      <c r="A63" s="208" t="str">
        <f>Hoy!B55</f>
        <v>Ajo (Importado)</v>
      </c>
      <c r="B63" s="209" t="str">
        <f>Hoy!C55</f>
        <v>lb</v>
      </c>
      <c r="C63" s="182">
        <f>Hoy!D55</f>
        <v>199</v>
      </c>
      <c r="D63" s="182">
        <f>Hoy!E55</f>
        <v>199</v>
      </c>
      <c r="E63" s="182">
        <f>Hoy!F55</f>
        <v>199</v>
      </c>
      <c r="F63" s="182">
        <f>Hoy!G55</f>
        <v>0</v>
      </c>
      <c r="G63" s="182">
        <f>Hoy!H55</f>
        <v>0</v>
      </c>
      <c r="H63" s="182">
        <f>Hoy!I55</f>
        <v>0</v>
      </c>
      <c r="I63" s="68">
        <f t="shared" si="7"/>
        <v>99.5</v>
      </c>
      <c r="J63" s="57"/>
      <c r="K63" s="57"/>
      <c r="L63" s="67"/>
      <c r="M63" s="67"/>
      <c r="N63" s="67"/>
      <c r="O63" s="67"/>
      <c r="P63" s="67"/>
      <c r="Q63" s="67"/>
    </row>
    <row r="64" spans="1:17" s="50" customFormat="1" ht="15.75" customHeight="1" x14ac:dyDescent="0.2">
      <c r="A64" s="208" t="str">
        <f>Hoy!B56</f>
        <v>Ajo (Criollo)</v>
      </c>
      <c r="B64" s="209" t="str">
        <f>Hoy!C56</f>
        <v>lb</v>
      </c>
      <c r="C64" s="182">
        <f>Hoy!D56</f>
        <v>0</v>
      </c>
      <c r="D64" s="182">
        <f>Hoy!E56</f>
        <v>0</v>
      </c>
      <c r="E64" s="182">
        <f>Hoy!F56</f>
        <v>0</v>
      </c>
      <c r="F64" s="182">
        <f>Hoy!G56</f>
        <v>0</v>
      </c>
      <c r="G64" s="182">
        <f>Hoy!H56</f>
        <v>0</v>
      </c>
      <c r="H64" s="182">
        <f>Hoy!I56</f>
        <v>0</v>
      </c>
      <c r="I64" s="68">
        <f t="shared" si="7"/>
        <v>0</v>
      </c>
      <c r="J64" s="57"/>
      <c r="K64" s="57"/>
      <c r="L64" s="67"/>
      <c r="M64" s="67"/>
      <c r="N64" s="67"/>
      <c r="O64" s="67"/>
      <c r="P64" s="67"/>
      <c r="Q64" s="67"/>
    </row>
    <row r="65" spans="1:17" s="50" customFormat="1" ht="15.75" customHeight="1" x14ac:dyDescent="0.2">
      <c r="A65" s="208" t="str">
        <f>Hoy!B57</f>
        <v>Auyama</v>
      </c>
      <c r="B65" s="209" t="str">
        <f>Hoy!C57</f>
        <v>lb</v>
      </c>
      <c r="C65" s="182">
        <f>Hoy!D57</f>
        <v>29</v>
      </c>
      <c r="D65" s="182">
        <f>Hoy!E57</f>
        <v>28</v>
      </c>
      <c r="E65" s="182">
        <f>Hoy!F57</f>
        <v>28.95</v>
      </c>
      <c r="F65" s="182">
        <f>Hoy!G57</f>
        <v>28</v>
      </c>
      <c r="G65" s="182">
        <f>Hoy!H57</f>
        <v>0</v>
      </c>
      <c r="H65" s="182">
        <f>Hoy!I57</f>
        <v>0</v>
      </c>
      <c r="I65" s="68">
        <f t="shared" si="7"/>
        <v>18.991666666666667</v>
      </c>
      <c r="J65" s="57"/>
      <c r="K65" s="57"/>
      <c r="L65" s="67"/>
      <c r="M65" s="67"/>
      <c r="N65" s="67"/>
      <c r="O65" s="67"/>
      <c r="P65" s="67"/>
      <c r="Q65" s="67"/>
    </row>
    <row r="66" spans="1:17" s="50" customFormat="1" ht="15.75" customHeight="1" x14ac:dyDescent="0.2">
      <c r="A66" s="208" t="str">
        <f>Hoy!B58</f>
        <v>Berenjena (Criolla)</v>
      </c>
      <c r="B66" s="209" t="str">
        <f>Hoy!C61</f>
        <v>lb</v>
      </c>
      <c r="C66" s="182">
        <f>Hoy!D58</f>
        <v>31</v>
      </c>
      <c r="D66" s="182">
        <f>Hoy!E58</f>
        <v>31</v>
      </c>
      <c r="E66" s="182">
        <f>Hoy!F58</f>
        <v>30.95</v>
      </c>
      <c r="F66" s="182">
        <f>Hoy!G58</f>
        <v>0</v>
      </c>
      <c r="G66" s="182">
        <f>Hoy!H58</f>
        <v>0</v>
      </c>
      <c r="H66" s="182">
        <f>Hoy!I58</f>
        <v>0</v>
      </c>
      <c r="I66" s="68">
        <f t="shared" si="7"/>
        <v>15.491666666666667</v>
      </c>
      <c r="J66" s="57"/>
      <c r="K66" s="57"/>
      <c r="L66" s="67"/>
      <c r="M66" s="67"/>
      <c r="N66" s="67"/>
      <c r="O66" s="67"/>
      <c r="P66" s="67"/>
      <c r="Q66" s="67"/>
    </row>
    <row r="67" spans="1:17" s="50" customFormat="1" ht="15.75" customHeight="1" x14ac:dyDescent="0.2">
      <c r="A67" s="208" t="str">
        <f>Hoy!B59</f>
        <v>Berenjena (Negra)</v>
      </c>
      <c r="B67" s="209" t="str">
        <f>Hoy!C62</f>
        <v>lb</v>
      </c>
      <c r="C67" s="182">
        <f>Hoy!D59</f>
        <v>26</v>
      </c>
      <c r="D67" s="182">
        <f>Hoy!E59</f>
        <v>0</v>
      </c>
      <c r="E67" s="182">
        <f>Hoy!F59</f>
        <v>0</v>
      </c>
      <c r="F67" s="182">
        <f>Hoy!G59</f>
        <v>36</v>
      </c>
      <c r="G67" s="182">
        <f>Hoy!H59</f>
        <v>0</v>
      </c>
      <c r="H67" s="182">
        <f>Hoy!I59</f>
        <v>0</v>
      </c>
      <c r="I67" s="68">
        <f t="shared" si="7"/>
        <v>10.333333333333334</v>
      </c>
      <c r="J67" s="57"/>
      <c r="K67" s="57"/>
      <c r="L67" s="67"/>
      <c r="M67" s="67"/>
      <c r="N67" s="67"/>
      <c r="O67" s="67"/>
      <c r="P67" s="67"/>
      <c r="Q67" s="67"/>
    </row>
    <row r="68" spans="1:17" s="50" customFormat="1" ht="15.75" customHeight="1" x14ac:dyDescent="0.2">
      <c r="A68" s="208" t="str">
        <f>Hoy!B60</f>
        <v>Berenjena (China)</v>
      </c>
      <c r="B68" s="209" t="str">
        <f>Hoy!C63</f>
        <v>lb</v>
      </c>
      <c r="C68" s="182">
        <f>Hoy!D60</f>
        <v>0</v>
      </c>
      <c r="D68" s="182">
        <f>Hoy!E60</f>
        <v>38</v>
      </c>
      <c r="E68" s="182">
        <f>Hoy!F60</f>
        <v>38.950000000000003</v>
      </c>
      <c r="F68" s="182">
        <f>Hoy!G60</f>
        <v>28</v>
      </c>
      <c r="G68" s="182">
        <f>Hoy!H60</f>
        <v>0</v>
      </c>
      <c r="H68" s="182">
        <f>Hoy!I60</f>
        <v>0</v>
      </c>
      <c r="I68" s="68">
        <f t="shared" si="7"/>
        <v>17.491666666666667</v>
      </c>
      <c r="J68" s="57"/>
      <c r="K68" s="57"/>
      <c r="L68" s="67"/>
      <c r="M68" s="67"/>
      <c r="N68" s="67"/>
      <c r="O68" s="67"/>
      <c r="P68" s="67"/>
      <c r="Q68" s="67"/>
    </row>
    <row r="69" spans="1:17" s="50" customFormat="1" ht="15.75" customHeight="1" x14ac:dyDescent="0.2">
      <c r="A69" s="208" t="str">
        <f>Hoy!B61</f>
        <v>Cebolla amarilla (Criolla)</v>
      </c>
      <c r="B69" s="209" t="str">
        <f>Hoy!C64</f>
        <v>lb</v>
      </c>
      <c r="C69" s="182">
        <f>Hoy!D61</f>
        <v>0</v>
      </c>
      <c r="D69" s="182">
        <f>Hoy!E61</f>
        <v>0</v>
      </c>
      <c r="E69" s="182">
        <f>Hoy!F61</f>
        <v>0</v>
      </c>
      <c r="F69" s="182">
        <f>Hoy!G61</f>
        <v>0</v>
      </c>
      <c r="G69" s="182">
        <f>Hoy!H61</f>
        <v>0</v>
      </c>
      <c r="H69" s="182">
        <f>Hoy!I61</f>
        <v>0</v>
      </c>
      <c r="I69" s="68">
        <f t="shared" si="7"/>
        <v>0</v>
      </c>
      <c r="J69" s="57"/>
      <c r="K69" s="57"/>
      <c r="L69" s="67"/>
      <c r="M69" s="67"/>
      <c r="N69" s="67"/>
      <c r="O69" s="67"/>
      <c r="P69" s="67"/>
      <c r="Q69" s="67"/>
    </row>
    <row r="70" spans="1:17" s="50" customFormat="1" ht="15.75" customHeight="1" x14ac:dyDescent="0.2">
      <c r="A70" s="208" t="str">
        <f>Hoy!B62</f>
        <v>Cebolla roja (Criolla)</v>
      </c>
      <c r="B70" s="209" t="str">
        <f>Hoy!C65</f>
        <v>lb</v>
      </c>
      <c r="C70" s="182">
        <f>Hoy!D62</f>
        <v>48</v>
      </c>
      <c r="D70" s="182">
        <f>Hoy!E62</f>
        <v>0</v>
      </c>
      <c r="E70" s="182">
        <f>Hoy!F62</f>
        <v>0</v>
      </c>
      <c r="F70" s="182">
        <f>Hoy!G62</f>
        <v>53</v>
      </c>
      <c r="G70" s="182">
        <f>Hoy!H62</f>
        <v>0</v>
      </c>
      <c r="H70" s="182">
        <f>Hoy!I62</f>
        <v>0</v>
      </c>
      <c r="I70" s="68">
        <f t="shared" si="7"/>
        <v>16.833333333333332</v>
      </c>
      <c r="J70" s="57"/>
      <c r="K70" s="57"/>
      <c r="L70" s="67"/>
      <c r="M70" s="67"/>
      <c r="N70" s="67"/>
      <c r="O70" s="67"/>
      <c r="P70" s="67"/>
      <c r="Q70" s="67"/>
    </row>
    <row r="71" spans="1:17" s="50" customFormat="1" ht="15.75" customHeight="1" x14ac:dyDescent="0.2">
      <c r="A71" s="208" t="str">
        <f>Hoy!B63</f>
        <v>Cebolla amarilla (Importada)</v>
      </c>
      <c r="B71" s="209" t="str">
        <f>Hoy!C66</f>
        <v>Paq/lb</v>
      </c>
      <c r="C71" s="182">
        <f>Hoy!D63</f>
        <v>48</v>
      </c>
      <c r="D71" s="182">
        <f>Hoy!E63</f>
        <v>48</v>
      </c>
      <c r="E71" s="182">
        <f>Hoy!F63</f>
        <v>49</v>
      </c>
      <c r="F71" s="182">
        <f>Hoy!G63</f>
        <v>53</v>
      </c>
      <c r="G71" s="182">
        <f>Hoy!H63</f>
        <v>0</v>
      </c>
      <c r="H71" s="182">
        <f>Hoy!I63</f>
        <v>0</v>
      </c>
      <c r="I71" s="68">
        <f t="shared" si="7"/>
        <v>33</v>
      </c>
      <c r="J71" s="57"/>
      <c r="K71" s="57"/>
      <c r="L71" s="67"/>
      <c r="M71" s="67"/>
      <c r="N71" s="67"/>
      <c r="O71" s="67"/>
      <c r="P71" s="67"/>
      <c r="Q71" s="67"/>
    </row>
    <row r="72" spans="1:17" s="50" customFormat="1" ht="15.75" customHeight="1" x14ac:dyDescent="0.2">
      <c r="A72" s="208" t="str">
        <f>Hoy!B64</f>
        <v>Cebolla roja  (Importada)</v>
      </c>
      <c r="B72" s="209" t="str">
        <f>Hoy!C67</f>
        <v>Paq/lb</v>
      </c>
      <c r="C72" s="182">
        <f>Hoy!D64</f>
        <v>0</v>
      </c>
      <c r="D72" s="182">
        <f>Hoy!E64</f>
        <v>48</v>
      </c>
      <c r="E72" s="182">
        <f>Hoy!F64</f>
        <v>49</v>
      </c>
      <c r="F72" s="182">
        <f>Hoy!G64</f>
        <v>53</v>
      </c>
      <c r="G72" s="182">
        <f>Hoy!H64</f>
        <v>0</v>
      </c>
      <c r="H72" s="182">
        <f>Hoy!I64</f>
        <v>0</v>
      </c>
      <c r="I72" s="68">
        <f t="shared" si="7"/>
        <v>25</v>
      </c>
      <c r="J72" s="57"/>
      <c r="K72" s="57"/>
      <c r="L72" s="67"/>
      <c r="M72" s="67"/>
      <c r="N72" s="67"/>
      <c r="O72" s="67"/>
      <c r="P72" s="67"/>
      <c r="Q72" s="67"/>
    </row>
    <row r="73" spans="1:17" s="50" customFormat="1" ht="15.75" customHeight="1" x14ac:dyDescent="0.2">
      <c r="A73" s="208" t="str">
        <f>Hoy!B65</f>
        <v>Zanahoria</v>
      </c>
      <c r="B73" s="209" t="str">
        <f>Hoy!C68</f>
        <v>Paq/lb</v>
      </c>
      <c r="C73" s="182">
        <f>Hoy!D65</f>
        <v>35</v>
      </c>
      <c r="D73" s="182">
        <f>Hoy!E65</f>
        <v>35</v>
      </c>
      <c r="E73" s="182">
        <f>Hoy!F65</f>
        <v>35</v>
      </c>
      <c r="F73" s="182">
        <f>Hoy!G65</f>
        <v>39</v>
      </c>
      <c r="G73" s="182">
        <f>Hoy!H65</f>
        <v>0</v>
      </c>
      <c r="H73" s="182">
        <f>Hoy!I65</f>
        <v>0</v>
      </c>
      <c r="I73" s="68">
        <f t="shared" si="7"/>
        <v>24</v>
      </c>
      <c r="J73" s="57"/>
      <c r="K73" s="57"/>
      <c r="L73" s="67"/>
      <c r="M73" s="67"/>
      <c r="N73" s="67"/>
      <c r="O73" s="67"/>
      <c r="P73" s="67"/>
      <c r="Q73" s="67"/>
    </row>
    <row r="74" spans="1:17" s="50" customFormat="1" ht="15.75" customHeight="1" x14ac:dyDescent="0.2">
      <c r="A74" s="208" t="str">
        <f>Hoy!B66</f>
        <v>Cilantro (Ancho)</v>
      </c>
      <c r="B74" s="209" t="str">
        <f>Hoy!C69</f>
        <v>lb</v>
      </c>
      <c r="C74" s="182">
        <f>Hoy!D66</f>
        <v>0</v>
      </c>
      <c r="D74" s="182">
        <f>Hoy!E66</f>
        <v>256</v>
      </c>
      <c r="E74" s="182">
        <f>Hoy!F66</f>
        <v>0</v>
      </c>
      <c r="F74" s="182">
        <f>Hoy!G66</f>
        <v>0</v>
      </c>
      <c r="G74" s="182">
        <f>Hoy!H66</f>
        <v>0</v>
      </c>
      <c r="H74" s="182">
        <f>Hoy!I66</f>
        <v>0</v>
      </c>
      <c r="I74" s="68">
        <f t="shared" si="7"/>
        <v>42.666666666666664</v>
      </c>
      <c r="J74" s="57"/>
      <c r="K74" s="57"/>
      <c r="L74" s="67"/>
      <c r="M74" s="67"/>
      <c r="N74" s="67"/>
      <c r="O74" s="67"/>
      <c r="P74" s="67"/>
      <c r="Q74" s="67"/>
    </row>
    <row r="75" spans="1:17" s="50" customFormat="1" ht="15.75" customHeight="1" x14ac:dyDescent="0.2">
      <c r="A75" s="208" t="str">
        <f>Hoy!B67</f>
        <v>Cilantríco (Verdura)</v>
      </c>
      <c r="B75" s="209" t="str">
        <f>Hoy!C65</f>
        <v>lb</v>
      </c>
      <c r="C75" s="182">
        <f>Hoy!D67</f>
        <v>0</v>
      </c>
      <c r="D75" s="182">
        <f>Hoy!E67</f>
        <v>256</v>
      </c>
      <c r="E75" s="182">
        <f>Hoy!F67</f>
        <v>261.06666666666666</v>
      </c>
      <c r="F75" s="182">
        <f>Hoy!G67</f>
        <v>0</v>
      </c>
      <c r="G75" s="182">
        <f>Hoy!H67</f>
        <v>0</v>
      </c>
      <c r="H75" s="182">
        <f>Hoy!I67</f>
        <v>0</v>
      </c>
      <c r="I75" s="68">
        <f t="shared" si="7"/>
        <v>86.177777777777763</v>
      </c>
      <c r="J75" s="57"/>
      <c r="K75" s="57"/>
      <c r="L75" s="67"/>
      <c r="M75" s="67"/>
      <c r="N75" s="67"/>
      <c r="O75" s="67"/>
      <c r="P75" s="67"/>
      <c r="Q75" s="67"/>
    </row>
    <row r="76" spans="1:17" s="50" customFormat="1" ht="15.75" customHeight="1" x14ac:dyDescent="0.2">
      <c r="A76" s="208" t="str">
        <f>Hoy!B68</f>
        <v>Perejil</v>
      </c>
      <c r="B76" s="209" t="str">
        <f>Hoy!C66</f>
        <v>Paq/lb</v>
      </c>
      <c r="C76" s="182">
        <f>Hoy!D68</f>
        <v>0</v>
      </c>
      <c r="D76" s="182">
        <f>Hoy!E68</f>
        <v>234.66666666666666</v>
      </c>
      <c r="E76" s="182">
        <f>Hoy!F68</f>
        <v>234.66666666666666</v>
      </c>
      <c r="F76" s="182">
        <f>Hoy!G68</f>
        <v>0</v>
      </c>
      <c r="G76" s="182">
        <f>Hoy!H68</f>
        <v>0</v>
      </c>
      <c r="H76" s="182">
        <f>Hoy!I68</f>
        <v>0</v>
      </c>
      <c r="I76" s="68">
        <f t="shared" si="7"/>
        <v>78.222222222222214</v>
      </c>
      <c r="J76" s="57"/>
      <c r="K76" s="57"/>
      <c r="L76" s="67"/>
      <c r="M76" s="67"/>
      <c r="N76" s="67"/>
      <c r="O76" s="67"/>
      <c r="P76" s="67"/>
      <c r="Q76" s="67"/>
    </row>
    <row r="77" spans="1:17" s="50" customFormat="1" ht="15.75" customHeight="1" x14ac:dyDescent="0.2">
      <c r="A77" s="208" t="str">
        <f>Hoy!B69</f>
        <v>Molondrón</v>
      </c>
      <c r="B77" s="209" t="str">
        <f>Hoy!C67</f>
        <v>Paq/lb</v>
      </c>
      <c r="C77" s="182">
        <f>Hoy!D69</f>
        <v>0</v>
      </c>
      <c r="D77" s="182">
        <f>Hoy!E69</f>
        <v>57</v>
      </c>
      <c r="E77" s="182">
        <f>Hoy!F69</f>
        <v>0</v>
      </c>
      <c r="F77" s="182">
        <f>Hoy!G69</f>
        <v>0</v>
      </c>
      <c r="G77" s="182">
        <f>Hoy!H69</f>
        <v>0</v>
      </c>
      <c r="H77" s="182">
        <f>Hoy!I69</f>
        <v>0</v>
      </c>
      <c r="I77" s="68">
        <f t="shared" si="7"/>
        <v>9.5</v>
      </c>
      <c r="J77" s="57"/>
      <c r="K77" s="57"/>
      <c r="L77" s="67"/>
      <c r="M77" s="67"/>
      <c r="N77" s="67"/>
      <c r="O77" s="67"/>
      <c r="P77" s="67"/>
      <c r="Q77" s="67"/>
    </row>
    <row r="78" spans="1:17" s="50" customFormat="1" ht="15.75" customHeight="1" x14ac:dyDescent="0.2">
      <c r="A78" s="208" t="str">
        <f>Hoy!B70</f>
        <v>Orégano (Entero)</v>
      </c>
      <c r="B78" s="209" t="str">
        <f>Hoy!C68</f>
        <v>Paq/lb</v>
      </c>
      <c r="C78" s="182">
        <f>Hoy!D70</f>
        <v>250</v>
      </c>
      <c r="D78" s="182">
        <f>Hoy!E70</f>
        <v>0</v>
      </c>
      <c r="E78" s="182">
        <f>Hoy!F70</f>
        <v>0</v>
      </c>
      <c r="F78" s="182">
        <f>Hoy!G70</f>
        <v>0</v>
      </c>
      <c r="G78" s="182">
        <f>Hoy!H70</f>
        <v>0</v>
      </c>
      <c r="H78" s="182">
        <f>Hoy!I70</f>
        <v>0</v>
      </c>
      <c r="I78" s="68">
        <f t="shared" si="7"/>
        <v>41.666666666666664</v>
      </c>
      <c r="J78" s="57"/>
      <c r="K78" s="57"/>
      <c r="L78" s="67"/>
      <c r="M78" s="67"/>
      <c r="N78" s="67"/>
      <c r="O78" s="67"/>
      <c r="P78" s="67"/>
      <c r="Q78" s="67"/>
    </row>
    <row r="79" spans="1:17" s="50" customFormat="1" ht="15.75" customHeight="1" x14ac:dyDescent="0.2">
      <c r="A79" s="208" t="str">
        <f>Hoy!B71</f>
        <v>Orégano (Molido)</v>
      </c>
      <c r="B79" s="209" t="str">
        <f>Hoy!C69</f>
        <v>lb</v>
      </c>
      <c r="C79" s="182">
        <f>Hoy!D71</f>
        <v>0</v>
      </c>
      <c r="D79" s="182">
        <f>Hoy!E71</f>
        <v>0</v>
      </c>
      <c r="E79" s="182">
        <f>Hoy!F71</f>
        <v>0</v>
      </c>
      <c r="F79" s="182">
        <f>Hoy!G71</f>
        <v>0</v>
      </c>
      <c r="G79" s="182">
        <f>Hoy!H71</f>
        <v>0</v>
      </c>
      <c r="H79" s="182">
        <f>Hoy!I71</f>
        <v>0</v>
      </c>
      <c r="I79" s="68">
        <f t="shared" si="7"/>
        <v>0</v>
      </c>
      <c r="J79" s="57"/>
      <c r="K79" s="57"/>
      <c r="L79" s="67"/>
      <c r="M79" s="67"/>
      <c r="N79" s="67"/>
      <c r="O79" s="67"/>
      <c r="P79" s="67"/>
      <c r="Q79" s="67"/>
    </row>
    <row r="80" spans="1:17" s="50" customFormat="1" ht="15.75" customHeight="1" x14ac:dyDescent="0.2">
      <c r="A80" s="208" t="str">
        <f>Hoy!B72</f>
        <v>Pepino</v>
      </c>
      <c r="B80" s="209" t="str">
        <f>Hoy!C70</f>
        <v>lb</v>
      </c>
      <c r="C80" s="182">
        <f>Hoy!D72</f>
        <v>21</v>
      </c>
      <c r="D80" s="182">
        <f>Hoy!E72</f>
        <v>21</v>
      </c>
      <c r="E80" s="182">
        <f>Hoy!F72</f>
        <v>20.95</v>
      </c>
      <c r="F80" s="182">
        <f>Hoy!G72</f>
        <v>21</v>
      </c>
      <c r="G80" s="182">
        <f>Hoy!H72</f>
        <v>0</v>
      </c>
      <c r="H80" s="182">
        <f>Hoy!I72</f>
        <v>0</v>
      </c>
      <c r="I80" s="68">
        <f t="shared" si="7"/>
        <v>13.991666666666667</v>
      </c>
      <c r="J80" s="57"/>
      <c r="K80" s="57"/>
      <c r="L80" s="67"/>
      <c r="M80" s="67"/>
      <c r="N80" s="67"/>
      <c r="O80" s="67"/>
      <c r="P80" s="67"/>
      <c r="Q80" s="67"/>
    </row>
    <row r="81" spans="1:17" s="50" customFormat="1" ht="15.75" customHeight="1" x14ac:dyDescent="0.2">
      <c r="A81" s="208" t="str">
        <f>Hoy!B73</f>
        <v>Rábano</v>
      </c>
      <c r="B81" s="209" t="str">
        <f>Hoy!C71</f>
        <v>lb</v>
      </c>
      <c r="C81" s="182">
        <f>Hoy!D73</f>
        <v>0</v>
      </c>
      <c r="D81" s="182">
        <f>Hoy!E73</f>
        <v>0</v>
      </c>
      <c r="E81" s="182">
        <f>Hoy!F73</f>
        <v>0</v>
      </c>
      <c r="F81" s="182">
        <f>Hoy!G73</f>
        <v>0</v>
      </c>
      <c r="G81" s="182">
        <f>Hoy!H73</f>
        <v>0</v>
      </c>
      <c r="H81" s="182">
        <f>Hoy!I73</f>
        <v>0</v>
      </c>
      <c r="I81" s="68">
        <f t="shared" si="7"/>
        <v>0</v>
      </c>
      <c r="J81" s="57"/>
      <c r="K81" s="57"/>
      <c r="L81" s="67"/>
      <c r="M81" s="67"/>
      <c r="N81" s="67"/>
      <c r="O81" s="67"/>
      <c r="P81" s="67"/>
      <c r="Q81" s="67"/>
    </row>
    <row r="82" spans="1:17" ht="15.75" customHeight="1" x14ac:dyDescent="0.2">
      <c r="A82" s="208" t="str">
        <f>Hoy!B74</f>
        <v>Espinaca</v>
      </c>
      <c r="B82" s="209" t="str">
        <f>Hoy!C72</f>
        <v>lb</v>
      </c>
      <c r="C82" s="182">
        <f>Hoy!D74</f>
        <v>0</v>
      </c>
      <c r="D82" s="182">
        <f>Hoy!E74</f>
        <v>42</v>
      </c>
      <c r="E82" s="182">
        <f>Hoy!F74</f>
        <v>0</v>
      </c>
      <c r="F82" s="182">
        <f>Hoy!G74</f>
        <v>0</v>
      </c>
      <c r="G82" s="182">
        <f>Hoy!H74</f>
        <v>0</v>
      </c>
      <c r="H82" s="182">
        <f>Hoy!I74</f>
        <v>0</v>
      </c>
      <c r="I82" s="68">
        <f t="shared" si="7"/>
        <v>7</v>
      </c>
    </row>
    <row r="83" spans="1:17" s="50" customFormat="1" ht="15.75" customHeight="1" x14ac:dyDescent="0.2">
      <c r="A83" s="208" t="str">
        <f>Hoy!B75</f>
        <v>Vainitas (Larga)</v>
      </c>
      <c r="B83" s="209" t="str">
        <f>Hoy!C73</f>
        <v>lb</v>
      </c>
      <c r="C83" s="182">
        <f>Hoy!D75</f>
        <v>0</v>
      </c>
      <c r="D83" s="182">
        <f>Hoy!E75</f>
        <v>0</v>
      </c>
      <c r="E83" s="182">
        <f>Hoy!F75</f>
        <v>0</v>
      </c>
      <c r="F83" s="182">
        <f>Hoy!G75</f>
        <v>0</v>
      </c>
      <c r="G83" s="182">
        <f>Hoy!H75</f>
        <v>0</v>
      </c>
      <c r="H83" s="182">
        <f>Hoy!I75</f>
        <v>0</v>
      </c>
      <c r="I83" s="68">
        <f t="shared" si="7"/>
        <v>0</v>
      </c>
      <c r="J83" s="57"/>
      <c r="K83" s="57"/>
      <c r="L83" s="67"/>
      <c r="M83" s="67"/>
      <c r="N83" s="67"/>
      <c r="O83" s="67"/>
      <c r="P83" s="67"/>
      <c r="Q83" s="67"/>
    </row>
    <row r="84" spans="1:17" s="45" customFormat="1" ht="15.75" customHeight="1" x14ac:dyDescent="0.2">
      <c r="A84" s="208" t="str">
        <f>Hoy!B76</f>
        <v>Vainitas (China)</v>
      </c>
      <c r="B84" s="209" t="str">
        <f>Hoy!C76</f>
        <v>lb</v>
      </c>
      <c r="C84" s="182">
        <f>Hoy!D76</f>
        <v>0</v>
      </c>
      <c r="D84" s="182">
        <f>Hoy!E76</f>
        <v>47</v>
      </c>
      <c r="E84" s="182">
        <f>Hoy!F76</f>
        <v>78.95</v>
      </c>
      <c r="F84" s="182">
        <f>Hoy!G76</f>
        <v>0</v>
      </c>
      <c r="G84" s="182">
        <f>Hoy!H76</f>
        <v>0</v>
      </c>
      <c r="H84" s="182">
        <f>Hoy!I76</f>
        <v>0</v>
      </c>
      <c r="I84" s="68">
        <f t="shared" si="7"/>
        <v>20.991666666666667</v>
      </c>
      <c r="J84" s="44"/>
      <c r="K84" s="44"/>
    </row>
    <row r="85" spans="1:17" s="45" customFormat="1" ht="15.75" customHeight="1" x14ac:dyDescent="0.2">
      <c r="A85" s="208" t="str">
        <f>Hoy!B77</f>
        <v>Vainitas (Española)</v>
      </c>
      <c r="B85" s="209" t="str">
        <f>Hoy!C77</f>
        <v>lb</v>
      </c>
      <c r="C85" s="182">
        <f>Hoy!D77</f>
        <v>0</v>
      </c>
      <c r="D85" s="182">
        <f>Hoy!E77</f>
        <v>0</v>
      </c>
      <c r="E85" s="182">
        <f>Hoy!F77</f>
        <v>0</v>
      </c>
      <c r="F85" s="182">
        <f>Hoy!G77</f>
        <v>0</v>
      </c>
      <c r="G85" s="182">
        <f>Hoy!H77</f>
        <v>0</v>
      </c>
      <c r="H85" s="182">
        <f>Hoy!I77</f>
        <v>0</v>
      </c>
      <c r="I85" s="68">
        <f t="shared" si="7"/>
        <v>0</v>
      </c>
      <c r="J85" s="44"/>
      <c r="K85" s="44"/>
    </row>
    <row r="86" spans="1:17" s="45" customFormat="1" ht="15.75" customHeight="1" x14ac:dyDescent="0.2">
      <c r="A86" s="208" t="str">
        <f>Hoy!B78</f>
        <v>Vainitas (Italiana)</v>
      </c>
      <c r="B86" s="209" t="str">
        <f>Hoy!C78</f>
        <v>lb</v>
      </c>
      <c r="C86" s="182">
        <f>Hoy!D78</f>
        <v>0</v>
      </c>
      <c r="D86" s="182">
        <f>Hoy!E78</f>
        <v>0</v>
      </c>
      <c r="E86" s="182">
        <f>Hoy!F78</f>
        <v>0</v>
      </c>
      <c r="F86" s="182">
        <f>Hoy!G78</f>
        <v>0</v>
      </c>
      <c r="G86" s="182">
        <f>Hoy!H78</f>
        <v>0</v>
      </c>
      <c r="H86" s="182">
        <f>Hoy!I78</f>
        <v>0</v>
      </c>
      <c r="I86" s="68">
        <f t="shared" si="7"/>
        <v>0</v>
      </c>
      <c r="J86" s="44"/>
      <c r="K86" s="44"/>
    </row>
    <row r="87" spans="1:17" s="45" customFormat="1" ht="15.75" customHeight="1" x14ac:dyDescent="0.2">
      <c r="A87" s="208" t="str">
        <f>Hoy!B79</f>
        <v>Lechuga (Criolla)</v>
      </c>
      <c r="B87" s="209" t="str">
        <f>Hoy!C79</f>
        <v>Und</v>
      </c>
      <c r="C87" s="182">
        <f>Hoy!D79</f>
        <v>0</v>
      </c>
      <c r="D87" s="182">
        <f>Hoy!E79</f>
        <v>33</v>
      </c>
      <c r="E87" s="182">
        <f>Hoy!F79</f>
        <v>32</v>
      </c>
      <c r="F87" s="182">
        <f>Hoy!G79</f>
        <v>0</v>
      </c>
      <c r="G87" s="182">
        <f>Hoy!H79</f>
        <v>0</v>
      </c>
      <c r="H87" s="182">
        <f>Hoy!I79</f>
        <v>0</v>
      </c>
      <c r="I87" s="68">
        <f t="shared" si="7"/>
        <v>10.833333333333334</v>
      </c>
      <c r="J87" s="44"/>
      <c r="K87" s="44"/>
    </row>
    <row r="88" spans="1:17" s="45" customFormat="1" ht="15.75" customHeight="1" x14ac:dyDescent="0.2">
      <c r="A88" s="208" t="str">
        <f>Hoy!B80</f>
        <v>Lechuga (Repollada)</v>
      </c>
      <c r="B88" s="209" t="str">
        <f>Hoy!C80</f>
        <v>lb</v>
      </c>
      <c r="C88" s="182">
        <f>Hoy!D80</f>
        <v>49</v>
      </c>
      <c r="D88" s="182">
        <f>Hoy!E80</f>
        <v>48</v>
      </c>
      <c r="E88" s="182">
        <f>Hoy!F80</f>
        <v>48.95</v>
      </c>
      <c r="F88" s="182">
        <f>Hoy!G80</f>
        <v>0</v>
      </c>
      <c r="G88" s="182">
        <f>Hoy!H80</f>
        <v>0</v>
      </c>
      <c r="H88" s="182">
        <f>Hoy!I80</f>
        <v>0</v>
      </c>
      <c r="I88" s="68">
        <f t="shared" si="7"/>
        <v>24.324999999999999</v>
      </c>
      <c r="J88" s="44"/>
      <c r="K88" s="44"/>
    </row>
    <row r="89" spans="1:17" s="45" customFormat="1" ht="15.75" customHeight="1" x14ac:dyDescent="0.25">
      <c r="A89" s="193"/>
      <c r="B89" s="197"/>
      <c r="C89" s="198"/>
      <c r="D89" s="198"/>
      <c r="E89" s="198"/>
      <c r="F89" s="198"/>
      <c r="G89" s="198"/>
      <c r="H89" s="198"/>
      <c r="I89" s="90"/>
      <c r="J89" s="44"/>
      <c r="K89" s="44"/>
    </row>
    <row r="90" spans="1:17" ht="18" customHeight="1" x14ac:dyDescent="0.2">
      <c r="A90" s="358" t="str">
        <f>A3</f>
        <v>VII.  Precios Promedios de Productos Agropecuarios en Cadenas de Supermercados en Santo Domingo, (En RD$)</v>
      </c>
      <c r="B90" s="358"/>
      <c r="C90" s="358"/>
      <c r="D90" s="358"/>
      <c r="E90" s="358"/>
      <c r="F90" s="358"/>
      <c r="G90" s="358"/>
      <c r="H90" s="358"/>
      <c r="I90" s="358"/>
    </row>
    <row r="91" spans="1:17" ht="18" customHeight="1" x14ac:dyDescent="0.2">
      <c r="A91" s="378">
        <f ca="1">A50</f>
        <v>45817</v>
      </c>
      <c r="B91" s="378"/>
      <c r="C91" s="378"/>
      <c r="D91" s="378"/>
      <c r="E91" s="378"/>
      <c r="F91" s="378"/>
      <c r="G91" s="378"/>
      <c r="H91" s="378"/>
      <c r="I91" s="378"/>
    </row>
    <row r="92" spans="1:17" ht="50.1" customHeight="1" x14ac:dyDescent="0.2">
      <c r="A92" s="200" t="s">
        <v>0</v>
      </c>
      <c r="B92" s="200" t="s">
        <v>1</v>
      </c>
      <c r="C92" s="201" t="str">
        <f t="shared" ref="C92:F92" si="8">C6</f>
        <v xml:space="preserve">La Sirena, Carretera Mella </v>
      </c>
      <c r="D92" s="201" t="str">
        <f t="shared" si="8"/>
        <v>Bravo, Villa Mella</v>
      </c>
      <c r="E92" s="201" t="str">
        <f t="shared" si="8"/>
        <v xml:space="preserve">Jumbo, Carretera Mella </v>
      </c>
      <c r="F92" s="201" t="str">
        <f t="shared" si="8"/>
        <v>Hiper Olé, Villa Mella</v>
      </c>
      <c r="G92" s="201">
        <f t="shared" ref="G92:H92" si="9">G6</f>
        <v>0</v>
      </c>
      <c r="H92" s="201">
        <f t="shared" si="9"/>
        <v>0</v>
      </c>
      <c r="I92" s="202" t="s">
        <v>2</v>
      </c>
    </row>
    <row r="93" spans="1:17" ht="15.75" customHeight="1" x14ac:dyDescent="0.2">
      <c r="A93" s="208" t="str">
        <f>Hoy!B81</f>
        <v>Remolacha</v>
      </c>
      <c r="B93" s="175" t="str">
        <f>Hoy!C81</f>
        <v>lb</v>
      </c>
      <c r="C93" s="179">
        <f>Hoy!D81</f>
        <v>49</v>
      </c>
      <c r="D93" s="179">
        <f>Hoy!E81</f>
        <v>44</v>
      </c>
      <c r="E93" s="179">
        <f>Hoy!F81</f>
        <v>44</v>
      </c>
      <c r="F93" s="179">
        <f>Hoy!G81</f>
        <v>33</v>
      </c>
      <c r="G93" s="179">
        <f>Hoy!H81</f>
        <v>0</v>
      </c>
      <c r="H93" s="179">
        <f>Hoy!I81</f>
        <v>0</v>
      </c>
      <c r="I93" s="68">
        <f t="shared" ref="I93:I102" si="10">AVERAGE(C93:H93)</f>
        <v>28.333333333333332</v>
      </c>
    </row>
    <row r="94" spans="1:17" s="50" customFormat="1" ht="15.75" customHeight="1" x14ac:dyDescent="0.2">
      <c r="A94" s="208" t="str">
        <f>Hoy!B82</f>
        <v>Repollo</v>
      </c>
      <c r="B94" s="175" t="str">
        <f>Hoy!C82</f>
        <v>Und</v>
      </c>
      <c r="C94" s="179">
        <f>Hoy!D82</f>
        <v>119</v>
      </c>
      <c r="D94" s="179">
        <f>Hoy!E82</f>
        <v>119</v>
      </c>
      <c r="E94" s="179">
        <f>Hoy!F82</f>
        <v>119</v>
      </c>
      <c r="F94" s="179">
        <f>Hoy!G82</f>
        <v>118</v>
      </c>
      <c r="G94" s="179">
        <f>Hoy!H82</f>
        <v>0</v>
      </c>
      <c r="H94" s="179">
        <f>Hoy!I82</f>
        <v>0</v>
      </c>
      <c r="I94" s="68">
        <f t="shared" si="10"/>
        <v>79.166666666666671</v>
      </c>
      <c r="J94" s="57"/>
      <c r="K94" s="57"/>
      <c r="L94" s="67"/>
      <c r="M94" s="67"/>
      <c r="N94" s="67"/>
      <c r="O94" s="67"/>
      <c r="P94" s="67"/>
      <c r="Q94" s="67"/>
    </row>
    <row r="95" spans="1:17" s="50" customFormat="1" ht="15.75" customHeight="1" x14ac:dyDescent="0.2">
      <c r="A95" s="208" t="str">
        <f>Hoy!B83</f>
        <v>Tomate (Ensalada)</v>
      </c>
      <c r="B95" s="175" t="str">
        <f>Hoy!C83</f>
        <v>lb</v>
      </c>
      <c r="C95" s="179">
        <f>Hoy!D83</f>
        <v>43</v>
      </c>
      <c r="D95" s="179">
        <f>Hoy!E83</f>
        <v>40</v>
      </c>
      <c r="E95" s="179">
        <f>Hoy!F83</f>
        <v>43</v>
      </c>
      <c r="F95" s="179">
        <f>Hoy!G83</f>
        <v>43</v>
      </c>
      <c r="G95" s="179">
        <f>Hoy!H83</f>
        <v>0</v>
      </c>
      <c r="H95" s="179">
        <f>Hoy!I83</f>
        <v>0</v>
      </c>
      <c r="I95" s="68">
        <f t="shared" si="10"/>
        <v>28.166666666666668</v>
      </c>
      <c r="J95" s="57"/>
      <c r="K95" s="57"/>
      <c r="L95" s="67"/>
      <c r="M95" s="67"/>
      <c r="N95" s="67"/>
      <c r="O95" s="67"/>
      <c r="P95" s="67"/>
      <c r="Q95" s="67"/>
    </row>
    <row r="96" spans="1:17" s="50" customFormat="1" ht="15.75" customHeight="1" x14ac:dyDescent="0.2">
      <c r="A96" s="208" t="str">
        <f>Hoy!B84</f>
        <v>Tomate (Bugalú)</v>
      </c>
      <c r="B96" s="175" t="str">
        <f>Hoy!C84</f>
        <v>lb</v>
      </c>
      <c r="C96" s="179">
        <f>Hoy!D84</f>
        <v>38</v>
      </c>
      <c r="D96" s="179">
        <f>Hoy!E84</f>
        <v>38</v>
      </c>
      <c r="E96" s="179">
        <f>Hoy!F84</f>
        <v>40</v>
      </c>
      <c r="F96" s="179">
        <f>Hoy!G84</f>
        <v>39</v>
      </c>
      <c r="G96" s="179">
        <f>Hoy!H84</f>
        <v>0</v>
      </c>
      <c r="H96" s="179">
        <f>Hoy!I84</f>
        <v>0</v>
      </c>
      <c r="I96" s="68">
        <f t="shared" si="10"/>
        <v>25.833333333333332</v>
      </c>
      <c r="J96" s="57"/>
      <c r="K96" s="57"/>
      <c r="L96" s="67"/>
      <c r="M96" s="67"/>
      <c r="N96" s="67"/>
      <c r="O96" s="67"/>
      <c r="P96" s="67"/>
      <c r="Q96" s="67"/>
    </row>
    <row r="97" spans="1:17" s="50" customFormat="1" ht="15.75" customHeight="1" x14ac:dyDescent="0.2">
      <c r="A97" s="208" t="str">
        <f>Hoy!B85</f>
        <v>Tomate (Industrial)</v>
      </c>
      <c r="B97" s="175" t="str">
        <f>Hoy!C85</f>
        <v>lb</v>
      </c>
      <c r="C97" s="179">
        <f>Hoy!D85</f>
        <v>0</v>
      </c>
      <c r="D97" s="179">
        <f>Hoy!E85</f>
        <v>0</v>
      </c>
      <c r="E97" s="179">
        <f>Hoy!F85</f>
        <v>0</v>
      </c>
      <c r="F97" s="179">
        <f>Hoy!G85</f>
        <v>0</v>
      </c>
      <c r="G97" s="179">
        <f>Hoy!H85</f>
        <v>0</v>
      </c>
      <c r="H97" s="179">
        <f>Hoy!I85</f>
        <v>0</v>
      </c>
      <c r="I97" s="68">
        <f t="shared" si="10"/>
        <v>0</v>
      </c>
      <c r="J97" s="57"/>
      <c r="K97" s="57"/>
      <c r="L97" s="67"/>
      <c r="M97" s="67"/>
      <c r="N97" s="67"/>
      <c r="O97" s="67"/>
      <c r="P97" s="67"/>
      <c r="Q97" s="67"/>
    </row>
    <row r="98" spans="1:17" s="50" customFormat="1" ht="15.75" customHeight="1" x14ac:dyDescent="0.2">
      <c r="A98" s="208" t="str">
        <f>Hoy!B86</f>
        <v>Coliflor</v>
      </c>
      <c r="B98" s="175" t="str">
        <f>Hoy!C86</f>
        <v>lb</v>
      </c>
      <c r="C98" s="179">
        <f>Hoy!D86</f>
        <v>64</v>
      </c>
      <c r="D98" s="179">
        <f>Hoy!E86</f>
        <v>64</v>
      </c>
      <c r="E98" s="179">
        <f>Hoy!F86</f>
        <v>64</v>
      </c>
      <c r="F98" s="179">
        <f>Hoy!G86</f>
        <v>63</v>
      </c>
      <c r="G98" s="179">
        <f>Hoy!H86</f>
        <v>0</v>
      </c>
      <c r="H98" s="179">
        <f>Hoy!I86</f>
        <v>0</v>
      </c>
      <c r="I98" s="68">
        <f t="shared" si="10"/>
        <v>42.5</v>
      </c>
      <c r="J98" s="57"/>
      <c r="K98" s="57"/>
      <c r="L98" s="67"/>
      <c r="M98" s="67"/>
      <c r="N98" s="67"/>
      <c r="O98" s="67"/>
      <c r="P98" s="67"/>
      <c r="Q98" s="67"/>
    </row>
    <row r="99" spans="1:17" s="50" customFormat="1" ht="15.75" customHeight="1" x14ac:dyDescent="0.2">
      <c r="A99" s="208" t="str">
        <f>Hoy!B87</f>
        <v>Brócolis</v>
      </c>
      <c r="B99" s="175" t="str">
        <f>Hoy!C87</f>
        <v>lb</v>
      </c>
      <c r="C99" s="179">
        <f>Hoy!D87</f>
        <v>64</v>
      </c>
      <c r="D99" s="179">
        <f>Hoy!E87</f>
        <v>64</v>
      </c>
      <c r="E99" s="179">
        <f>Hoy!F87</f>
        <v>64</v>
      </c>
      <c r="F99" s="179">
        <f>Hoy!G87</f>
        <v>63</v>
      </c>
      <c r="G99" s="179">
        <f>Hoy!H87</f>
        <v>0</v>
      </c>
      <c r="H99" s="179">
        <f>Hoy!I87</f>
        <v>0</v>
      </c>
      <c r="I99" s="68">
        <f t="shared" si="10"/>
        <v>42.5</v>
      </c>
      <c r="J99" s="57"/>
      <c r="K99" s="57"/>
      <c r="L99" s="67"/>
      <c r="M99" s="67"/>
      <c r="N99" s="67"/>
      <c r="O99" s="67"/>
      <c r="P99" s="67"/>
      <c r="Q99" s="67"/>
    </row>
    <row r="100" spans="1:17" s="50" customFormat="1" ht="15.75" customHeight="1" x14ac:dyDescent="0.2">
      <c r="A100" s="208" t="str">
        <f>Hoy!B88</f>
        <v>Apio</v>
      </c>
      <c r="B100" s="175" t="str">
        <f>Hoy!C88</f>
        <v>lb</v>
      </c>
      <c r="C100" s="179">
        <f>Hoy!D88</f>
        <v>59</v>
      </c>
      <c r="D100" s="179">
        <f>Hoy!E88</f>
        <v>59</v>
      </c>
      <c r="E100" s="179">
        <f>Hoy!F88</f>
        <v>59</v>
      </c>
      <c r="F100" s="179">
        <f>Hoy!G88</f>
        <v>57</v>
      </c>
      <c r="G100" s="179">
        <f>Hoy!H88</f>
        <v>0</v>
      </c>
      <c r="H100" s="179">
        <f>Hoy!I88</f>
        <v>0</v>
      </c>
      <c r="I100" s="68">
        <f t="shared" si="10"/>
        <v>39</v>
      </c>
      <c r="J100" s="57"/>
      <c r="K100" s="57"/>
      <c r="L100" s="67"/>
      <c r="M100" s="67"/>
      <c r="N100" s="67"/>
      <c r="O100" s="67"/>
      <c r="P100" s="67"/>
      <c r="Q100" s="67"/>
    </row>
    <row r="101" spans="1:17" s="50" customFormat="1" ht="15.75" customHeight="1" x14ac:dyDescent="0.2">
      <c r="A101" s="208" t="str">
        <f>Hoy!B89</f>
        <v>Puerro</v>
      </c>
      <c r="B101" s="175" t="str">
        <f>Hoy!C89</f>
        <v>Paq/lb</v>
      </c>
      <c r="C101" s="179">
        <f>Hoy!D89</f>
        <v>0</v>
      </c>
      <c r="D101" s="179">
        <f>Hoy!E89</f>
        <v>0</v>
      </c>
      <c r="E101" s="179">
        <f>Hoy!F89</f>
        <v>0</v>
      </c>
      <c r="F101" s="179">
        <f>Hoy!G89</f>
        <v>0</v>
      </c>
      <c r="G101" s="179">
        <f>Hoy!H89</f>
        <v>0</v>
      </c>
      <c r="H101" s="179">
        <f>Hoy!I89</f>
        <v>0</v>
      </c>
      <c r="I101" s="68">
        <f t="shared" si="10"/>
        <v>0</v>
      </c>
      <c r="J101" s="57"/>
      <c r="K101" s="57"/>
      <c r="L101" s="67"/>
      <c r="M101" s="67"/>
      <c r="N101" s="67"/>
      <c r="O101" s="67"/>
      <c r="P101" s="67"/>
      <c r="Q101" s="67"/>
    </row>
    <row r="102" spans="1:17" s="50" customFormat="1" ht="15.75" customHeight="1" x14ac:dyDescent="0.2">
      <c r="A102" s="208" t="str">
        <f>Hoy!B90</f>
        <v>Tayota</v>
      </c>
      <c r="B102" s="175" t="str">
        <f>Hoy!C90</f>
        <v>lb</v>
      </c>
      <c r="C102" s="179">
        <f>Hoy!D90</f>
        <v>25</v>
      </c>
      <c r="D102" s="179">
        <f>Hoy!E90</f>
        <v>25</v>
      </c>
      <c r="E102" s="179">
        <f>Hoy!F90</f>
        <v>26.95</v>
      </c>
      <c r="F102" s="179">
        <f>Hoy!G90</f>
        <v>23</v>
      </c>
      <c r="G102" s="179">
        <f>Hoy!H90</f>
        <v>0</v>
      </c>
      <c r="H102" s="179">
        <f>Hoy!I90</f>
        <v>0</v>
      </c>
      <c r="I102" s="68">
        <f t="shared" si="10"/>
        <v>16.658333333333335</v>
      </c>
      <c r="J102" s="57"/>
      <c r="K102" s="57"/>
      <c r="L102" s="67"/>
      <c r="M102" s="67"/>
      <c r="N102" s="67"/>
      <c r="O102" s="67"/>
      <c r="P102" s="67"/>
      <c r="Q102" s="67"/>
    </row>
    <row r="103" spans="1:17" s="50" customFormat="1" ht="15.75" customHeight="1" x14ac:dyDescent="0.2">
      <c r="A103" s="211" t="str">
        <f>Hoy!B91</f>
        <v>Productos Tradicionales</v>
      </c>
      <c r="B103" s="205"/>
      <c r="C103" s="180"/>
      <c r="D103" s="180"/>
      <c r="E103" s="180"/>
      <c r="F103" s="180"/>
      <c r="G103" s="180"/>
      <c r="H103" s="180"/>
      <c r="I103" s="195"/>
      <c r="J103" s="57"/>
      <c r="K103" s="57"/>
      <c r="L103" s="67"/>
      <c r="M103" s="67"/>
      <c r="N103" s="67"/>
      <c r="O103" s="67"/>
      <c r="P103" s="67"/>
      <c r="Q103" s="67"/>
    </row>
    <row r="104" spans="1:17" s="50" customFormat="1" ht="15.75" customHeight="1" x14ac:dyDescent="0.2">
      <c r="A104" s="208" t="str">
        <f>Hoy!B92</f>
        <v>Azúcar (Blanca)</v>
      </c>
      <c r="B104" s="175" t="str">
        <f>Hoy!C92</f>
        <v>lb</v>
      </c>
      <c r="C104" s="179">
        <f>Hoy!D92</f>
        <v>35</v>
      </c>
      <c r="D104" s="179">
        <f>Hoy!E92</f>
        <v>28</v>
      </c>
      <c r="E104" s="179">
        <f>Hoy!F92</f>
        <v>34</v>
      </c>
      <c r="F104" s="179">
        <f>Hoy!G92</f>
        <v>0</v>
      </c>
      <c r="G104" s="179">
        <f>Hoy!H92</f>
        <v>0</v>
      </c>
      <c r="H104" s="179">
        <f>Hoy!I92</f>
        <v>0</v>
      </c>
      <c r="I104" s="68">
        <f t="shared" ref="I104:I150" si="11">AVERAGE(C104:H104)</f>
        <v>16.166666666666668</v>
      </c>
      <c r="J104" s="57"/>
      <c r="K104" s="57"/>
      <c r="L104" s="67"/>
      <c r="M104" s="67"/>
      <c r="N104" s="67"/>
      <c r="O104" s="67"/>
      <c r="P104" s="67"/>
      <c r="Q104" s="67"/>
    </row>
    <row r="105" spans="1:17" s="50" customFormat="1" ht="15.75" customHeight="1" x14ac:dyDescent="0.2">
      <c r="A105" s="208" t="str">
        <f>Hoy!B93</f>
        <v>Azúcar (Crema)</v>
      </c>
      <c r="B105" s="175" t="str">
        <f>Hoy!C93</f>
        <v>lb</v>
      </c>
      <c r="C105" s="179">
        <f>Hoy!D93</f>
        <v>30</v>
      </c>
      <c r="D105" s="179">
        <f>Hoy!E93</f>
        <v>24</v>
      </c>
      <c r="E105" s="179">
        <f>Hoy!F93</f>
        <v>30</v>
      </c>
      <c r="F105" s="179">
        <f>Hoy!G93</f>
        <v>30</v>
      </c>
      <c r="G105" s="179">
        <f>Hoy!H93</f>
        <v>0</v>
      </c>
      <c r="H105" s="179">
        <f>Hoy!I93</f>
        <v>0</v>
      </c>
      <c r="I105" s="68">
        <f t="shared" si="11"/>
        <v>19</v>
      </c>
      <c r="J105" s="57"/>
      <c r="K105" s="57"/>
      <c r="L105" s="67"/>
      <c r="M105" s="67"/>
      <c r="N105" s="67"/>
      <c r="O105" s="67"/>
      <c r="P105" s="67"/>
      <c r="Q105" s="67"/>
    </row>
    <row r="106" spans="1:17" s="50" customFormat="1" ht="15.75" customHeight="1" x14ac:dyDescent="0.2">
      <c r="A106" s="211" t="str">
        <f>Hoy!B94</f>
        <v>Frutales</v>
      </c>
      <c r="B106" s="205"/>
      <c r="C106" s="180"/>
      <c r="D106" s="180"/>
      <c r="E106" s="180"/>
      <c r="F106" s="180"/>
      <c r="G106" s="180"/>
      <c r="H106" s="180"/>
      <c r="I106" s="195"/>
      <c r="J106" s="57"/>
      <c r="K106" s="57"/>
      <c r="L106" s="67"/>
      <c r="M106" s="67"/>
      <c r="N106" s="67"/>
      <c r="O106" s="67"/>
      <c r="P106" s="67"/>
      <c r="Q106" s="67"/>
    </row>
    <row r="107" spans="1:17" s="50" customFormat="1" ht="15.75" customHeight="1" x14ac:dyDescent="0.2">
      <c r="A107" s="208" t="str">
        <f>Hoy!B95</f>
        <v>Aguacate (Criollo)</v>
      </c>
      <c r="B107" s="175" t="str">
        <f>Hoy!C95</f>
        <v>Und</v>
      </c>
      <c r="C107" s="179">
        <f>Hoy!D95</f>
        <v>0</v>
      </c>
      <c r="D107" s="179">
        <f>Hoy!E95</f>
        <v>64</v>
      </c>
      <c r="E107" s="179">
        <f>Hoy!F95</f>
        <v>69</v>
      </c>
      <c r="F107" s="179">
        <f>Hoy!G95</f>
        <v>0</v>
      </c>
      <c r="G107" s="179">
        <f>Hoy!H95</f>
        <v>0</v>
      </c>
      <c r="H107" s="179">
        <f>Hoy!I95</f>
        <v>0</v>
      </c>
      <c r="I107" s="68">
        <f t="shared" si="11"/>
        <v>22.166666666666668</v>
      </c>
      <c r="J107" s="57"/>
      <c r="K107" s="57"/>
      <c r="L107" s="67"/>
      <c r="M107" s="67"/>
      <c r="N107" s="67"/>
      <c r="O107" s="67"/>
      <c r="P107" s="67"/>
      <c r="Q107" s="67"/>
    </row>
    <row r="108" spans="1:17" ht="15.75" customHeight="1" x14ac:dyDescent="0.2">
      <c r="A108" s="208" t="str">
        <f>Hoy!B96</f>
        <v>Aguacate (Semil 34)</v>
      </c>
      <c r="B108" s="175" t="str">
        <f>Hoy!C96</f>
        <v>Und</v>
      </c>
      <c r="C108" s="179">
        <f>Hoy!D96</f>
        <v>0</v>
      </c>
      <c r="D108" s="179">
        <f>Hoy!E96</f>
        <v>0</v>
      </c>
      <c r="E108" s="179">
        <f>Hoy!F96</f>
        <v>0</v>
      </c>
      <c r="F108" s="179">
        <f>Hoy!G96</f>
        <v>0</v>
      </c>
      <c r="G108" s="179">
        <f>Hoy!H96</f>
        <v>0</v>
      </c>
      <c r="H108" s="179">
        <f>Hoy!I96</f>
        <v>0</v>
      </c>
      <c r="I108" s="68">
        <f t="shared" si="11"/>
        <v>0</v>
      </c>
    </row>
    <row r="109" spans="1:17" ht="15.75" customHeight="1" x14ac:dyDescent="0.2">
      <c r="A109" s="208" t="str">
        <f>Hoy!B97</f>
        <v>Aguacate (Popenoe)</v>
      </c>
      <c r="B109" s="175" t="str">
        <f>Hoy!C97</f>
        <v>Und</v>
      </c>
      <c r="C109" s="179">
        <f>Hoy!D97</f>
        <v>0</v>
      </c>
      <c r="D109" s="179">
        <f>Hoy!E97</f>
        <v>0</v>
      </c>
      <c r="E109" s="179">
        <f>Hoy!F97</f>
        <v>0</v>
      </c>
      <c r="F109" s="179">
        <f>Hoy!G97</f>
        <v>0</v>
      </c>
      <c r="G109" s="179">
        <f>Hoy!H97</f>
        <v>0</v>
      </c>
      <c r="H109" s="179">
        <f>Hoy!I97</f>
        <v>0</v>
      </c>
      <c r="I109" s="68">
        <f t="shared" si="11"/>
        <v>0</v>
      </c>
    </row>
    <row r="110" spans="1:17" ht="15.75" customHeight="1" x14ac:dyDescent="0.2">
      <c r="A110" s="208" t="str">
        <f>Hoy!B98</f>
        <v>Aguacate (Carla)</v>
      </c>
      <c r="B110" s="175" t="str">
        <f>Hoy!C98</f>
        <v>Und</v>
      </c>
      <c r="C110" s="179">
        <f>Hoy!D98</f>
        <v>0</v>
      </c>
      <c r="D110" s="179">
        <f>Hoy!E98</f>
        <v>0</v>
      </c>
      <c r="E110" s="179">
        <f>Hoy!F98</f>
        <v>0</v>
      </c>
      <c r="F110" s="179">
        <f>Hoy!G98</f>
        <v>0</v>
      </c>
      <c r="G110" s="179">
        <f>Hoy!H98</f>
        <v>0</v>
      </c>
      <c r="H110" s="179">
        <f>Hoy!I98</f>
        <v>0</v>
      </c>
      <c r="I110" s="68">
        <f t="shared" si="11"/>
        <v>0</v>
      </c>
    </row>
    <row r="111" spans="1:17" ht="15.75" customHeight="1" x14ac:dyDescent="0.2">
      <c r="A111" s="208" t="str">
        <f>Hoy!B99</f>
        <v>Aguacate (Benny)</v>
      </c>
      <c r="B111" s="175" t="str">
        <f>Hoy!C99</f>
        <v>Und</v>
      </c>
      <c r="C111" s="179">
        <f>Hoy!D99</f>
        <v>0</v>
      </c>
      <c r="D111" s="179">
        <f>Hoy!E99</f>
        <v>0</v>
      </c>
      <c r="E111" s="179">
        <f>Hoy!F99</f>
        <v>0</v>
      </c>
      <c r="F111" s="179">
        <f>Hoy!G99</f>
        <v>0</v>
      </c>
      <c r="G111" s="179">
        <f>Hoy!H99</f>
        <v>0</v>
      </c>
      <c r="H111" s="179">
        <f>Hoy!I99</f>
        <v>0</v>
      </c>
      <c r="I111" s="68">
        <f t="shared" si="11"/>
        <v>0</v>
      </c>
    </row>
    <row r="112" spans="1:17" ht="15.75" customHeight="1" x14ac:dyDescent="0.2">
      <c r="A112" s="208" t="str">
        <f>Hoy!B100</f>
        <v xml:space="preserve">Aguacate (Otra variedad) </v>
      </c>
      <c r="B112" s="175" t="str">
        <f>Hoy!C100</f>
        <v>Und</v>
      </c>
      <c r="C112" s="179">
        <f>Hoy!D100</f>
        <v>0</v>
      </c>
      <c r="D112" s="179">
        <f>Hoy!E100</f>
        <v>84</v>
      </c>
      <c r="E112" s="179">
        <f>Hoy!F100</f>
        <v>75</v>
      </c>
      <c r="F112" s="179">
        <f>Hoy!G100</f>
        <v>0</v>
      </c>
      <c r="G112" s="179">
        <f>Hoy!H100</f>
        <v>0</v>
      </c>
      <c r="H112" s="179">
        <f>Hoy!I100</f>
        <v>0</v>
      </c>
      <c r="I112" s="68">
        <f t="shared" si="11"/>
        <v>26.5</v>
      </c>
    </row>
    <row r="113" spans="1:17" ht="15.75" customHeight="1" x14ac:dyDescent="0.2">
      <c r="A113" s="208" t="str">
        <f>Hoy!B101</f>
        <v>Lechosa (Maradol), grande</v>
      </c>
      <c r="B113" s="175" t="str">
        <f>Hoy!C101</f>
        <v>Und</v>
      </c>
      <c r="C113" s="179">
        <f>Hoy!D101</f>
        <v>0</v>
      </c>
      <c r="D113" s="179">
        <f>Hoy!E101</f>
        <v>0</v>
      </c>
      <c r="E113" s="179">
        <f>Hoy!F101</f>
        <v>0</v>
      </c>
      <c r="F113" s="179">
        <f>Hoy!G101</f>
        <v>0</v>
      </c>
      <c r="G113" s="179">
        <f>Hoy!H101</f>
        <v>0</v>
      </c>
      <c r="H113" s="179">
        <f>Hoy!I101</f>
        <v>0</v>
      </c>
      <c r="I113" s="68">
        <f t="shared" si="11"/>
        <v>0</v>
      </c>
    </row>
    <row r="114" spans="1:17" ht="15.75" customHeight="1" x14ac:dyDescent="0.2">
      <c r="A114" s="208" t="str">
        <f>Hoy!B102</f>
        <v>Lechosa (Maradol), mediana</v>
      </c>
      <c r="B114" s="175" t="str">
        <f>Hoy!C102</f>
        <v>Und</v>
      </c>
      <c r="C114" s="179">
        <f>Hoy!D102</f>
        <v>0</v>
      </c>
      <c r="D114" s="179">
        <f>Hoy!E102</f>
        <v>0</v>
      </c>
      <c r="E114" s="179">
        <f>Hoy!F102</f>
        <v>0</v>
      </c>
      <c r="F114" s="179">
        <f>Hoy!G102</f>
        <v>0</v>
      </c>
      <c r="G114" s="179">
        <f>Hoy!H102</f>
        <v>0</v>
      </c>
      <c r="H114" s="179">
        <f>Hoy!I102</f>
        <v>0</v>
      </c>
      <c r="I114" s="68">
        <f t="shared" si="11"/>
        <v>0</v>
      </c>
    </row>
    <row r="115" spans="1:17" ht="15.75" customHeight="1" x14ac:dyDescent="0.2">
      <c r="A115" s="208" t="str">
        <f>Hoy!B103</f>
        <v>Lechosa (Maradol), pequeña</v>
      </c>
      <c r="B115" s="175" t="str">
        <f>Hoy!C103</f>
        <v>Und</v>
      </c>
      <c r="C115" s="179">
        <f>Hoy!D103</f>
        <v>0</v>
      </c>
      <c r="D115" s="179">
        <f>Hoy!E103</f>
        <v>0</v>
      </c>
      <c r="E115" s="179">
        <f>Hoy!F103</f>
        <v>0</v>
      </c>
      <c r="F115" s="179">
        <f>Hoy!G103</f>
        <v>0</v>
      </c>
      <c r="G115" s="179">
        <f>Hoy!H103</f>
        <v>0</v>
      </c>
      <c r="H115" s="179">
        <f>Hoy!I103</f>
        <v>0</v>
      </c>
      <c r="I115" s="68">
        <f t="shared" si="11"/>
        <v>0</v>
      </c>
    </row>
    <row r="116" spans="1:17" s="50" customFormat="1" ht="15.75" customHeight="1" x14ac:dyDescent="0.2">
      <c r="A116" s="208" t="str">
        <f>Hoy!B104</f>
        <v>Lechosa (Red Lady), grande</v>
      </c>
      <c r="B116" s="175" t="str">
        <f>Hoy!C104</f>
        <v>Und</v>
      </c>
      <c r="C116" s="179">
        <f>Hoy!D104</f>
        <v>108</v>
      </c>
      <c r="D116" s="179">
        <f>Hoy!E104</f>
        <v>108</v>
      </c>
      <c r="E116" s="179">
        <f>Hoy!F104</f>
        <v>108</v>
      </c>
      <c r="F116" s="179">
        <f>Hoy!G104</f>
        <v>108</v>
      </c>
      <c r="G116" s="179">
        <f>Hoy!H104</f>
        <v>0</v>
      </c>
      <c r="H116" s="179">
        <f>Hoy!I104</f>
        <v>0</v>
      </c>
      <c r="I116" s="68">
        <f t="shared" si="11"/>
        <v>72</v>
      </c>
      <c r="J116" s="57"/>
      <c r="K116" s="57"/>
      <c r="L116" s="67"/>
      <c r="M116" s="67"/>
      <c r="N116" s="67"/>
      <c r="O116" s="67"/>
      <c r="P116" s="67"/>
      <c r="Q116" s="67"/>
    </row>
    <row r="117" spans="1:17" s="50" customFormat="1" ht="15.75" customHeight="1" x14ac:dyDescent="0.2">
      <c r="A117" s="208" t="str">
        <f>Hoy!B105</f>
        <v>Lechosa (Red Lady), mediana</v>
      </c>
      <c r="B117" s="175" t="str">
        <f>Hoy!C105</f>
        <v>Und</v>
      </c>
      <c r="C117" s="179">
        <f>Hoy!D105</f>
        <v>90</v>
      </c>
      <c r="D117" s="179">
        <f>Hoy!E105</f>
        <v>90</v>
      </c>
      <c r="E117" s="179">
        <f>Hoy!F105</f>
        <v>90</v>
      </c>
      <c r="F117" s="179">
        <f>Hoy!G105</f>
        <v>90</v>
      </c>
      <c r="G117" s="179">
        <f>Hoy!H105</f>
        <v>0</v>
      </c>
      <c r="H117" s="179">
        <f>Hoy!I105</f>
        <v>0</v>
      </c>
      <c r="I117" s="68">
        <f t="shared" si="11"/>
        <v>60</v>
      </c>
      <c r="J117" s="57"/>
      <c r="K117" s="57"/>
      <c r="L117" s="67"/>
      <c r="M117" s="67"/>
      <c r="N117" s="67"/>
      <c r="O117" s="67"/>
      <c r="P117" s="67"/>
      <c r="Q117" s="67"/>
    </row>
    <row r="118" spans="1:17" s="50" customFormat="1" ht="15.75" customHeight="1" x14ac:dyDescent="0.2">
      <c r="A118" s="208" t="str">
        <f>Hoy!B106</f>
        <v>Lechosa (Red Lady), pequeña</v>
      </c>
      <c r="B118" s="175" t="str">
        <f>Hoy!C106</f>
        <v>Und</v>
      </c>
      <c r="C118" s="179">
        <f>Hoy!D106</f>
        <v>72</v>
      </c>
      <c r="D118" s="179">
        <f>Hoy!E106</f>
        <v>72</v>
      </c>
      <c r="E118" s="179">
        <f>Hoy!F106</f>
        <v>72</v>
      </c>
      <c r="F118" s="179">
        <f>Hoy!G106</f>
        <v>72</v>
      </c>
      <c r="G118" s="179">
        <f>Hoy!H106</f>
        <v>0</v>
      </c>
      <c r="H118" s="179">
        <f>Hoy!I106</f>
        <v>0</v>
      </c>
      <c r="I118" s="68">
        <f t="shared" si="11"/>
        <v>48</v>
      </c>
      <c r="J118" s="57"/>
      <c r="K118" s="57"/>
      <c r="L118" s="67"/>
      <c r="M118" s="67"/>
      <c r="N118" s="67"/>
      <c r="O118" s="67"/>
      <c r="P118" s="67"/>
      <c r="Q118" s="67"/>
    </row>
    <row r="119" spans="1:17" s="50" customFormat="1" ht="15.75" customHeight="1" x14ac:dyDescent="0.2">
      <c r="A119" s="208" t="str">
        <f>Hoy!B107</f>
        <v>Limón agrio (Criollo)</v>
      </c>
      <c r="B119" s="175" t="str">
        <f>Hoy!C107</f>
        <v>lb</v>
      </c>
      <c r="C119" s="179">
        <f>Hoy!D107</f>
        <v>0</v>
      </c>
      <c r="D119" s="179">
        <f>Hoy!E107</f>
        <v>0</v>
      </c>
      <c r="E119" s="179">
        <f>Hoy!F107</f>
        <v>0</v>
      </c>
      <c r="F119" s="179">
        <f>Hoy!G107</f>
        <v>0</v>
      </c>
      <c r="G119" s="179">
        <f>Hoy!H107</f>
        <v>0</v>
      </c>
      <c r="H119" s="179">
        <f>Hoy!I107</f>
        <v>0</v>
      </c>
      <c r="I119" s="68">
        <f t="shared" si="11"/>
        <v>0</v>
      </c>
      <c r="J119" s="57"/>
      <c r="K119" s="57"/>
      <c r="L119" s="67"/>
      <c r="M119" s="67"/>
      <c r="N119" s="67"/>
      <c r="O119" s="67"/>
      <c r="P119" s="67"/>
      <c r="Q119" s="67"/>
    </row>
    <row r="120" spans="1:17" ht="15.75" customHeight="1" x14ac:dyDescent="0.2">
      <c r="A120" s="208" t="str">
        <f>Hoy!B108</f>
        <v>Limón agrio (Persa)</v>
      </c>
      <c r="B120" s="175" t="str">
        <f>Hoy!C108</f>
        <v>lb</v>
      </c>
      <c r="C120" s="179">
        <f>Hoy!D108</f>
        <v>64</v>
      </c>
      <c r="D120" s="179">
        <f>Hoy!E108</f>
        <v>64</v>
      </c>
      <c r="E120" s="179">
        <f>Hoy!F108</f>
        <v>65</v>
      </c>
      <c r="F120" s="179">
        <f>Hoy!G108</f>
        <v>63</v>
      </c>
      <c r="G120" s="179">
        <f>Hoy!H108</f>
        <v>0</v>
      </c>
      <c r="H120" s="179">
        <f>Hoy!I108</f>
        <v>0</v>
      </c>
      <c r="I120" s="68">
        <f t="shared" si="11"/>
        <v>42.666666666666664</v>
      </c>
    </row>
    <row r="121" spans="1:17" s="50" customFormat="1" ht="15.75" customHeight="1" x14ac:dyDescent="0.2">
      <c r="A121" s="208" t="str">
        <f>Hoy!B109</f>
        <v>Melón (Cantaloupe), grande</v>
      </c>
      <c r="B121" s="175" t="str">
        <f>Hoy!C109</f>
        <v>Und</v>
      </c>
      <c r="C121" s="179">
        <f>Hoy!D109</f>
        <v>79</v>
      </c>
      <c r="D121" s="179">
        <f>Hoy!E109</f>
        <v>79</v>
      </c>
      <c r="E121" s="179">
        <f>Hoy!F109</f>
        <v>79</v>
      </c>
      <c r="F121" s="179">
        <f>Hoy!G109</f>
        <v>84</v>
      </c>
      <c r="G121" s="179">
        <f>Hoy!H109</f>
        <v>0</v>
      </c>
      <c r="H121" s="179">
        <f>Hoy!I109</f>
        <v>0</v>
      </c>
      <c r="I121" s="68">
        <f t="shared" si="11"/>
        <v>53.5</v>
      </c>
      <c r="J121" s="57"/>
      <c r="K121" s="57"/>
      <c r="L121" s="67"/>
      <c r="M121" s="67"/>
      <c r="N121" s="67"/>
      <c r="O121" s="67"/>
      <c r="P121" s="67"/>
      <c r="Q121" s="67"/>
    </row>
    <row r="122" spans="1:17" s="50" customFormat="1" ht="15.75" customHeight="1" x14ac:dyDescent="0.2">
      <c r="A122" s="208" t="str">
        <f>Hoy!B110</f>
        <v>Melón (Cantaloupe), mediano</v>
      </c>
      <c r="B122" s="175" t="str">
        <f>Hoy!C110</f>
        <v>Und</v>
      </c>
      <c r="C122" s="179">
        <f>Hoy!D110</f>
        <v>79</v>
      </c>
      <c r="D122" s="179">
        <f>Hoy!E110</f>
        <v>79</v>
      </c>
      <c r="E122" s="179">
        <f>Hoy!F110</f>
        <v>79</v>
      </c>
      <c r="F122" s="179">
        <f>Hoy!G110</f>
        <v>84</v>
      </c>
      <c r="G122" s="179">
        <f>Hoy!H110</f>
        <v>0</v>
      </c>
      <c r="H122" s="179">
        <f>Hoy!I110</f>
        <v>0</v>
      </c>
      <c r="I122" s="68">
        <f t="shared" si="11"/>
        <v>53.5</v>
      </c>
      <c r="J122" s="57"/>
      <c r="K122" s="57"/>
      <c r="L122" s="67"/>
      <c r="M122" s="67"/>
      <c r="N122" s="67"/>
      <c r="O122" s="67"/>
      <c r="P122" s="67"/>
      <c r="Q122" s="67"/>
    </row>
    <row r="123" spans="1:17" s="50" customFormat="1" ht="15.75" customHeight="1" x14ac:dyDescent="0.2">
      <c r="A123" s="208" t="str">
        <f>Hoy!B111</f>
        <v>Melón (Tropical), grande</v>
      </c>
      <c r="B123" s="175" t="str">
        <f>Hoy!C111</f>
        <v>Und</v>
      </c>
      <c r="C123" s="179">
        <f>Hoy!D111</f>
        <v>0</v>
      </c>
      <c r="D123" s="179">
        <f>Hoy!E111</f>
        <v>0</v>
      </c>
      <c r="E123" s="179">
        <f>Hoy!F111</f>
        <v>0</v>
      </c>
      <c r="F123" s="179">
        <f>Hoy!G111</f>
        <v>0</v>
      </c>
      <c r="G123" s="179">
        <f>Hoy!H111</f>
        <v>0</v>
      </c>
      <c r="H123" s="179">
        <f>Hoy!I111</f>
        <v>0</v>
      </c>
      <c r="I123" s="68">
        <f t="shared" si="11"/>
        <v>0</v>
      </c>
      <c r="J123" s="57"/>
      <c r="K123" s="57"/>
      <c r="L123" s="67"/>
      <c r="M123" s="67"/>
      <c r="N123" s="67"/>
      <c r="O123" s="67"/>
      <c r="P123" s="67"/>
      <c r="Q123" s="67"/>
    </row>
    <row r="124" spans="1:17" s="50" customFormat="1" ht="15.75" customHeight="1" x14ac:dyDescent="0.2">
      <c r="A124" s="208" t="str">
        <f>Hoy!B112</f>
        <v>Melón (Tropical), mediano</v>
      </c>
      <c r="B124" s="175" t="str">
        <f>Hoy!C112</f>
        <v>Und</v>
      </c>
      <c r="C124" s="179">
        <f>Hoy!D112</f>
        <v>0</v>
      </c>
      <c r="D124" s="179">
        <f>Hoy!E112</f>
        <v>0</v>
      </c>
      <c r="E124" s="179">
        <f>Hoy!F112</f>
        <v>0</v>
      </c>
      <c r="F124" s="179">
        <f>Hoy!G112</f>
        <v>0</v>
      </c>
      <c r="G124" s="179">
        <f>Hoy!H112</f>
        <v>0</v>
      </c>
      <c r="H124" s="179">
        <f>Hoy!I112</f>
        <v>0</v>
      </c>
      <c r="I124" s="68">
        <f t="shared" si="11"/>
        <v>0</v>
      </c>
      <c r="J124" s="57"/>
      <c r="K124" s="57"/>
      <c r="L124" s="67"/>
      <c r="M124" s="67"/>
      <c r="N124" s="67"/>
      <c r="O124" s="67"/>
      <c r="P124" s="67"/>
      <c r="Q124" s="67"/>
    </row>
    <row r="125" spans="1:17" s="50" customFormat="1" ht="15.75" customHeight="1" x14ac:dyDescent="0.2">
      <c r="A125" s="208" t="str">
        <f>Hoy!B113</f>
        <v>Melón (Otra variedad)</v>
      </c>
      <c r="B125" s="175" t="str">
        <f>Hoy!C113</f>
        <v>Und</v>
      </c>
      <c r="C125" s="179">
        <f>Hoy!D113</f>
        <v>0</v>
      </c>
      <c r="D125" s="179">
        <f>Hoy!E113</f>
        <v>0</v>
      </c>
      <c r="E125" s="179">
        <f>Hoy!F113</f>
        <v>148</v>
      </c>
      <c r="F125" s="179">
        <f>Hoy!G113</f>
        <v>0</v>
      </c>
      <c r="G125" s="179">
        <f>Hoy!H113</f>
        <v>0</v>
      </c>
      <c r="H125" s="179">
        <f>Hoy!I113</f>
        <v>0</v>
      </c>
      <c r="I125" s="68">
        <f t="shared" si="11"/>
        <v>24.666666666666668</v>
      </c>
      <c r="J125" s="57"/>
      <c r="K125" s="57"/>
      <c r="L125" s="67"/>
      <c r="M125" s="67"/>
      <c r="N125" s="67"/>
      <c r="O125" s="67"/>
      <c r="P125" s="67"/>
      <c r="Q125" s="67"/>
    </row>
    <row r="126" spans="1:17" s="50" customFormat="1" ht="15.75" customHeight="1" x14ac:dyDescent="0.2">
      <c r="A126" s="208" t="str">
        <f>Hoy!B114</f>
        <v>Naranja (Agria)</v>
      </c>
      <c r="B126" s="175" t="str">
        <f>Hoy!C114</f>
        <v>Doc</v>
      </c>
      <c r="C126" s="179">
        <f>Hoy!D114</f>
        <v>0</v>
      </c>
      <c r="D126" s="179">
        <f>Hoy!E114</f>
        <v>0</v>
      </c>
      <c r="E126" s="179">
        <f>Hoy!F114</f>
        <v>0</v>
      </c>
      <c r="F126" s="179">
        <f>Hoy!G114</f>
        <v>0</v>
      </c>
      <c r="G126" s="179">
        <f>Hoy!H114</f>
        <v>0</v>
      </c>
      <c r="H126" s="179">
        <f>Hoy!I114</f>
        <v>0</v>
      </c>
      <c r="I126" s="68">
        <f t="shared" si="11"/>
        <v>0</v>
      </c>
      <c r="J126" s="57"/>
      <c r="K126" s="57"/>
      <c r="L126" s="67"/>
      <c r="M126" s="67"/>
      <c r="N126" s="67"/>
      <c r="O126" s="67"/>
      <c r="P126" s="67"/>
      <c r="Q126" s="67"/>
    </row>
    <row r="127" spans="1:17" s="50" customFormat="1" ht="15.75" customHeight="1" x14ac:dyDescent="0.2">
      <c r="A127" s="208" t="str">
        <f>Hoy!B115</f>
        <v>Naranja (Dulce)</v>
      </c>
      <c r="B127" s="175" t="str">
        <f>Hoy!C115</f>
        <v>Doc</v>
      </c>
      <c r="C127" s="179">
        <f>Hoy!D115</f>
        <v>0</v>
      </c>
      <c r="D127" s="179">
        <f>Hoy!E115</f>
        <v>0</v>
      </c>
      <c r="E127" s="179">
        <f>Hoy!F115</f>
        <v>0</v>
      </c>
      <c r="F127" s="179">
        <f>Hoy!G115</f>
        <v>0</v>
      </c>
      <c r="G127" s="179">
        <f>Hoy!H115</f>
        <v>0</v>
      </c>
      <c r="H127" s="179">
        <f>Hoy!I115</f>
        <v>0</v>
      </c>
      <c r="I127" s="68">
        <f t="shared" si="11"/>
        <v>0</v>
      </c>
      <c r="J127" s="57"/>
      <c r="K127" s="57"/>
      <c r="L127" s="67"/>
      <c r="M127" s="67"/>
      <c r="N127" s="67"/>
      <c r="O127" s="67"/>
      <c r="P127" s="67"/>
      <c r="Q127" s="67"/>
    </row>
    <row r="128" spans="1:17" s="50" customFormat="1" ht="15.75" customHeight="1" x14ac:dyDescent="0.2">
      <c r="A128" s="208" t="e">
        <f>Hoy!#REF!</f>
        <v>#REF!</v>
      </c>
      <c r="B128" s="175" t="e">
        <f>Hoy!#REF!</f>
        <v>#REF!</v>
      </c>
      <c r="C128" s="179" t="e">
        <f>Hoy!#REF!</f>
        <v>#REF!</v>
      </c>
      <c r="D128" s="179" t="e">
        <f>Hoy!#REF!</f>
        <v>#REF!</v>
      </c>
      <c r="E128" s="179" t="e">
        <f>Hoy!#REF!</f>
        <v>#REF!</v>
      </c>
      <c r="F128" s="179" t="e">
        <f>Hoy!#REF!</f>
        <v>#REF!</v>
      </c>
      <c r="G128" s="179" t="e">
        <f>Hoy!#REF!</f>
        <v>#REF!</v>
      </c>
      <c r="H128" s="179" t="e">
        <f>Hoy!#REF!</f>
        <v>#REF!</v>
      </c>
      <c r="I128" s="68" t="e">
        <f t="shared" si="11"/>
        <v>#REF!</v>
      </c>
      <c r="J128" s="57"/>
      <c r="K128" s="57"/>
      <c r="L128" s="67"/>
      <c r="M128" s="67"/>
      <c r="N128" s="67"/>
      <c r="O128" s="67"/>
      <c r="P128" s="67"/>
      <c r="Q128" s="67"/>
    </row>
    <row r="129" spans="1:17" s="50" customFormat="1" ht="15.75" customHeight="1" x14ac:dyDescent="0.2">
      <c r="A129" s="208" t="str">
        <f>Hoy!B116</f>
        <v>Naranja (Valenciana)</v>
      </c>
      <c r="B129" s="175" t="str">
        <f>Hoy!C116</f>
        <v>Doc</v>
      </c>
      <c r="C129" s="179">
        <f>Hoy!D116</f>
        <v>0</v>
      </c>
      <c r="D129" s="179">
        <f>Hoy!E116</f>
        <v>219</v>
      </c>
      <c r="E129" s="179">
        <f>Hoy!F116</f>
        <v>248.95</v>
      </c>
      <c r="F129" s="179">
        <f>Hoy!G116</f>
        <v>0</v>
      </c>
      <c r="G129" s="179">
        <f>Hoy!H116</f>
        <v>0</v>
      </c>
      <c r="H129" s="179">
        <f>Hoy!I116</f>
        <v>0</v>
      </c>
      <c r="I129" s="68">
        <f t="shared" si="11"/>
        <v>77.99166666666666</v>
      </c>
      <c r="J129" s="57"/>
      <c r="K129" s="57"/>
      <c r="L129" s="67"/>
      <c r="M129" s="67"/>
      <c r="N129" s="67"/>
      <c r="O129" s="67"/>
      <c r="P129" s="67"/>
      <c r="Q129" s="67"/>
    </row>
    <row r="130" spans="1:17" s="50" customFormat="1" ht="15.75" customHeight="1" x14ac:dyDescent="0.2">
      <c r="A130" s="208" t="str">
        <f>Hoy!B117</f>
        <v>Piña (MD2), grande</v>
      </c>
      <c r="B130" s="175" t="str">
        <f>Hoy!C117</f>
        <v>Und</v>
      </c>
      <c r="C130" s="179">
        <f>Hoy!D117</f>
        <v>84</v>
      </c>
      <c r="D130" s="179">
        <f>Hoy!E117</f>
        <v>84</v>
      </c>
      <c r="E130" s="179">
        <f>Hoy!F117</f>
        <v>84</v>
      </c>
      <c r="F130" s="179">
        <f>Hoy!G117</f>
        <v>109</v>
      </c>
      <c r="G130" s="179">
        <f>Hoy!H117</f>
        <v>0</v>
      </c>
      <c r="H130" s="179">
        <f>Hoy!I117</f>
        <v>0</v>
      </c>
      <c r="I130" s="68">
        <f t="shared" si="11"/>
        <v>60.166666666666664</v>
      </c>
      <c r="J130" s="57"/>
      <c r="K130" s="57"/>
      <c r="L130" s="67"/>
      <c r="M130" s="67"/>
      <c r="N130" s="67"/>
      <c r="O130" s="67"/>
      <c r="P130" s="67"/>
      <c r="Q130" s="67"/>
    </row>
    <row r="131" spans="1:17" s="50" customFormat="1" ht="15.75" customHeight="1" x14ac:dyDescent="0.2">
      <c r="A131" s="208" t="str">
        <f>Hoy!B118</f>
        <v>Piña (MD2), mediana</v>
      </c>
      <c r="B131" s="175" t="str">
        <f>Hoy!C118</f>
        <v>Und</v>
      </c>
      <c r="C131" s="179">
        <f>Hoy!D118</f>
        <v>84</v>
      </c>
      <c r="D131" s="179">
        <f>Hoy!E118</f>
        <v>84</v>
      </c>
      <c r="E131" s="179">
        <f>Hoy!F118</f>
        <v>84</v>
      </c>
      <c r="F131" s="179">
        <f>Hoy!G118</f>
        <v>109</v>
      </c>
      <c r="G131" s="179">
        <f>Hoy!H118</f>
        <v>0</v>
      </c>
      <c r="H131" s="179">
        <f>Hoy!I118</f>
        <v>0</v>
      </c>
      <c r="I131" s="68">
        <f t="shared" si="11"/>
        <v>60.166666666666664</v>
      </c>
      <c r="J131" s="57"/>
      <c r="K131" s="57"/>
      <c r="L131" s="67"/>
      <c r="M131" s="67"/>
      <c r="N131" s="67"/>
      <c r="O131" s="67"/>
      <c r="P131" s="67"/>
      <c r="Q131" s="67"/>
    </row>
    <row r="132" spans="1:17" ht="15.75" customHeight="1" x14ac:dyDescent="0.2">
      <c r="A132" s="208" t="str">
        <f>Hoy!B119</f>
        <v>Piña (MD2), Pequeña</v>
      </c>
      <c r="B132" s="175" t="str">
        <f>Hoy!C119</f>
        <v>Und</v>
      </c>
      <c r="C132" s="179">
        <f>Hoy!D119</f>
        <v>84</v>
      </c>
      <c r="D132" s="179">
        <f>Hoy!E119</f>
        <v>84</v>
      </c>
      <c r="E132" s="179">
        <f>Hoy!F119</f>
        <v>84</v>
      </c>
      <c r="F132" s="179">
        <f>Hoy!G119</f>
        <v>109</v>
      </c>
      <c r="G132" s="179">
        <f>Hoy!H119</f>
        <v>0</v>
      </c>
      <c r="H132" s="179">
        <f>Hoy!I119</f>
        <v>0</v>
      </c>
      <c r="I132" s="68">
        <f t="shared" si="11"/>
        <v>60.166666666666664</v>
      </c>
    </row>
    <row r="133" spans="1:17" ht="15.75" customHeight="1" x14ac:dyDescent="0.2">
      <c r="A133" s="208" t="str">
        <f>Hoy!B120</f>
        <v>Piña (Cayena Lisa)</v>
      </c>
      <c r="B133" s="175" t="str">
        <f>Hoy!C120</f>
        <v>Und</v>
      </c>
      <c r="C133" s="179">
        <f>Hoy!D120</f>
        <v>0</v>
      </c>
      <c r="D133" s="179">
        <f>Hoy!E120</f>
        <v>0</v>
      </c>
      <c r="E133" s="179">
        <f>Hoy!F120</f>
        <v>0</v>
      </c>
      <c r="F133" s="179">
        <f>Hoy!G120</f>
        <v>0</v>
      </c>
      <c r="G133" s="179">
        <f>Hoy!H120</f>
        <v>0</v>
      </c>
      <c r="H133" s="179">
        <f>Hoy!I120</f>
        <v>0</v>
      </c>
      <c r="I133" s="68">
        <f t="shared" si="11"/>
        <v>0</v>
      </c>
    </row>
    <row r="134" spans="1:17" s="50" customFormat="1" ht="15.75" customHeight="1" x14ac:dyDescent="0.2">
      <c r="A134" s="208" t="str">
        <f>Hoy!B121</f>
        <v>Guineo (Maduro)</v>
      </c>
      <c r="B134" s="175" t="str">
        <f>Hoy!C121</f>
        <v>lb</v>
      </c>
      <c r="C134" s="179">
        <f>Hoy!D121</f>
        <v>18</v>
      </c>
      <c r="D134" s="179">
        <f>Hoy!E121</f>
        <v>18</v>
      </c>
      <c r="E134" s="179">
        <f>Hoy!F121</f>
        <v>19.95</v>
      </c>
      <c r="F134" s="179">
        <f>Hoy!G121</f>
        <v>18</v>
      </c>
      <c r="G134" s="179">
        <f>Hoy!H121</f>
        <v>0</v>
      </c>
      <c r="H134" s="179">
        <f>Hoy!I121</f>
        <v>0</v>
      </c>
      <c r="I134" s="68">
        <f t="shared" si="11"/>
        <v>12.325000000000001</v>
      </c>
      <c r="J134" s="57"/>
      <c r="K134" s="57"/>
      <c r="L134" s="67"/>
      <c r="M134" s="67"/>
      <c r="N134" s="67"/>
      <c r="O134" s="67"/>
      <c r="P134" s="67"/>
      <c r="Q134" s="67"/>
    </row>
    <row r="135" spans="1:17" s="50" customFormat="1" ht="15.75" customHeight="1" x14ac:dyDescent="0.2">
      <c r="A135" s="208" t="str">
        <f>Hoy!B122</f>
        <v>Toronja</v>
      </c>
      <c r="B135" s="175" t="str">
        <f>Hoy!C122</f>
        <v>Doc</v>
      </c>
      <c r="C135" s="179">
        <f>Hoy!D122</f>
        <v>0</v>
      </c>
      <c r="D135" s="179">
        <f>Hoy!E122</f>
        <v>0</v>
      </c>
      <c r="E135" s="179">
        <f>Hoy!F122</f>
        <v>0</v>
      </c>
      <c r="F135" s="179">
        <f>Hoy!G122</f>
        <v>0</v>
      </c>
      <c r="G135" s="179">
        <f>Hoy!H122</f>
        <v>0</v>
      </c>
      <c r="H135" s="179">
        <f>Hoy!I122</f>
        <v>0</v>
      </c>
      <c r="I135" s="68">
        <f t="shared" si="11"/>
        <v>0</v>
      </c>
      <c r="J135" s="57"/>
      <c r="K135" s="57"/>
      <c r="L135" s="67"/>
      <c r="M135" s="67"/>
      <c r="N135" s="67"/>
      <c r="O135" s="67"/>
      <c r="P135" s="67"/>
      <c r="Q135" s="67"/>
    </row>
    <row r="136" spans="1:17" s="50" customFormat="1" ht="15.75" customHeight="1" x14ac:dyDescent="0.2">
      <c r="A136" s="208" t="str">
        <f>Hoy!B123</f>
        <v>Zapote, grande</v>
      </c>
      <c r="B136" s="175" t="str">
        <f>Hoy!C123</f>
        <v>Und</v>
      </c>
      <c r="C136" s="179">
        <f>Hoy!D123</f>
        <v>39</v>
      </c>
      <c r="D136" s="179">
        <f>Hoy!E123</f>
        <v>29</v>
      </c>
      <c r="E136" s="179">
        <f>Hoy!F123</f>
        <v>29</v>
      </c>
      <c r="F136" s="179">
        <f>Hoy!G123</f>
        <v>0</v>
      </c>
      <c r="G136" s="179">
        <f>Hoy!H123</f>
        <v>0</v>
      </c>
      <c r="H136" s="179">
        <f>Hoy!I123</f>
        <v>0</v>
      </c>
      <c r="I136" s="68">
        <f t="shared" si="11"/>
        <v>16.166666666666668</v>
      </c>
      <c r="J136" s="57"/>
      <c r="K136" s="57"/>
      <c r="L136" s="67"/>
      <c r="M136" s="67"/>
      <c r="N136" s="67"/>
      <c r="O136" s="67"/>
      <c r="P136" s="67"/>
      <c r="Q136" s="67"/>
    </row>
    <row r="137" spans="1:17" s="50" customFormat="1" ht="15.75" customHeight="1" x14ac:dyDescent="0.2">
      <c r="A137" s="208" t="str">
        <f>Hoy!B124</f>
        <v xml:space="preserve">Zapote, mediano </v>
      </c>
      <c r="B137" s="175" t="str">
        <f>Hoy!C124</f>
        <v>Und</v>
      </c>
      <c r="C137" s="179">
        <f>Hoy!D124</f>
        <v>39</v>
      </c>
      <c r="D137" s="179">
        <f>Hoy!E124</f>
        <v>29</v>
      </c>
      <c r="E137" s="179">
        <f>Hoy!F124</f>
        <v>29</v>
      </c>
      <c r="F137" s="179">
        <f>Hoy!G124</f>
        <v>0</v>
      </c>
      <c r="G137" s="179">
        <f>Hoy!H124</f>
        <v>0</v>
      </c>
      <c r="H137" s="179">
        <f>Hoy!I124</f>
        <v>0</v>
      </c>
      <c r="I137" s="68">
        <f t="shared" si="11"/>
        <v>16.166666666666668</v>
      </c>
      <c r="J137" s="57"/>
      <c r="K137" s="57"/>
      <c r="L137" s="67"/>
      <c r="M137" s="67"/>
      <c r="N137" s="67"/>
      <c r="O137" s="67"/>
      <c r="P137" s="67"/>
      <c r="Q137" s="67"/>
    </row>
    <row r="138" spans="1:17" s="50" customFormat="1" ht="15.75" customHeight="1" x14ac:dyDescent="0.2">
      <c r="A138" s="208" t="str">
        <f>Hoy!B125</f>
        <v>Chinola</v>
      </c>
      <c r="B138" s="175" t="str">
        <f>Hoy!C125</f>
        <v>Doc</v>
      </c>
      <c r="C138" s="179">
        <f>Hoy!D125</f>
        <v>0</v>
      </c>
      <c r="D138" s="179">
        <f>Hoy!E125</f>
        <v>199</v>
      </c>
      <c r="E138" s="179">
        <f>Hoy!F125</f>
        <v>236</v>
      </c>
      <c r="F138" s="179">
        <f>Hoy!G125</f>
        <v>0</v>
      </c>
      <c r="G138" s="179">
        <f>Hoy!H125</f>
        <v>0</v>
      </c>
      <c r="H138" s="179">
        <f>Hoy!I125</f>
        <v>0</v>
      </c>
      <c r="I138" s="68">
        <f t="shared" si="11"/>
        <v>72.5</v>
      </c>
      <c r="J138" s="57"/>
      <c r="K138" s="57"/>
      <c r="L138" s="67"/>
      <c r="M138" s="67"/>
      <c r="N138" s="67"/>
      <c r="O138" s="67"/>
      <c r="P138" s="67"/>
      <c r="Q138" s="67"/>
    </row>
    <row r="139" spans="1:17" s="50" customFormat="1" ht="15.75" customHeight="1" x14ac:dyDescent="0.2">
      <c r="A139" s="208" t="str">
        <f>Hoy!B126</f>
        <v>Fresa</v>
      </c>
      <c r="B139" s="175" t="str">
        <f>Hoy!C126</f>
        <v>Paq</v>
      </c>
      <c r="C139" s="179">
        <f>Hoy!D126</f>
        <v>0</v>
      </c>
      <c r="D139" s="179">
        <f>Hoy!E126</f>
        <v>198</v>
      </c>
      <c r="E139" s="179">
        <f>Hoy!F126</f>
        <v>224</v>
      </c>
      <c r="F139" s="179">
        <f>Hoy!G126</f>
        <v>0</v>
      </c>
      <c r="G139" s="179">
        <f>Hoy!H126</f>
        <v>0</v>
      </c>
      <c r="H139" s="179">
        <f>Hoy!I126</f>
        <v>0</v>
      </c>
      <c r="I139" s="68">
        <f t="shared" si="11"/>
        <v>70.333333333333329</v>
      </c>
      <c r="J139" s="57"/>
      <c r="K139" s="57"/>
      <c r="L139" s="67"/>
      <c r="M139" s="67"/>
      <c r="N139" s="67"/>
      <c r="O139" s="67"/>
      <c r="P139" s="67"/>
      <c r="Q139" s="67"/>
    </row>
    <row r="140" spans="1:17" s="50" customFormat="1" ht="15.75" customHeight="1" x14ac:dyDescent="0.2">
      <c r="A140" s="208" t="str">
        <f>Hoy!B127</f>
        <v>Sandía (Grande)</v>
      </c>
      <c r="B140" s="175" t="str">
        <f>Hoy!C127</f>
        <v>lb</v>
      </c>
      <c r="C140" s="179">
        <f>Hoy!D127</f>
        <v>30</v>
      </c>
      <c r="D140" s="179">
        <f>Hoy!E127</f>
        <v>0</v>
      </c>
      <c r="E140" s="179">
        <f>Hoy!F127</f>
        <v>29.95</v>
      </c>
      <c r="F140" s="179">
        <f>Hoy!G127</f>
        <v>32</v>
      </c>
      <c r="G140" s="179">
        <f>Hoy!H127</f>
        <v>0</v>
      </c>
      <c r="H140" s="179">
        <f>Hoy!I127</f>
        <v>0</v>
      </c>
      <c r="I140" s="68">
        <f t="shared" si="11"/>
        <v>15.325000000000001</v>
      </c>
      <c r="J140" s="57"/>
      <c r="K140" s="57"/>
      <c r="L140" s="67"/>
      <c r="M140" s="67"/>
      <c r="N140" s="67"/>
      <c r="O140" s="67"/>
      <c r="P140" s="67"/>
      <c r="Q140" s="67"/>
    </row>
    <row r="141" spans="1:17" s="50" customFormat="1" ht="15.75" customHeight="1" x14ac:dyDescent="0.2">
      <c r="A141" s="208" t="str">
        <f>Hoy!B128</f>
        <v>Sandía (Mediana)</v>
      </c>
      <c r="B141" s="175" t="str">
        <f>Hoy!C128</f>
        <v>lb</v>
      </c>
      <c r="C141" s="179">
        <f>Hoy!D128</f>
        <v>30</v>
      </c>
      <c r="D141" s="179">
        <f>Hoy!E128</f>
        <v>0</v>
      </c>
      <c r="E141" s="179">
        <f>Hoy!F128</f>
        <v>29.95</v>
      </c>
      <c r="F141" s="179">
        <f>Hoy!G128</f>
        <v>32</v>
      </c>
      <c r="G141" s="179">
        <f>Hoy!H128</f>
        <v>0</v>
      </c>
      <c r="H141" s="179">
        <f>Hoy!I128</f>
        <v>0</v>
      </c>
      <c r="I141" s="68">
        <f t="shared" si="11"/>
        <v>15.325000000000001</v>
      </c>
      <c r="J141" s="57"/>
      <c r="K141" s="57"/>
      <c r="L141" s="67"/>
      <c r="M141" s="67"/>
      <c r="N141" s="67"/>
      <c r="O141" s="67"/>
      <c r="P141" s="67"/>
      <c r="Q141" s="67"/>
    </row>
    <row r="142" spans="1:17" s="50" customFormat="1" ht="15.75" customHeight="1" x14ac:dyDescent="0.2">
      <c r="A142" s="208" t="str">
        <f>Hoy!B129</f>
        <v>Sandía (Pequeña)</v>
      </c>
      <c r="B142" s="175" t="str">
        <f>Hoy!C129</f>
        <v>lb</v>
      </c>
      <c r="C142" s="179">
        <f>Hoy!D129</f>
        <v>30</v>
      </c>
      <c r="D142" s="179">
        <f>Hoy!E129</f>
        <v>0</v>
      </c>
      <c r="E142" s="179">
        <f>Hoy!F129</f>
        <v>29.95</v>
      </c>
      <c r="F142" s="179">
        <f>Hoy!G129</f>
        <v>32</v>
      </c>
      <c r="G142" s="179">
        <f>Hoy!H129</f>
        <v>0</v>
      </c>
      <c r="H142" s="179">
        <f>Hoy!I129</f>
        <v>0</v>
      </c>
      <c r="I142" s="68">
        <f t="shared" si="11"/>
        <v>15.325000000000001</v>
      </c>
      <c r="J142" s="57"/>
      <c r="K142" s="57"/>
      <c r="L142" s="67"/>
      <c r="M142" s="67"/>
      <c r="N142" s="67"/>
      <c r="O142" s="67"/>
      <c r="P142" s="67"/>
      <c r="Q142" s="67"/>
    </row>
    <row r="143" spans="1:17" s="50" customFormat="1" ht="15.75" customHeight="1" x14ac:dyDescent="0.2">
      <c r="A143" s="208" t="str">
        <f>Hoy!B130</f>
        <v>Granadillo</v>
      </c>
      <c r="B143" s="175" t="str">
        <f>Hoy!C130</f>
        <v>Und</v>
      </c>
      <c r="C143" s="179">
        <f>Hoy!D130</f>
        <v>169</v>
      </c>
      <c r="D143" s="179">
        <f>Hoy!E130</f>
        <v>0</v>
      </c>
      <c r="E143" s="179">
        <f>Hoy!F130</f>
        <v>0</v>
      </c>
      <c r="F143" s="179">
        <f>Hoy!G130</f>
        <v>0</v>
      </c>
      <c r="G143" s="179">
        <f>Hoy!H130</f>
        <v>0</v>
      </c>
      <c r="H143" s="179">
        <f>Hoy!I130</f>
        <v>0</v>
      </c>
      <c r="I143" s="68">
        <f t="shared" si="11"/>
        <v>28.166666666666668</v>
      </c>
      <c r="J143" s="57"/>
      <c r="K143" s="57"/>
      <c r="L143" s="67"/>
      <c r="M143" s="67"/>
      <c r="N143" s="67"/>
      <c r="O143" s="67"/>
      <c r="P143" s="67"/>
      <c r="Q143" s="67"/>
    </row>
    <row r="144" spans="1:17" s="50" customFormat="1" ht="15.75" customHeight="1" x14ac:dyDescent="0.2">
      <c r="A144" s="208" t="str">
        <f>Hoy!B131</f>
        <v>Guanábana</v>
      </c>
      <c r="B144" s="175" t="str">
        <f>Hoy!C131</f>
        <v>Und</v>
      </c>
      <c r="C144" s="179">
        <f>Hoy!D131</f>
        <v>0</v>
      </c>
      <c r="D144" s="179">
        <f>Hoy!E131</f>
        <v>0</v>
      </c>
      <c r="E144" s="179">
        <f>Hoy!F131</f>
        <v>0</v>
      </c>
      <c r="F144" s="179">
        <f>Hoy!G131</f>
        <v>0</v>
      </c>
      <c r="G144" s="179">
        <f>Hoy!H131</f>
        <v>0</v>
      </c>
      <c r="H144" s="179">
        <f>Hoy!I131</f>
        <v>0</v>
      </c>
      <c r="I144" s="68">
        <f t="shared" si="11"/>
        <v>0</v>
      </c>
      <c r="J144" s="57"/>
      <c r="K144" s="57"/>
      <c r="L144" s="67"/>
      <c r="M144" s="67"/>
      <c r="N144" s="67"/>
      <c r="O144" s="67"/>
      <c r="P144" s="67"/>
      <c r="Q144" s="67"/>
    </row>
    <row r="145" spans="1:17" s="50" customFormat="1" ht="15.75" customHeight="1" x14ac:dyDescent="0.2">
      <c r="A145" s="208" t="str">
        <f>Hoy!B132</f>
        <v>Mango (Tommy Atkins)</v>
      </c>
      <c r="B145" s="175" t="str">
        <f>Hoy!C132</f>
        <v>Und</v>
      </c>
      <c r="C145" s="179">
        <f>Hoy!D132</f>
        <v>39</v>
      </c>
      <c r="D145" s="179">
        <f>Hoy!E132</f>
        <v>0</v>
      </c>
      <c r="E145" s="179">
        <f>Hoy!F132</f>
        <v>0</v>
      </c>
      <c r="F145" s="179">
        <f>Hoy!G132</f>
        <v>0</v>
      </c>
      <c r="G145" s="179">
        <f>Hoy!H132</f>
        <v>0</v>
      </c>
      <c r="H145" s="179">
        <f>Hoy!I132</f>
        <v>0</v>
      </c>
      <c r="I145" s="68">
        <f t="shared" si="11"/>
        <v>6.5</v>
      </c>
      <c r="J145" s="57"/>
      <c r="K145" s="57"/>
      <c r="L145" s="67"/>
      <c r="M145" s="67"/>
      <c r="N145" s="67"/>
      <c r="O145" s="67"/>
      <c r="P145" s="67"/>
      <c r="Q145" s="67"/>
    </row>
    <row r="146" spans="1:17" s="50" customFormat="1" ht="15.75" customHeight="1" x14ac:dyDescent="0.2">
      <c r="A146" s="208" t="str">
        <f>Hoy!B133</f>
        <v>Mango (Gota de Oro)</v>
      </c>
      <c r="B146" s="175" t="str">
        <f>Hoy!C133</f>
        <v>Und</v>
      </c>
      <c r="C146" s="179">
        <f>Hoy!D133</f>
        <v>0</v>
      </c>
      <c r="D146" s="179">
        <f>Hoy!E133</f>
        <v>0</v>
      </c>
      <c r="E146" s="179">
        <f>Hoy!F133</f>
        <v>0</v>
      </c>
      <c r="F146" s="179">
        <f>Hoy!G133</f>
        <v>0</v>
      </c>
      <c r="G146" s="179">
        <f>Hoy!H133</f>
        <v>0</v>
      </c>
      <c r="H146" s="179">
        <f>Hoy!I133</f>
        <v>0</v>
      </c>
      <c r="I146" s="68">
        <f t="shared" si="11"/>
        <v>0</v>
      </c>
      <c r="J146" s="57"/>
      <c r="K146" s="57"/>
      <c r="L146" s="67"/>
      <c r="M146" s="67"/>
      <c r="N146" s="67"/>
      <c r="O146" s="67"/>
      <c r="P146" s="67"/>
      <c r="Q146" s="67"/>
    </row>
    <row r="147" spans="1:17" s="50" customFormat="1" ht="15.75" customHeight="1" x14ac:dyDescent="0.2">
      <c r="A147" s="208" t="str">
        <f>Hoy!B134</f>
        <v>Mango (Banilejo)</v>
      </c>
      <c r="B147" s="175" t="str">
        <f>Hoy!C134</f>
        <v>Und</v>
      </c>
      <c r="C147" s="179">
        <f>Hoy!D134</f>
        <v>0</v>
      </c>
      <c r="D147" s="179">
        <f>Hoy!E134</f>
        <v>34</v>
      </c>
      <c r="E147" s="179">
        <f>Hoy!F134</f>
        <v>0</v>
      </c>
      <c r="F147" s="179">
        <f>Hoy!G134</f>
        <v>0</v>
      </c>
      <c r="G147" s="179">
        <f>Hoy!H134</f>
        <v>0</v>
      </c>
      <c r="H147" s="179">
        <f>Hoy!I134</f>
        <v>0</v>
      </c>
      <c r="I147" s="68">
        <f t="shared" si="11"/>
        <v>5.666666666666667</v>
      </c>
      <c r="J147" s="57"/>
      <c r="K147" s="57"/>
      <c r="L147" s="67"/>
      <c r="M147" s="67"/>
      <c r="N147" s="67"/>
      <c r="O147" s="67"/>
      <c r="P147" s="67"/>
      <c r="Q147" s="67"/>
    </row>
    <row r="148" spans="1:17" s="50" customFormat="1" ht="15.75" customHeight="1" x14ac:dyDescent="0.2">
      <c r="A148" s="208" t="str">
        <f>Hoy!B135</f>
        <v>Mango (Puntica)</v>
      </c>
      <c r="B148" s="175" t="str">
        <f>Hoy!C135</f>
        <v>Und</v>
      </c>
      <c r="C148" s="179">
        <f>Hoy!D135</f>
        <v>0</v>
      </c>
      <c r="D148" s="179">
        <f>Hoy!E135</f>
        <v>0</v>
      </c>
      <c r="E148" s="179">
        <f>Hoy!F135</f>
        <v>0</v>
      </c>
      <c r="F148" s="179">
        <f>Hoy!G135</f>
        <v>0</v>
      </c>
      <c r="G148" s="179">
        <f>Hoy!H135</f>
        <v>0</v>
      </c>
      <c r="H148" s="179">
        <f>Hoy!I135</f>
        <v>0</v>
      </c>
      <c r="I148" s="68">
        <f t="shared" si="11"/>
        <v>0</v>
      </c>
      <c r="J148" s="57"/>
      <c r="K148" s="57"/>
      <c r="L148" s="67"/>
      <c r="M148" s="67"/>
      <c r="N148" s="67"/>
      <c r="O148" s="67"/>
      <c r="P148" s="67"/>
      <c r="Q148" s="67"/>
    </row>
    <row r="149" spans="1:17" s="50" customFormat="1" ht="15.75" customHeight="1" x14ac:dyDescent="0.2">
      <c r="A149" s="208" t="str">
        <f>Hoy!B136</f>
        <v>Mango (Keitt)</v>
      </c>
      <c r="B149" s="175" t="str">
        <f>Hoy!C136</f>
        <v>Und</v>
      </c>
      <c r="C149" s="179">
        <f>Hoy!D136</f>
        <v>39</v>
      </c>
      <c r="D149" s="179">
        <f>Hoy!E136</f>
        <v>0</v>
      </c>
      <c r="E149" s="179">
        <f>Hoy!F136</f>
        <v>0</v>
      </c>
      <c r="F149" s="179">
        <f>Hoy!G136</f>
        <v>0</v>
      </c>
      <c r="G149" s="179">
        <f>Hoy!H136</f>
        <v>0</v>
      </c>
      <c r="H149" s="179">
        <f>Hoy!I136</f>
        <v>0</v>
      </c>
      <c r="I149" s="68">
        <f t="shared" si="11"/>
        <v>6.5</v>
      </c>
      <c r="J149" s="57"/>
      <c r="K149" s="57"/>
      <c r="L149" s="67"/>
      <c r="M149" s="67"/>
      <c r="N149" s="67"/>
      <c r="O149" s="67"/>
      <c r="P149" s="67"/>
      <c r="Q149" s="67"/>
    </row>
    <row r="150" spans="1:17" s="50" customFormat="1" ht="15.75" customHeight="1" x14ac:dyDescent="0.2">
      <c r="A150" s="208" t="str">
        <f>Hoy!B137</f>
        <v>Mandarina</v>
      </c>
      <c r="B150" s="175" t="str">
        <f>Hoy!C137</f>
        <v>lb</v>
      </c>
      <c r="C150" s="179">
        <f>Hoy!D137</f>
        <v>0</v>
      </c>
      <c r="D150" s="179">
        <f>Hoy!E137</f>
        <v>0</v>
      </c>
      <c r="E150" s="179">
        <f>Hoy!F137</f>
        <v>0</v>
      </c>
      <c r="F150" s="179">
        <f>Hoy!G137</f>
        <v>0</v>
      </c>
      <c r="G150" s="179">
        <f>Hoy!H137</f>
        <v>0</v>
      </c>
      <c r="H150" s="179">
        <f>Hoy!I137</f>
        <v>0</v>
      </c>
      <c r="I150" s="68">
        <f t="shared" si="11"/>
        <v>0</v>
      </c>
      <c r="J150" s="57"/>
      <c r="K150" s="57"/>
      <c r="L150" s="67"/>
      <c r="M150" s="67"/>
      <c r="N150" s="67"/>
      <c r="O150" s="67"/>
      <c r="P150" s="67"/>
      <c r="Q150" s="67"/>
    </row>
    <row r="151" spans="1:17" s="50" customFormat="1" ht="15.75" customHeight="1" x14ac:dyDescent="0.2">
      <c r="A151" s="91"/>
      <c r="B151" s="90"/>
      <c r="C151" s="240"/>
      <c r="D151" s="240"/>
      <c r="E151" s="240"/>
      <c r="F151" s="240"/>
      <c r="G151" s="240"/>
      <c r="H151" s="240"/>
      <c r="I151" s="90"/>
      <c r="J151" s="57"/>
      <c r="K151" s="57"/>
      <c r="L151" s="67"/>
      <c r="M151" s="67"/>
      <c r="N151" s="67"/>
      <c r="O151" s="67"/>
      <c r="P151" s="67"/>
      <c r="Q151" s="67"/>
    </row>
    <row r="152" spans="1:17" ht="27.75" customHeight="1" x14ac:dyDescent="0.2">
      <c r="A152" s="358" t="str">
        <f>A3</f>
        <v>VII.  Precios Promedios de Productos Agropecuarios en Cadenas de Supermercados en Santo Domingo, (En RD$)</v>
      </c>
      <c r="B152" s="358"/>
      <c r="C152" s="358"/>
      <c r="D152" s="358"/>
      <c r="E152" s="358"/>
      <c r="F152" s="358"/>
      <c r="G152" s="358"/>
      <c r="H152" s="358"/>
      <c r="I152" s="358"/>
    </row>
    <row r="153" spans="1:17" ht="18" customHeight="1" x14ac:dyDescent="0.2">
      <c r="A153" s="378">
        <f ca="1">A4</f>
        <v>45817</v>
      </c>
      <c r="B153" s="378"/>
      <c r="C153" s="378"/>
      <c r="D153" s="378"/>
      <c r="E153" s="378"/>
      <c r="F153" s="378"/>
      <c r="G153" s="378"/>
      <c r="H153" s="378"/>
      <c r="I153" s="378"/>
    </row>
    <row r="154" spans="1:17" ht="50.1" customHeight="1" x14ac:dyDescent="0.2">
      <c r="A154" s="200" t="s">
        <v>0</v>
      </c>
      <c r="B154" s="200" t="s">
        <v>1</v>
      </c>
      <c r="C154" s="201" t="str">
        <f t="shared" ref="C154:F154" si="12">C6</f>
        <v xml:space="preserve">La Sirena, Carretera Mella </v>
      </c>
      <c r="D154" s="201" t="str">
        <f t="shared" si="12"/>
        <v>Bravo, Villa Mella</v>
      </c>
      <c r="E154" s="201" t="str">
        <f t="shared" si="12"/>
        <v xml:space="preserve">Jumbo, Carretera Mella </v>
      </c>
      <c r="F154" s="201" t="str">
        <f t="shared" si="12"/>
        <v>Hiper Olé, Villa Mella</v>
      </c>
      <c r="G154" s="201">
        <f t="shared" ref="G154:H154" si="13">G6</f>
        <v>0</v>
      </c>
      <c r="H154" s="201">
        <f t="shared" si="13"/>
        <v>0</v>
      </c>
      <c r="I154" s="202" t="s">
        <v>2</v>
      </c>
    </row>
    <row r="155" spans="1:17" s="50" customFormat="1" ht="15.75" customHeight="1" x14ac:dyDescent="0.2">
      <c r="A155" s="211" t="s">
        <v>425</v>
      </c>
      <c r="B155" s="205"/>
      <c r="C155" s="180"/>
      <c r="D155" s="180"/>
      <c r="E155" s="180"/>
      <c r="F155" s="180"/>
      <c r="G155" s="180"/>
      <c r="H155" s="180"/>
      <c r="I155" s="165"/>
      <c r="J155" s="57"/>
      <c r="K155" s="57"/>
      <c r="L155" s="67"/>
      <c r="M155" s="67"/>
      <c r="N155" s="67"/>
      <c r="O155" s="67"/>
      <c r="P155" s="67"/>
      <c r="Q155" s="67"/>
    </row>
    <row r="156" spans="1:17" s="50" customFormat="1" ht="15.75" customHeight="1" x14ac:dyDescent="0.2">
      <c r="A156" s="212" t="str">
        <f>Hoy!B139</f>
        <v>Res (Bola)</v>
      </c>
      <c r="B156" s="213" t="str">
        <f>Hoy!C139</f>
        <v>lb</v>
      </c>
      <c r="C156" s="177">
        <f>Hoy!D139</f>
        <v>245</v>
      </c>
      <c r="D156" s="177">
        <f>Hoy!E139</f>
        <v>239</v>
      </c>
      <c r="E156" s="177">
        <f>Hoy!F139</f>
        <v>238.95</v>
      </c>
      <c r="F156" s="177">
        <f>Hoy!G139</f>
        <v>228</v>
      </c>
      <c r="G156" s="177">
        <f>Hoy!H139</f>
        <v>0</v>
      </c>
      <c r="H156" s="177">
        <f>Hoy!I139</f>
        <v>0</v>
      </c>
      <c r="I156" s="68">
        <f t="shared" ref="I156:I164" si="14">AVERAGE(C156:H156)</f>
        <v>158.49166666666667</v>
      </c>
      <c r="J156" s="57"/>
      <c r="K156" s="57"/>
      <c r="L156" s="67"/>
      <c r="M156" s="67"/>
      <c r="N156" s="67"/>
      <c r="O156" s="67"/>
      <c r="P156" s="67"/>
      <c r="Q156" s="67"/>
    </row>
    <row r="157" spans="1:17" s="50" customFormat="1" ht="15.75" customHeight="1" x14ac:dyDescent="0.2">
      <c r="A157" s="212" t="str">
        <f>Hoy!B140</f>
        <v>Res (Cadera)</v>
      </c>
      <c r="B157" s="213" t="str">
        <f>Hoy!C140</f>
        <v>lb</v>
      </c>
      <c r="C157" s="177">
        <f>Hoy!D140</f>
        <v>245</v>
      </c>
      <c r="D157" s="177">
        <f>Hoy!E140</f>
        <v>229</v>
      </c>
      <c r="E157" s="177">
        <f>Hoy!F140</f>
        <v>238.95</v>
      </c>
      <c r="F157" s="177">
        <f>Hoy!G140</f>
        <v>0</v>
      </c>
      <c r="G157" s="177">
        <f>Hoy!H140</f>
        <v>0</v>
      </c>
      <c r="H157" s="177">
        <f>Hoy!I140</f>
        <v>0</v>
      </c>
      <c r="I157" s="68">
        <f t="shared" si="14"/>
        <v>118.825</v>
      </c>
      <c r="J157" s="57"/>
      <c r="K157" s="57"/>
      <c r="L157" s="67"/>
      <c r="M157" s="67"/>
      <c r="N157" s="67"/>
      <c r="O157" s="67"/>
      <c r="P157" s="67"/>
      <c r="Q157" s="67"/>
    </row>
    <row r="158" spans="1:17" s="50" customFormat="1" ht="15.75" customHeight="1" x14ac:dyDescent="0.2">
      <c r="A158" s="212" t="str">
        <f>Hoy!B141</f>
        <v>Res (Pecho)</v>
      </c>
      <c r="B158" s="213" t="str">
        <f>Hoy!C141</f>
        <v>lb</v>
      </c>
      <c r="C158" s="177">
        <f>Hoy!D141</f>
        <v>132</v>
      </c>
      <c r="D158" s="177">
        <f>Hoy!E141</f>
        <v>119</v>
      </c>
      <c r="E158" s="177">
        <f>Hoy!F141</f>
        <v>139.94999999999999</v>
      </c>
      <c r="F158" s="177">
        <f>Hoy!G141</f>
        <v>113</v>
      </c>
      <c r="G158" s="177">
        <f>Hoy!H141</f>
        <v>0</v>
      </c>
      <c r="H158" s="177">
        <f>Hoy!I141</f>
        <v>0</v>
      </c>
      <c r="I158" s="68">
        <f t="shared" si="14"/>
        <v>83.99166666666666</v>
      </c>
      <c r="J158" s="57"/>
      <c r="K158" s="57"/>
      <c r="L158" s="67"/>
      <c r="M158" s="67"/>
      <c r="N158" s="67"/>
      <c r="O158" s="67"/>
      <c r="P158" s="67"/>
      <c r="Q158" s="67"/>
    </row>
    <row r="159" spans="1:17" s="50" customFormat="1" ht="15.75" customHeight="1" x14ac:dyDescent="0.2">
      <c r="A159" s="212" t="str">
        <f>Hoy!B142</f>
        <v>Res (Roti)</v>
      </c>
      <c r="B159" s="213" t="str">
        <f>Hoy!C142</f>
        <v>lb</v>
      </c>
      <c r="C159" s="177">
        <f>Hoy!D142</f>
        <v>0</v>
      </c>
      <c r="D159" s="177">
        <f>Hoy!E142</f>
        <v>0</v>
      </c>
      <c r="E159" s="177">
        <f>Hoy!F142</f>
        <v>292.95</v>
      </c>
      <c r="F159" s="177">
        <f>Hoy!G142</f>
        <v>287</v>
      </c>
      <c r="G159" s="177">
        <f>Hoy!H142</f>
        <v>0</v>
      </c>
      <c r="H159" s="177">
        <f>Hoy!I142</f>
        <v>0</v>
      </c>
      <c r="I159" s="68">
        <f t="shared" si="14"/>
        <v>96.658333333333346</v>
      </c>
      <c r="J159" s="57"/>
      <c r="K159" s="57"/>
      <c r="L159" s="67"/>
      <c r="M159" s="67"/>
      <c r="N159" s="67"/>
      <c r="O159" s="67"/>
      <c r="P159" s="67"/>
      <c r="Q159" s="67"/>
    </row>
    <row r="160" spans="1:17" s="50" customFormat="1" ht="15.75" customHeight="1" x14ac:dyDescent="0.2">
      <c r="A160" s="212" t="e">
        <f>Hoy!#REF!</f>
        <v>#REF!</v>
      </c>
      <c r="B160" s="213" t="e">
        <f>Hoy!#REF!</f>
        <v>#REF!</v>
      </c>
      <c r="C160" s="177" t="e">
        <f>Hoy!#REF!</f>
        <v>#REF!</v>
      </c>
      <c r="D160" s="177" t="e">
        <f>Hoy!#REF!</f>
        <v>#REF!</v>
      </c>
      <c r="E160" s="177" t="e">
        <f>Hoy!#REF!</f>
        <v>#REF!</v>
      </c>
      <c r="F160" s="177" t="e">
        <f>Hoy!#REF!</f>
        <v>#REF!</v>
      </c>
      <c r="G160" s="177" t="e">
        <f>Hoy!#REF!</f>
        <v>#REF!</v>
      </c>
      <c r="H160" s="177" t="e">
        <f>Hoy!#REF!</f>
        <v>#REF!</v>
      </c>
      <c r="I160" s="68" t="e">
        <f t="shared" si="14"/>
        <v>#REF!</v>
      </c>
      <c r="J160" s="57"/>
      <c r="K160" s="57"/>
      <c r="L160" s="67"/>
      <c r="M160" s="67"/>
      <c r="N160" s="67"/>
      <c r="O160" s="67"/>
      <c r="P160" s="67"/>
      <c r="Q160" s="67"/>
    </row>
    <row r="161" spans="1:17" s="50" customFormat="1" ht="15.75" customHeight="1" x14ac:dyDescent="0.2">
      <c r="A161" s="212" t="str">
        <f>Hoy!B143</f>
        <v>Cerdo chuleta (Fresca)</v>
      </c>
      <c r="B161" s="213" t="str">
        <f>Hoy!C143</f>
        <v>lb</v>
      </c>
      <c r="C161" s="177">
        <f>Hoy!D143</f>
        <v>139</v>
      </c>
      <c r="D161" s="177">
        <f>Hoy!E143</f>
        <v>174</v>
      </c>
      <c r="E161" s="177">
        <f>Hoy!F143</f>
        <v>193.95</v>
      </c>
      <c r="F161" s="177">
        <f>Hoy!G143</f>
        <v>129</v>
      </c>
      <c r="G161" s="177">
        <f>Hoy!H143</f>
        <v>0</v>
      </c>
      <c r="H161" s="177">
        <f>Hoy!I143</f>
        <v>0</v>
      </c>
      <c r="I161" s="68">
        <f t="shared" si="14"/>
        <v>105.99166666666667</v>
      </c>
      <c r="J161" s="57"/>
      <c r="K161" s="57"/>
      <c r="L161" s="67"/>
      <c r="M161" s="67"/>
      <c r="N161" s="67"/>
      <c r="O161" s="67"/>
      <c r="P161" s="67"/>
      <c r="Q161" s="67"/>
    </row>
    <row r="162" spans="1:17" s="50" customFormat="1" ht="15.75" customHeight="1" x14ac:dyDescent="0.2">
      <c r="A162" s="212" t="str">
        <f>Hoy!B144</f>
        <v>Cerdo (Pierna)</v>
      </c>
      <c r="B162" s="213" t="str">
        <f>Hoy!C144</f>
        <v>lb</v>
      </c>
      <c r="C162" s="177">
        <f>Hoy!D144</f>
        <v>0</v>
      </c>
      <c r="D162" s="177">
        <f>Hoy!E144</f>
        <v>134</v>
      </c>
      <c r="E162" s="177">
        <f>Hoy!F144</f>
        <v>124.95</v>
      </c>
      <c r="F162" s="177">
        <f>Hoy!G144</f>
        <v>0</v>
      </c>
      <c r="G162" s="177">
        <f>Hoy!H144</f>
        <v>0</v>
      </c>
      <c r="H162" s="177">
        <f>Hoy!I144</f>
        <v>0</v>
      </c>
      <c r="I162" s="68">
        <f t="shared" si="14"/>
        <v>43.158333333333331</v>
      </c>
      <c r="J162" s="57"/>
      <c r="K162" s="57"/>
      <c r="L162" s="67"/>
      <c r="M162" s="67"/>
      <c r="N162" s="67"/>
      <c r="O162" s="67"/>
      <c r="P162" s="67"/>
      <c r="Q162" s="67"/>
    </row>
    <row r="163" spans="1:17" s="50" customFormat="1" ht="15.75" customHeight="1" x14ac:dyDescent="0.2">
      <c r="A163" s="212" t="str">
        <f>Hoy!B145</f>
        <v>Chuleta (Ahumada)</v>
      </c>
      <c r="B163" s="213" t="str">
        <f>Hoy!C145</f>
        <v>lb</v>
      </c>
      <c r="C163" s="177">
        <f>Hoy!D145</f>
        <v>125</v>
      </c>
      <c r="D163" s="177">
        <f>Hoy!E145</f>
        <v>114</v>
      </c>
      <c r="E163" s="177">
        <f>Hoy!F145</f>
        <v>129.94999999999999</v>
      </c>
      <c r="F163" s="177">
        <f>Hoy!G145</f>
        <v>0</v>
      </c>
      <c r="G163" s="177">
        <f>Hoy!H145</f>
        <v>0</v>
      </c>
      <c r="H163" s="177">
        <f>Hoy!I145</f>
        <v>0</v>
      </c>
      <c r="I163" s="68">
        <f t="shared" si="14"/>
        <v>61.491666666666667</v>
      </c>
      <c r="J163" s="57"/>
      <c r="K163" s="57"/>
      <c r="L163" s="67"/>
      <c r="M163" s="67"/>
      <c r="N163" s="67"/>
      <c r="O163" s="67"/>
      <c r="P163" s="67"/>
      <c r="Q163" s="67"/>
    </row>
    <row r="164" spans="1:17" s="50" customFormat="1" ht="15.75" customHeight="1" x14ac:dyDescent="0.2">
      <c r="A164" s="212" t="e">
        <f>Hoy!#REF!</f>
        <v>#REF!</v>
      </c>
      <c r="B164" s="213" t="e">
        <f>Hoy!#REF!</f>
        <v>#REF!</v>
      </c>
      <c r="C164" s="177" t="e">
        <f>Hoy!#REF!</f>
        <v>#REF!</v>
      </c>
      <c r="D164" s="177" t="e">
        <f>Hoy!#REF!</f>
        <v>#REF!</v>
      </c>
      <c r="E164" s="177" t="e">
        <f>Hoy!#REF!</f>
        <v>#REF!</v>
      </c>
      <c r="F164" s="177" t="e">
        <f>Hoy!#REF!</f>
        <v>#REF!</v>
      </c>
      <c r="G164" s="177" t="e">
        <f>Hoy!#REF!</f>
        <v>#REF!</v>
      </c>
      <c r="H164" s="177" t="e">
        <f>Hoy!#REF!</f>
        <v>#REF!</v>
      </c>
      <c r="I164" s="68" t="e">
        <f t="shared" si="14"/>
        <v>#REF!</v>
      </c>
      <c r="J164" s="57"/>
      <c r="K164" s="57"/>
      <c r="L164" s="67"/>
      <c r="M164" s="67"/>
      <c r="N164" s="67"/>
      <c r="O164" s="67"/>
      <c r="P164" s="67"/>
      <c r="Q164" s="67"/>
    </row>
    <row r="165" spans="1:17" s="50" customFormat="1" ht="15.75" customHeight="1" x14ac:dyDescent="0.2">
      <c r="A165" s="211" t="str">
        <f>Hoy!B146</f>
        <v>Lácteos</v>
      </c>
      <c r="B165" s="205"/>
      <c r="C165" s="180"/>
      <c r="D165" s="180"/>
      <c r="E165" s="180"/>
      <c r="F165" s="180"/>
      <c r="G165" s="180"/>
      <c r="H165" s="180"/>
      <c r="I165" s="180"/>
      <c r="J165" s="57"/>
      <c r="K165" s="57"/>
      <c r="L165" s="67"/>
      <c r="M165" s="67"/>
      <c r="N165" s="67"/>
      <c r="O165" s="67"/>
      <c r="P165" s="67"/>
      <c r="Q165" s="67"/>
    </row>
    <row r="166" spans="1:17" s="50" customFormat="1" ht="15.75" customHeight="1" x14ac:dyDescent="0.2">
      <c r="A166" s="212" t="str">
        <f>Hoy!B147</f>
        <v>Queso blanco freir (Rica)</v>
      </c>
      <c r="B166" s="213" t="str">
        <f>Hoy!C147</f>
        <v>lb</v>
      </c>
      <c r="C166" s="177">
        <f>Hoy!D147</f>
        <v>0</v>
      </c>
      <c r="D166" s="177">
        <f>Hoy!E147</f>
        <v>0</v>
      </c>
      <c r="E166" s="177">
        <f>Hoy!F147</f>
        <v>0</v>
      </c>
      <c r="F166" s="177">
        <f>Hoy!G147</f>
        <v>0</v>
      </c>
      <c r="G166" s="177">
        <f>Hoy!H147</f>
        <v>0</v>
      </c>
      <c r="H166" s="177">
        <f>Hoy!I147</f>
        <v>0</v>
      </c>
      <c r="I166" s="68">
        <f t="shared" ref="I166:I170" si="15">AVERAGE(C166:H166)</f>
        <v>0</v>
      </c>
      <c r="J166" s="57"/>
      <c r="K166" s="57"/>
      <c r="L166" s="67"/>
      <c r="M166" s="67"/>
      <c r="N166" s="67"/>
      <c r="O166" s="67"/>
      <c r="P166" s="67"/>
      <c r="Q166" s="67"/>
    </row>
    <row r="167" spans="1:17" s="50" customFormat="1" ht="15.75" customHeight="1" x14ac:dyDescent="0.2">
      <c r="A167" s="212" t="str">
        <f>Hoy!B148</f>
        <v>Mantequilla (Rica)</v>
      </c>
      <c r="B167" s="213" t="str">
        <f>Hoy!C148</f>
        <v>lb</v>
      </c>
      <c r="C167" s="177">
        <f>Hoy!D148</f>
        <v>0</v>
      </c>
      <c r="D167" s="177">
        <f>Hoy!E148</f>
        <v>230</v>
      </c>
      <c r="E167" s="177">
        <f>Hoy!F148</f>
        <v>238.95</v>
      </c>
      <c r="F167" s="177">
        <f>Hoy!G148</f>
        <v>0</v>
      </c>
      <c r="G167" s="177">
        <f>Hoy!H148</f>
        <v>0</v>
      </c>
      <c r="H167" s="177">
        <f>Hoy!I148</f>
        <v>0</v>
      </c>
      <c r="I167" s="68">
        <f t="shared" si="15"/>
        <v>78.158333333333331</v>
      </c>
      <c r="J167" s="57"/>
      <c r="K167" s="57"/>
      <c r="L167" s="67"/>
      <c r="M167" s="67"/>
      <c r="N167" s="67"/>
      <c r="O167" s="67"/>
      <c r="P167" s="67"/>
      <c r="Q167" s="67"/>
    </row>
    <row r="168" spans="1:17" s="50" customFormat="1" ht="15.75" customHeight="1" x14ac:dyDescent="0.2">
      <c r="A168" s="212" t="str">
        <f>Hoy!B149</f>
        <v>Leche (líquida)</v>
      </c>
      <c r="B168" s="213" t="str">
        <f>Hoy!C149</f>
        <v>Lt</v>
      </c>
      <c r="C168" s="177" t="e">
        <f>Hoy!#REF!</f>
        <v>#REF!</v>
      </c>
      <c r="D168" s="177">
        <f>Hoy!E149</f>
        <v>74</v>
      </c>
      <c r="E168" s="177">
        <f>Hoy!F149</f>
        <v>74.95</v>
      </c>
      <c r="F168" s="177">
        <f>Hoy!G149</f>
        <v>75</v>
      </c>
      <c r="G168" s="177">
        <f>Hoy!H149</f>
        <v>0</v>
      </c>
      <c r="H168" s="177">
        <f>Hoy!I149</f>
        <v>0</v>
      </c>
      <c r="I168" s="68" t="e">
        <f t="shared" si="15"/>
        <v>#REF!</v>
      </c>
      <c r="J168" s="57"/>
      <c r="K168" s="57"/>
      <c r="L168" s="67"/>
      <c r="M168" s="67"/>
      <c r="N168" s="67"/>
      <c r="O168" s="67"/>
      <c r="P168" s="67"/>
      <c r="Q168" s="67"/>
    </row>
    <row r="169" spans="1:17" s="50" customFormat="1" ht="15.75" customHeight="1" x14ac:dyDescent="0.2">
      <c r="A169" s="212" t="e">
        <f>Hoy!#REF!</f>
        <v>#REF!</v>
      </c>
      <c r="B169" s="213" t="e">
        <f>Hoy!#REF!</f>
        <v>#REF!</v>
      </c>
      <c r="C169" s="177">
        <f>Hoy!D149</f>
        <v>75</v>
      </c>
      <c r="D169" s="177" t="e">
        <f>Hoy!#REF!</f>
        <v>#REF!</v>
      </c>
      <c r="E169" s="177" t="e">
        <f>Hoy!#REF!</f>
        <v>#REF!</v>
      </c>
      <c r="F169" s="177" t="e">
        <f>Hoy!#REF!</f>
        <v>#REF!</v>
      </c>
      <c r="G169" s="177" t="e">
        <f>Hoy!#REF!</f>
        <v>#REF!</v>
      </c>
      <c r="H169" s="177" t="e">
        <f>Hoy!#REF!</f>
        <v>#REF!</v>
      </c>
      <c r="I169" s="68" t="e">
        <f t="shared" si="15"/>
        <v>#REF!</v>
      </c>
      <c r="J169" s="57"/>
      <c r="K169" s="57"/>
      <c r="L169" s="67"/>
      <c r="M169" s="67"/>
      <c r="N169" s="67"/>
      <c r="O169" s="67"/>
      <c r="P169" s="67"/>
      <c r="Q169" s="67"/>
    </row>
    <row r="170" spans="1:17" s="50" customFormat="1" ht="15.75" customHeight="1" x14ac:dyDescent="0.2">
      <c r="A170" s="212" t="str">
        <f>Hoy!B230</f>
        <v>Yogourt</v>
      </c>
      <c r="B170" s="213" t="str">
        <f>Hoy!C230</f>
        <v>32 onz</v>
      </c>
      <c r="C170" s="177">
        <f>Hoy!D230</f>
        <v>138.94999999999999</v>
      </c>
      <c r="D170" s="177">
        <f>Hoy!E230</f>
        <v>139</v>
      </c>
      <c r="E170" s="177">
        <f>Hoy!F230</f>
        <v>138.94999999999999</v>
      </c>
      <c r="F170" s="177">
        <f>Hoy!G230</f>
        <v>138</v>
      </c>
      <c r="G170" s="177">
        <f>Hoy!H230</f>
        <v>0</v>
      </c>
      <c r="H170" s="177">
        <f>Hoy!I230</f>
        <v>0</v>
      </c>
      <c r="I170" s="68">
        <f t="shared" si="15"/>
        <v>92.483333333333334</v>
      </c>
      <c r="J170" s="57"/>
      <c r="K170" s="57"/>
      <c r="L170" s="67"/>
      <c r="M170" s="67"/>
      <c r="N170" s="67"/>
      <c r="O170" s="67"/>
      <c r="P170" s="67"/>
      <c r="Q170" s="67"/>
    </row>
    <row r="171" spans="1:17" s="50" customFormat="1" ht="15.75" customHeight="1" x14ac:dyDescent="0.2">
      <c r="A171" s="211" t="str">
        <f>Hoy!B150</f>
        <v>Avícolas</v>
      </c>
      <c r="B171" s="205"/>
      <c r="C171" s="180"/>
      <c r="D171" s="180"/>
      <c r="E171" s="180"/>
      <c r="F171" s="180"/>
      <c r="G171" s="180"/>
      <c r="H171" s="180"/>
      <c r="I171" s="195"/>
      <c r="J171" s="57"/>
      <c r="K171" s="57"/>
      <c r="L171" s="67"/>
      <c r="M171" s="67"/>
      <c r="N171" s="67"/>
      <c r="O171" s="67"/>
      <c r="P171" s="67"/>
      <c r="Q171" s="67"/>
    </row>
    <row r="172" spans="1:17" s="50" customFormat="1" ht="15.75" customHeight="1" x14ac:dyDescent="0.2">
      <c r="A172" s="212" t="str">
        <f>Hoy!B151</f>
        <v>Pollo procesado (Fresco)</v>
      </c>
      <c r="B172" s="213" t="str">
        <f>Hoy!C151</f>
        <v>lb</v>
      </c>
      <c r="C172" s="177">
        <f>Hoy!D151</f>
        <v>79</v>
      </c>
      <c r="D172" s="177">
        <f>Hoy!E151</f>
        <v>79</v>
      </c>
      <c r="E172" s="177">
        <f>Hoy!F151</f>
        <v>79</v>
      </c>
      <c r="F172" s="177">
        <f>Hoy!G151</f>
        <v>79</v>
      </c>
      <c r="G172" s="177">
        <f>Hoy!H151</f>
        <v>0</v>
      </c>
      <c r="H172" s="177">
        <f>Hoy!I151</f>
        <v>0</v>
      </c>
      <c r="I172" s="68">
        <f t="shared" ref="I172:I178" si="16">AVERAGE(C172:H172)</f>
        <v>52.666666666666664</v>
      </c>
      <c r="J172" s="57"/>
      <c r="K172" s="57"/>
      <c r="L172" s="67"/>
      <c r="M172" s="67"/>
      <c r="N172" s="67"/>
      <c r="O172" s="67"/>
      <c r="P172" s="67"/>
      <c r="Q172" s="67"/>
    </row>
    <row r="173" spans="1:17" s="50" customFormat="1" ht="15.75" customHeight="1" x14ac:dyDescent="0.2">
      <c r="A173" s="212" t="str">
        <f>Hoy!B152</f>
        <v>Pollo procesado (Congelado)</v>
      </c>
      <c r="B173" s="213" t="str">
        <f>Hoy!C152</f>
        <v>lb</v>
      </c>
      <c r="C173" s="177">
        <f>Hoy!D152</f>
        <v>0</v>
      </c>
      <c r="D173" s="177">
        <f>Hoy!E152</f>
        <v>0</v>
      </c>
      <c r="E173" s="177">
        <f>Hoy!F152</f>
        <v>0</v>
      </c>
      <c r="F173" s="177">
        <f>Hoy!G152</f>
        <v>0</v>
      </c>
      <c r="G173" s="177">
        <f>Hoy!H152</f>
        <v>0</v>
      </c>
      <c r="H173" s="177">
        <f>Hoy!I152</f>
        <v>0</v>
      </c>
      <c r="I173" s="68">
        <f t="shared" ref="I173" si="17">AVERAGE(C173:H173)</f>
        <v>0</v>
      </c>
      <c r="J173" s="57"/>
      <c r="K173" s="57"/>
      <c r="L173" s="67"/>
      <c r="M173" s="67"/>
      <c r="N173" s="67"/>
      <c r="O173" s="67"/>
      <c r="P173" s="67"/>
      <c r="Q173" s="67"/>
    </row>
    <row r="174" spans="1:17" s="50" customFormat="1" ht="15.75" customHeight="1" x14ac:dyDescent="0.2">
      <c r="A174" s="212" t="str">
        <f>Hoy!B153</f>
        <v>Muslo pollo (Ancho)</v>
      </c>
      <c r="B174" s="213" t="str">
        <f>Hoy!C153</f>
        <v>lb</v>
      </c>
      <c r="C174" s="177">
        <f>Hoy!D153</f>
        <v>0</v>
      </c>
      <c r="D174" s="177">
        <f>Hoy!E153</f>
        <v>49</v>
      </c>
      <c r="E174" s="177">
        <f>Hoy!F153</f>
        <v>96.95</v>
      </c>
      <c r="F174" s="177">
        <f>Hoy!G153</f>
        <v>0</v>
      </c>
      <c r="G174" s="177">
        <f>Hoy!H153</f>
        <v>0</v>
      </c>
      <c r="H174" s="177">
        <f>Hoy!I153</f>
        <v>0</v>
      </c>
      <c r="I174" s="68">
        <f t="shared" si="16"/>
        <v>24.324999999999999</v>
      </c>
      <c r="J174" s="57"/>
      <c r="K174" s="57"/>
      <c r="L174" s="67"/>
      <c r="M174" s="67"/>
      <c r="N174" s="67"/>
      <c r="O174" s="67"/>
      <c r="P174" s="67"/>
      <c r="Q174" s="67"/>
    </row>
    <row r="175" spans="1:17" s="50" customFormat="1" ht="15.75" customHeight="1" x14ac:dyDescent="0.2">
      <c r="A175" s="212" t="str">
        <f>Hoy!B154</f>
        <v>Muslo pollo (Largo)</v>
      </c>
      <c r="B175" s="213" t="str">
        <f>Hoy!C154</f>
        <v>lb</v>
      </c>
      <c r="C175" s="177">
        <f>Hoy!D154</f>
        <v>98</v>
      </c>
      <c r="D175" s="177">
        <f>Hoy!E154</f>
        <v>99</v>
      </c>
      <c r="E175" s="177">
        <f>Hoy!F154</f>
        <v>108.95</v>
      </c>
      <c r="F175" s="177">
        <f>Hoy!G154</f>
        <v>102</v>
      </c>
      <c r="G175" s="177">
        <f>Hoy!H154</f>
        <v>0</v>
      </c>
      <c r="H175" s="177">
        <f>Hoy!I154</f>
        <v>0</v>
      </c>
      <c r="I175" s="68">
        <f t="shared" si="16"/>
        <v>67.99166666666666</v>
      </c>
      <c r="J175" s="57"/>
      <c r="K175" s="57"/>
      <c r="L175" s="67"/>
      <c r="M175" s="67"/>
      <c r="N175" s="67"/>
      <c r="O175" s="67"/>
      <c r="P175" s="67"/>
      <c r="Q175" s="67"/>
    </row>
    <row r="176" spans="1:17" s="50" customFormat="1" ht="15.75" customHeight="1" x14ac:dyDescent="0.2">
      <c r="A176" s="212" t="e">
        <f>Hoy!#REF!</f>
        <v>#REF!</v>
      </c>
      <c r="B176" s="213" t="e">
        <f>Hoy!#REF!</f>
        <v>#REF!</v>
      </c>
      <c r="C176" s="177" t="e">
        <f>Hoy!#REF!</f>
        <v>#REF!</v>
      </c>
      <c r="D176" s="177" t="e">
        <f>Hoy!#REF!</f>
        <v>#REF!</v>
      </c>
      <c r="E176" s="177" t="e">
        <f>Hoy!#REF!</f>
        <v>#REF!</v>
      </c>
      <c r="F176" s="177" t="e">
        <f>Hoy!#REF!</f>
        <v>#REF!</v>
      </c>
      <c r="G176" s="177" t="e">
        <f>Hoy!#REF!</f>
        <v>#REF!</v>
      </c>
      <c r="H176" s="177" t="e">
        <f>Hoy!#REF!</f>
        <v>#REF!</v>
      </c>
      <c r="I176" s="68" t="e">
        <f t="shared" si="16"/>
        <v>#REF!</v>
      </c>
      <c r="J176" s="57"/>
      <c r="K176" s="57"/>
      <c r="L176" s="67"/>
      <c r="M176" s="67"/>
      <c r="N176" s="67"/>
      <c r="O176" s="67"/>
      <c r="P176" s="67"/>
      <c r="Q176" s="67"/>
    </row>
    <row r="177" spans="1:17" s="50" customFormat="1" ht="15.75" customHeight="1" x14ac:dyDescent="0.2">
      <c r="A177" s="212" t="e">
        <f>Hoy!#REF!</f>
        <v>#REF!</v>
      </c>
      <c r="B177" s="213" t="e">
        <f>Hoy!#REF!</f>
        <v>#REF!</v>
      </c>
      <c r="C177" s="177" t="e">
        <f>Hoy!#REF!</f>
        <v>#REF!</v>
      </c>
      <c r="D177" s="177" t="e">
        <f>Hoy!#REF!</f>
        <v>#REF!</v>
      </c>
      <c r="E177" s="177" t="e">
        <f>Hoy!#REF!</f>
        <v>#REF!</v>
      </c>
      <c r="F177" s="177" t="e">
        <f>Hoy!#REF!</f>
        <v>#REF!</v>
      </c>
      <c r="G177" s="177" t="e">
        <f>Hoy!#REF!</f>
        <v>#REF!</v>
      </c>
      <c r="H177" s="177" t="e">
        <f>Hoy!#REF!</f>
        <v>#REF!</v>
      </c>
      <c r="I177" s="68" t="e">
        <f t="shared" si="16"/>
        <v>#REF!</v>
      </c>
      <c r="J177" s="57"/>
      <c r="K177" s="57"/>
      <c r="L177" s="67"/>
      <c r="M177" s="67"/>
      <c r="N177" s="67"/>
      <c r="O177" s="67"/>
      <c r="P177" s="67"/>
      <c r="Q177" s="67"/>
    </row>
    <row r="178" spans="1:17" s="50" customFormat="1" ht="15.75" customHeight="1" x14ac:dyDescent="0.2">
      <c r="A178" s="212" t="str">
        <f>Hoy!B155</f>
        <v>Huevos de (Consumo)</v>
      </c>
      <c r="B178" s="213" t="str">
        <f>Hoy!C155</f>
        <v>Und</v>
      </c>
      <c r="C178" s="177">
        <f>Hoy!D155</f>
        <v>8.6666666666666661</v>
      </c>
      <c r="D178" s="177">
        <f>Hoy!E155</f>
        <v>6.9666666666666668</v>
      </c>
      <c r="E178" s="177">
        <f>Hoy!F155</f>
        <v>8.0649999999999995</v>
      </c>
      <c r="F178" s="177">
        <f>Hoy!G155</f>
        <v>9.7666666666666675</v>
      </c>
      <c r="G178" s="177">
        <f>Hoy!H155</f>
        <v>0</v>
      </c>
      <c r="H178" s="177">
        <f>Hoy!I155</f>
        <v>0</v>
      </c>
      <c r="I178" s="68">
        <f t="shared" si="16"/>
        <v>5.5774999999999997</v>
      </c>
      <c r="J178" s="57"/>
      <c r="K178" s="57"/>
      <c r="L178" s="67"/>
      <c r="M178" s="67"/>
      <c r="N178" s="67"/>
      <c r="O178" s="67"/>
      <c r="P178" s="67"/>
      <c r="Q178" s="67"/>
    </row>
    <row r="179" spans="1:17" s="50" customFormat="1" ht="15.75" customHeight="1" x14ac:dyDescent="0.2">
      <c r="A179" s="211" t="str">
        <f>Hoy!B156</f>
        <v>Piscicolas y Acuicolas</v>
      </c>
      <c r="B179" s="205"/>
      <c r="C179" s="180"/>
      <c r="D179" s="180"/>
      <c r="E179" s="180"/>
      <c r="F179" s="180"/>
      <c r="G179" s="180"/>
      <c r="H179" s="180"/>
      <c r="I179" s="195"/>
      <c r="J179" s="57"/>
      <c r="K179" s="57"/>
      <c r="L179" s="67"/>
      <c r="M179" s="67"/>
      <c r="N179" s="67"/>
      <c r="O179" s="67"/>
      <c r="P179" s="67"/>
      <c r="Q179" s="67"/>
    </row>
    <row r="180" spans="1:17" ht="15.75" customHeight="1" x14ac:dyDescent="0.2">
      <c r="A180" s="214" t="str">
        <f>Hoy!B157</f>
        <v>Filete dorado</v>
      </c>
      <c r="B180" s="215" t="str">
        <f>Hoy!C157</f>
        <v>lb</v>
      </c>
      <c r="C180" s="178">
        <f>Hoy!D157</f>
        <v>0</v>
      </c>
      <c r="D180" s="178">
        <f>Hoy!E157</f>
        <v>239</v>
      </c>
      <c r="E180" s="178">
        <f>Hoy!F157</f>
        <v>0</v>
      </c>
      <c r="F180" s="178">
        <f>Hoy!G157</f>
        <v>0</v>
      </c>
      <c r="G180" s="178">
        <f>Hoy!H157</f>
        <v>0</v>
      </c>
      <c r="H180" s="178">
        <f>Hoy!I157</f>
        <v>0</v>
      </c>
      <c r="I180" s="68">
        <f t="shared" ref="I180:I197" si="18">AVERAGE(C180:H180)</f>
        <v>39.833333333333336</v>
      </c>
    </row>
    <row r="181" spans="1:17" s="44" customFormat="1" ht="15.75" customHeight="1" x14ac:dyDescent="0.2">
      <c r="A181" s="214" t="str">
        <f>Hoy!B158</f>
        <v>Filete de Tilapia</v>
      </c>
      <c r="B181" s="215" t="str">
        <f>Hoy!C158</f>
        <v>lb</v>
      </c>
      <c r="C181" s="178">
        <f>Hoy!D158</f>
        <v>0</v>
      </c>
      <c r="D181" s="178">
        <f>Hoy!E158</f>
        <v>249</v>
      </c>
      <c r="E181" s="178">
        <f>Hoy!F158</f>
        <v>199.95</v>
      </c>
      <c r="F181" s="178">
        <f>Hoy!G158</f>
        <v>0</v>
      </c>
      <c r="G181" s="178">
        <f>Hoy!H158</f>
        <v>0</v>
      </c>
      <c r="H181" s="178">
        <f>Hoy!I158</f>
        <v>0</v>
      </c>
      <c r="I181" s="68">
        <f t="shared" si="18"/>
        <v>74.825000000000003</v>
      </c>
      <c r="L181" s="45"/>
      <c r="M181" s="45"/>
      <c r="N181" s="45"/>
      <c r="O181" s="45"/>
      <c r="P181" s="45"/>
      <c r="Q181" s="45"/>
    </row>
    <row r="182" spans="1:17" s="44" customFormat="1" ht="15.75" customHeight="1" x14ac:dyDescent="0.2">
      <c r="A182" s="214" t="str">
        <f>Hoy!B159</f>
        <v>Filete de Basa</v>
      </c>
      <c r="B182" s="215" t="str">
        <f>Hoy!C159</f>
        <v>lb</v>
      </c>
      <c r="C182" s="178">
        <f>Hoy!D159</f>
        <v>0</v>
      </c>
      <c r="D182" s="178">
        <f>Hoy!E159</f>
        <v>0</v>
      </c>
      <c r="E182" s="178">
        <f>Hoy!F159</f>
        <v>137.94999999999999</v>
      </c>
      <c r="F182" s="178">
        <f>Hoy!G159</f>
        <v>0</v>
      </c>
      <c r="G182" s="178">
        <f>Hoy!H159</f>
        <v>0</v>
      </c>
      <c r="H182" s="178">
        <f>Hoy!I159</f>
        <v>0</v>
      </c>
      <c r="I182" s="68">
        <f t="shared" si="18"/>
        <v>22.991666666666664</v>
      </c>
      <c r="L182" s="45"/>
      <c r="M182" s="45"/>
      <c r="N182" s="45"/>
      <c r="O182" s="45"/>
      <c r="P182" s="45"/>
      <c r="Q182" s="45"/>
    </row>
    <row r="183" spans="1:17" s="44" customFormat="1" ht="15.75" customHeight="1" x14ac:dyDescent="0.2">
      <c r="A183" s="214" t="str">
        <f>Hoy!B160</f>
        <v>Filete de merlusa</v>
      </c>
      <c r="B183" s="215" t="str">
        <f>Hoy!C160</f>
        <v>lb</v>
      </c>
      <c r="C183" s="178"/>
      <c r="D183" s="178"/>
      <c r="E183" s="178"/>
      <c r="F183" s="178"/>
      <c r="G183" s="178"/>
      <c r="H183" s="178"/>
      <c r="I183" s="68" t="e">
        <f t="shared" si="18"/>
        <v>#DIV/0!</v>
      </c>
      <c r="L183" s="45"/>
      <c r="M183" s="45"/>
      <c r="N183" s="45"/>
      <c r="O183" s="45"/>
      <c r="P183" s="45"/>
      <c r="Q183" s="45"/>
    </row>
    <row r="184" spans="1:17" s="44" customFormat="1" ht="15.75" customHeight="1" x14ac:dyDescent="0.2">
      <c r="A184" s="214" t="str">
        <f>Hoy!B161</f>
        <v>Merlusa</v>
      </c>
      <c r="B184" s="215" t="str">
        <f>Hoy!C161</f>
        <v>lb</v>
      </c>
      <c r="C184" s="178">
        <f>Hoy!D161</f>
        <v>131</v>
      </c>
      <c r="D184" s="178">
        <f>Hoy!E161</f>
        <v>104</v>
      </c>
      <c r="E184" s="178">
        <f>Hoy!F161</f>
        <v>0</v>
      </c>
      <c r="F184" s="178">
        <f>Hoy!G161</f>
        <v>145</v>
      </c>
      <c r="G184" s="178">
        <f>Hoy!H161</f>
        <v>0</v>
      </c>
      <c r="H184" s="178">
        <f>Hoy!I161</f>
        <v>0</v>
      </c>
      <c r="I184" s="68">
        <f t="shared" si="18"/>
        <v>63.333333333333336</v>
      </c>
      <c r="L184" s="45"/>
      <c r="M184" s="45"/>
      <c r="N184" s="45"/>
      <c r="O184" s="45"/>
      <c r="P184" s="45"/>
      <c r="Q184" s="45"/>
    </row>
    <row r="185" spans="1:17" s="44" customFormat="1" ht="15.75" customHeight="1" x14ac:dyDescent="0.2">
      <c r="A185" s="214" t="str">
        <f>Hoy!B162</f>
        <v>Carite</v>
      </c>
      <c r="B185" s="215" t="str">
        <f>Hoy!C162</f>
        <v>lb</v>
      </c>
      <c r="C185" s="178">
        <f>Hoy!D162</f>
        <v>340</v>
      </c>
      <c r="D185" s="178">
        <f>Hoy!E162</f>
        <v>0</v>
      </c>
      <c r="E185" s="178">
        <f>Hoy!F162</f>
        <v>349.95</v>
      </c>
      <c r="F185" s="178">
        <f>Hoy!G162</f>
        <v>0</v>
      </c>
      <c r="G185" s="178">
        <f>Hoy!H162</f>
        <v>0</v>
      </c>
      <c r="H185" s="178">
        <f>Hoy!I162</f>
        <v>0</v>
      </c>
      <c r="I185" s="68">
        <f t="shared" si="18"/>
        <v>114.99166666666667</v>
      </c>
      <c r="L185" s="45"/>
      <c r="M185" s="45"/>
      <c r="N185" s="45"/>
      <c r="O185" s="45"/>
      <c r="P185" s="45"/>
      <c r="Q185" s="45"/>
    </row>
    <row r="186" spans="1:17" s="44" customFormat="1" ht="15.75" customHeight="1" x14ac:dyDescent="0.2">
      <c r="A186" s="214" t="str">
        <f>Hoy!B163</f>
        <v>Dorado</v>
      </c>
      <c r="B186" s="215" t="str">
        <f>Hoy!C163</f>
        <v>lb</v>
      </c>
      <c r="C186" s="178">
        <f>Hoy!D163</f>
        <v>0</v>
      </c>
      <c r="D186" s="178">
        <f>Hoy!E163</f>
        <v>279</v>
      </c>
      <c r="E186" s="178">
        <f>Hoy!F163</f>
        <v>329.95</v>
      </c>
      <c r="F186" s="178">
        <f>Hoy!G163</f>
        <v>0</v>
      </c>
      <c r="G186" s="178">
        <f>Hoy!H163</f>
        <v>0</v>
      </c>
      <c r="H186" s="178">
        <f>Hoy!I163</f>
        <v>0</v>
      </c>
      <c r="I186" s="68">
        <f t="shared" si="18"/>
        <v>101.49166666666667</v>
      </c>
      <c r="L186" s="45"/>
      <c r="M186" s="45"/>
      <c r="N186" s="45"/>
      <c r="O186" s="45"/>
      <c r="P186" s="45"/>
      <c r="Q186" s="45"/>
    </row>
    <row r="187" spans="1:17" s="44" customFormat="1" ht="15.75" customHeight="1" x14ac:dyDescent="0.2">
      <c r="A187" s="214" t="str">
        <f>Hoy!B164</f>
        <v>Filete de chillo</v>
      </c>
      <c r="B187" s="215" t="str">
        <f>Hoy!C164</f>
        <v>lb</v>
      </c>
      <c r="C187" s="178">
        <f>Hoy!D164</f>
        <v>0</v>
      </c>
      <c r="D187" s="178">
        <f>Hoy!E164</f>
        <v>399</v>
      </c>
      <c r="E187" s="178">
        <f>Hoy!F164</f>
        <v>0</v>
      </c>
      <c r="F187" s="178">
        <f>Hoy!G164</f>
        <v>0</v>
      </c>
      <c r="G187" s="178">
        <f>Hoy!H164</f>
        <v>0</v>
      </c>
      <c r="H187" s="178">
        <f>Hoy!I164</f>
        <v>0</v>
      </c>
      <c r="I187" s="68">
        <f t="shared" si="18"/>
        <v>66.5</v>
      </c>
      <c r="L187" s="45"/>
      <c r="M187" s="45"/>
      <c r="N187" s="45"/>
      <c r="O187" s="45"/>
      <c r="P187" s="45"/>
      <c r="Q187" s="45"/>
    </row>
    <row r="188" spans="1:17" s="44" customFormat="1" ht="15.75" customHeight="1" x14ac:dyDescent="0.2">
      <c r="A188" s="214" t="str">
        <f>Hoy!B165</f>
        <v>Chillo persa</v>
      </c>
      <c r="B188" s="215" t="str">
        <f>Hoy!C165</f>
        <v>lb</v>
      </c>
      <c r="C188" s="178">
        <f>Hoy!D165</f>
        <v>0</v>
      </c>
      <c r="D188" s="178">
        <f>Hoy!E165</f>
        <v>0</v>
      </c>
      <c r="E188" s="178">
        <f>Hoy!F165</f>
        <v>589.95000000000005</v>
      </c>
      <c r="F188" s="178">
        <f>Hoy!G165</f>
        <v>0</v>
      </c>
      <c r="G188" s="178">
        <f>Hoy!H165</f>
        <v>0</v>
      </c>
      <c r="H188" s="178">
        <f>Hoy!I165</f>
        <v>0</v>
      </c>
      <c r="I188" s="68">
        <f t="shared" si="18"/>
        <v>98.325000000000003</v>
      </c>
      <c r="L188" s="45"/>
      <c r="M188" s="45"/>
      <c r="N188" s="45"/>
      <c r="O188" s="45"/>
      <c r="P188" s="45"/>
      <c r="Q188" s="45"/>
    </row>
    <row r="189" spans="1:17" s="44" customFormat="1" ht="15.75" customHeight="1" x14ac:dyDescent="0.2">
      <c r="A189" s="214" t="str">
        <f>Hoy!B166</f>
        <v>Filete de mero</v>
      </c>
      <c r="B189" s="215" t="str">
        <f>Hoy!C166</f>
        <v>lb</v>
      </c>
      <c r="C189" s="178">
        <f>Hoy!D166</f>
        <v>0</v>
      </c>
      <c r="D189" s="178">
        <f>Hoy!E166</f>
        <v>0</v>
      </c>
      <c r="E189" s="178">
        <f>Hoy!F166</f>
        <v>0</v>
      </c>
      <c r="F189" s="178">
        <f>Hoy!G166</f>
        <v>0</v>
      </c>
      <c r="G189" s="178">
        <f>Hoy!H166</f>
        <v>0</v>
      </c>
      <c r="H189" s="178">
        <f>Hoy!I166</f>
        <v>0</v>
      </c>
      <c r="I189" s="68">
        <f t="shared" si="18"/>
        <v>0</v>
      </c>
      <c r="L189" s="45"/>
      <c r="M189" s="45"/>
      <c r="N189" s="45"/>
      <c r="O189" s="45"/>
      <c r="P189" s="45"/>
      <c r="Q189" s="45"/>
    </row>
    <row r="190" spans="1:17" s="44" customFormat="1" ht="15.75" customHeight="1" x14ac:dyDescent="0.2">
      <c r="A190" s="214" t="str">
        <f>Hoy!B167</f>
        <v>Camarones (Jumbo)</v>
      </c>
      <c r="B190" s="215" t="str">
        <f>Hoy!C167</f>
        <v>lb</v>
      </c>
      <c r="C190" s="178">
        <f>Hoy!D167</f>
        <v>0</v>
      </c>
      <c r="D190" s="178">
        <f>Hoy!E167</f>
        <v>0</v>
      </c>
      <c r="E190" s="178">
        <f>Hoy!F167</f>
        <v>0</v>
      </c>
      <c r="F190" s="178">
        <f>Hoy!G167</f>
        <v>0</v>
      </c>
      <c r="G190" s="178">
        <f>Hoy!H167</f>
        <v>0</v>
      </c>
      <c r="H190" s="178">
        <f>Hoy!I167</f>
        <v>0</v>
      </c>
      <c r="I190" s="68">
        <f t="shared" si="18"/>
        <v>0</v>
      </c>
      <c r="L190" s="45"/>
      <c r="M190" s="45"/>
      <c r="N190" s="45"/>
      <c r="O190" s="45"/>
      <c r="P190" s="45"/>
      <c r="Q190" s="45"/>
    </row>
    <row r="191" spans="1:17" s="44" customFormat="1" ht="15.75" customHeight="1" x14ac:dyDescent="0.2">
      <c r="A191" s="214" t="str">
        <f>Hoy!B168</f>
        <v>Filete de bacalao</v>
      </c>
      <c r="B191" s="215" t="str">
        <f>Hoy!C168</f>
        <v>lb</v>
      </c>
      <c r="C191" s="178">
        <f>Hoy!D168</f>
        <v>0</v>
      </c>
      <c r="D191" s="178">
        <f>Hoy!E168</f>
        <v>359</v>
      </c>
      <c r="E191" s="178">
        <f>Hoy!F168</f>
        <v>0</v>
      </c>
      <c r="F191" s="178">
        <f>Hoy!G168</f>
        <v>0</v>
      </c>
      <c r="G191" s="178">
        <f>Hoy!H168</f>
        <v>0</v>
      </c>
      <c r="H191" s="178">
        <f>Hoy!I168</f>
        <v>0</v>
      </c>
      <c r="I191" s="68">
        <f t="shared" si="18"/>
        <v>59.833333333333336</v>
      </c>
      <c r="L191" s="45"/>
      <c r="M191" s="45"/>
      <c r="N191" s="45"/>
      <c r="O191" s="45"/>
      <c r="P191" s="45"/>
      <c r="Q191" s="45"/>
    </row>
    <row r="192" spans="1:17" s="44" customFormat="1" ht="15.75" customHeight="1" x14ac:dyDescent="0.2">
      <c r="A192" s="214" t="str">
        <f>Hoy!B169</f>
        <v>bacalao noruego</v>
      </c>
      <c r="B192" s="215" t="str">
        <f>Hoy!C169</f>
        <v>lb</v>
      </c>
      <c r="C192" s="178">
        <f>Hoy!D169</f>
        <v>159</v>
      </c>
      <c r="D192" s="178">
        <f>Hoy!E169</f>
        <v>159</v>
      </c>
      <c r="E192" s="178">
        <f>Hoy!F169</f>
        <v>159.94999999999999</v>
      </c>
      <c r="F192" s="178">
        <f>Hoy!G169</f>
        <v>158</v>
      </c>
      <c r="G192" s="178">
        <f>Hoy!H169</f>
        <v>0</v>
      </c>
      <c r="H192" s="178">
        <f>Hoy!I169</f>
        <v>0</v>
      </c>
      <c r="I192" s="68">
        <f t="shared" si="18"/>
        <v>105.99166666666667</v>
      </c>
      <c r="L192" s="45"/>
      <c r="M192" s="45"/>
      <c r="N192" s="45"/>
      <c r="O192" s="45"/>
      <c r="P192" s="45"/>
      <c r="Q192" s="45"/>
    </row>
    <row r="193" spans="1:17" s="44" customFormat="1" ht="15.75" customHeight="1" x14ac:dyDescent="0.2">
      <c r="A193" s="214" t="str">
        <f>Hoy!B170</f>
        <v>Tilapias roja</v>
      </c>
      <c r="B193" s="215" t="str">
        <f>Hoy!C170</f>
        <v>lb</v>
      </c>
      <c r="C193" s="178">
        <f>Hoy!D170</f>
        <v>0</v>
      </c>
      <c r="D193" s="178">
        <f>Hoy!E170</f>
        <v>165</v>
      </c>
      <c r="E193" s="178">
        <f>Hoy!F170</f>
        <v>159.94999999999999</v>
      </c>
      <c r="F193" s="178">
        <f>Hoy!G170</f>
        <v>165</v>
      </c>
      <c r="G193" s="178">
        <f>Hoy!H170</f>
        <v>0</v>
      </c>
      <c r="H193" s="178">
        <f>Hoy!I170</f>
        <v>0</v>
      </c>
      <c r="I193" s="68">
        <f t="shared" si="18"/>
        <v>81.658333333333331</v>
      </c>
      <c r="L193" s="45"/>
      <c r="M193" s="45"/>
      <c r="N193" s="45"/>
      <c r="O193" s="45"/>
      <c r="P193" s="45"/>
      <c r="Q193" s="45"/>
    </row>
    <row r="194" spans="1:17" s="44" customFormat="1" ht="15.75" customHeight="1" x14ac:dyDescent="0.2">
      <c r="A194" s="214" t="str">
        <f>Hoy!B170</f>
        <v>Tilapias roja</v>
      </c>
      <c r="B194" s="215" t="str">
        <f>Hoy!C170</f>
        <v>lb</v>
      </c>
      <c r="C194" s="178">
        <f>Hoy!D170</f>
        <v>0</v>
      </c>
      <c r="D194" s="178">
        <f>Hoy!E170</f>
        <v>165</v>
      </c>
      <c r="E194" s="178">
        <f>Hoy!F170</f>
        <v>159.94999999999999</v>
      </c>
      <c r="F194" s="178">
        <f>Hoy!G170</f>
        <v>165</v>
      </c>
      <c r="G194" s="178">
        <f>Hoy!H170</f>
        <v>0</v>
      </c>
      <c r="H194" s="178">
        <f>Hoy!I170</f>
        <v>0</v>
      </c>
      <c r="I194" s="68">
        <f t="shared" si="18"/>
        <v>81.658333333333331</v>
      </c>
      <c r="L194" s="45"/>
      <c r="M194" s="45"/>
      <c r="N194" s="45"/>
      <c r="O194" s="45"/>
      <c r="P194" s="45"/>
      <c r="Q194" s="45"/>
    </row>
    <row r="195" spans="1:17" s="44" customFormat="1" ht="15.75" customHeight="1" x14ac:dyDescent="0.2">
      <c r="A195" s="214" t="str">
        <f>Hoy!B171</f>
        <v>Tilapias negra</v>
      </c>
      <c r="B195" s="215" t="str">
        <f>Hoy!C171</f>
        <v>lb</v>
      </c>
      <c r="C195" s="178">
        <f>Hoy!D171</f>
        <v>0</v>
      </c>
      <c r="D195" s="178">
        <f>Hoy!E171</f>
        <v>140</v>
      </c>
      <c r="E195" s="178">
        <f>Hoy!F171</f>
        <v>149.94999999999999</v>
      </c>
      <c r="F195" s="178">
        <f>Hoy!G171</f>
        <v>129</v>
      </c>
      <c r="G195" s="178">
        <f>Hoy!H171</f>
        <v>0</v>
      </c>
      <c r="H195" s="178">
        <f>Hoy!I171</f>
        <v>0</v>
      </c>
      <c r="I195" s="68">
        <f t="shared" si="18"/>
        <v>69.825000000000003</v>
      </c>
      <c r="L195" s="45"/>
      <c r="M195" s="45"/>
      <c r="N195" s="45"/>
      <c r="O195" s="45"/>
      <c r="P195" s="45"/>
      <c r="Q195" s="45"/>
    </row>
    <row r="196" spans="1:17" s="44" customFormat="1" ht="15.75" customHeight="1" x14ac:dyDescent="0.2">
      <c r="A196" s="214" t="str">
        <f>Hoy!B172</f>
        <v>Perca atruchada</v>
      </c>
      <c r="B196" s="215" t="str">
        <f>Hoy!C172</f>
        <v>lb</v>
      </c>
      <c r="C196" s="178">
        <f>Hoy!D172</f>
        <v>0</v>
      </c>
      <c r="D196" s="178">
        <f>Hoy!E172</f>
        <v>0</v>
      </c>
      <c r="E196" s="178">
        <f>Hoy!F172</f>
        <v>0</v>
      </c>
      <c r="F196" s="178">
        <f>Hoy!G172</f>
        <v>0</v>
      </c>
      <c r="G196" s="178">
        <f>Hoy!H172</f>
        <v>0</v>
      </c>
      <c r="H196" s="178">
        <f>Hoy!I172</f>
        <v>0</v>
      </c>
      <c r="I196" s="68">
        <f t="shared" si="18"/>
        <v>0</v>
      </c>
      <c r="L196" s="45"/>
      <c r="M196" s="45"/>
      <c r="N196" s="45"/>
      <c r="O196" s="45"/>
      <c r="P196" s="45"/>
      <c r="Q196" s="45"/>
    </row>
    <row r="197" spans="1:17" s="44" customFormat="1" ht="15.75" customHeight="1" x14ac:dyDescent="0.2">
      <c r="A197" s="214" t="str">
        <f>Hoy!B173</f>
        <v xml:space="preserve">Anguila </v>
      </c>
      <c r="B197" s="215" t="str">
        <f>Hoy!C173</f>
        <v>lb</v>
      </c>
      <c r="C197" s="178">
        <f>Hoy!D173</f>
        <v>0</v>
      </c>
      <c r="D197" s="178">
        <f>Hoy!E173</f>
        <v>0</v>
      </c>
      <c r="E197" s="178">
        <f>Hoy!F173</f>
        <v>0</v>
      </c>
      <c r="F197" s="178">
        <f>Hoy!G173</f>
        <v>0</v>
      </c>
      <c r="G197" s="178">
        <f>Hoy!H173</f>
        <v>0</v>
      </c>
      <c r="H197" s="178">
        <f>Hoy!I173</f>
        <v>0</v>
      </c>
      <c r="I197" s="68">
        <f t="shared" si="18"/>
        <v>0</v>
      </c>
      <c r="L197" s="45"/>
      <c r="M197" s="45"/>
      <c r="N197" s="45"/>
      <c r="O197" s="45"/>
      <c r="P197" s="45"/>
      <c r="Q197" s="45"/>
    </row>
    <row r="198" spans="1:17" s="44" customFormat="1" ht="15.75" customHeight="1" x14ac:dyDescent="0.2">
      <c r="A198" s="214" t="str">
        <f>Hoy!B174</f>
        <v>Reinita del pacifico</v>
      </c>
      <c r="B198" s="215" t="str">
        <f>Hoy!C174</f>
        <v>lb</v>
      </c>
      <c r="C198" s="178">
        <f>Hoy!D174</f>
        <v>0</v>
      </c>
      <c r="D198" s="178">
        <f>Hoy!E174</f>
        <v>0</v>
      </c>
      <c r="E198" s="178">
        <f>Hoy!F174</f>
        <v>0</v>
      </c>
      <c r="F198" s="178">
        <f>Hoy!G174</f>
        <v>0</v>
      </c>
      <c r="G198" s="178">
        <f>Hoy!H174</f>
        <v>0</v>
      </c>
      <c r="H198" s="178">
        <f>Hoy!I174</f>
        <v>0</v>
      </c>
      <c r="I198" s="68">
        <f t="shared" ref="I198" si="19">AVERAGE(C198:F198)</f>
        <v>0</v>
      </c>
      <c r="L198" s="45"/>
      <c r="M198" s="45"/>
      <c r="N198" s="45"/>
      <c r="O198" s="45"/>
      <c r="P198" s="45"/>
      <c r="Q198" s="45"/>
    </row>
    <row r="199" spans="1:17" s="44" customFormat="1" ht="20.25" customHeight="1" x14ac:dyDescent="0.25">
      <c r="A199" s="97"/>
      <c r="B199" s="184"/>
      <c r="C199" s="185"/>
      <c r="D199" s="185"/>
      <c r="E199" s="185"/>
      <c r="F199" s="185"/>
      <c r="G199" s="185"/>
      <c r="H199" s="185"/>
      <c r="I199" s="90"/>
      <c r="L199" s="45"/>
      <c r="M199" s="45"/>
      <c r="N199" s="45"/>
      <c r="O199" s="45"/>
      <c r="P199" s="45"/>
      <c r="Q199" s="45"/>
    </row>
    <row r="200" spans="1:17" ht="18" customHeight="1" x14ac:dyDescent="0.2">
      <c r="A200" s="381" t="str">
        <f>A152</f>
        <v>VII.  Precios Promedios de Productos Agropecuarios en Cadenas de Supermercados en Santo Domingo, (En RD$)</v>
      </c>
      <c r="B200" s="381"/>
      <c r="C200" s="381"/>
      <c r="D200" s="381"/>
      <c r="E200" s="381"/>
      <c r="F200" s="381"/>
      <c r="G200" s="381"/>
      <c r="H200" s="381"/>
      <c r="I200" s="381"/>
      <c r="J200" s="57"/>
    </row>
    <row r="201" spans="1:17" ht="18" customHeight="1" x14ac:dyDescent="0.2">
      <c r="A201" s="385">
        <f ca="1">A153</f>
        <v>45817</v>
      </c>
      <c r="B201" s="385"/>
      <c r="C201" s="385"/>
      <c r="D201" s="385"/>
      <c r="E201" s="385"/>
      <c r="F201" s="385"/>
      <c r="G201" s="385"/>
      <c r="H201" s="385"/>
      <c r="I201" s="385"/>
      <c r="J201" s="57"/>
    </row>
    <row r="202" spans="1:17" ht="50.1" customHeight="1" x14ac:dyDescent="0.2">
      <c r="A202" s="210" t="s">
        <v>0</v>
      </c>
      <c r="B202" s="210" t="s">
        <v>1</v>
      </c>
      <c r="C202" s="216" t="str">
        <f t="shared" ref="C202:H202" si="20">C6</f>
        <v xml:space="preserve">La Sirena, Carretera Mella </v>
      </c>
      <c r="D202" s="216" t="str">
        <f t="shared" si="20"/>
        <v>Bravo, Villa Mella</v>
      </c>
      <c r="E202" s="216" t="str">
        <f t="shared" si="20"/>
        <v xml:space="preserve">Jumbo, Carretera Mella </v>
      </c>
      <c r="F202" s="216" t="str">
        <f t="shared" si="20"/>
        <v>Hiper Olé, Villa Mella</v>
      </c>
      <c r="G202" s="216">
        <f t="shared" si="20"/>
        <v>0</v>
      </c>
      <c r="H202" s="216">
        <f t="shared" si="20"/>
        <v>0</v>
      </c>
      <c r="I202" s="217" t="s">
        <v>2</v>
      </c>
    </row>
    <row r="203" spans="1:17" s="44" customFormat="1" ht="15.75" customHeight="1" x14ac:dyDescent="0.2">
      <c r="A203" s="214" t="str">
        <f>Hoy!B175</f>
        <v xml:space="preserve">Róbalos </v>
      </c>
      <c r="B203" s="215" t="str">
        <f>Hoy!C175</f>
        <v>lb</v>
      </c>
      <c r="C203" s="178">
        <f>Hoy!D175</f>
        <v>0</v>
      </c>
      <c r="D203" s="178">
        <f>Hoy!E175</f>
        <v>0</v>
      </c>
      <c r="E203" s="178">
        <f>Hoy!F175</f>
        <v>128.94999999999999</v>
      </c>
      <c r="F203" s="178">
        <f>Hoy!G175</f>
        <v>0</v>
      </c>
      <c r="G203" s="178">
        <f>Hoy!H175</f>
        <v>0</v>
      </c>
      <c r="H203" s="178">
        <f>Hoy!I175</f>
        <v>0</v>
      </c>
      <c r="I203" s="68">
        <f t="shared" ref="I203:I242" si="21">AVERAGE(C203:H203)</f>
        <v>21.491666666666664</v>
      </c>
      <c r="L203" s="45"/>
      <c r="M203" s="45"/>
      <c r="N203" s="45"/>
      <c r="O203" s="45"/>
      <c r="P203" s="45"/>
      <c r="Q203" s="45"/>
    </row>
    <row r="204" spans="1:17" s="44" customFormat="1" ht="15.75" customHeight="1" x14ac:dyDescent="0.2">
      <c r="A204" s="214" t="str">
        <f>Hoy!B176</f>
        <v>Mero americano</v>
      </c>
      <c r="B204" s="215" t="str">
        <f>Hoy!C176</f>
        <v>lb</v>
      </c>
      <c r="C204" s="178">
        <f>Hoy!D176</f>
        <v>0</v>
      </c>
      <c r="D204" s="178">
        <f>Hoy!E176</f>
        <v>0</v>
      </c>
      <c r="E204" s="178">
        <f>Hoy!F176</f>
        <v>0</v>
      </c>
      <c r="F204" s="178">
        <f>Hoy!G176</f>
        <v>0</v>
      </c>
      <c r="G204" s="178">
        <f>Hoy!H176</f>
        <v>0</v>
      </c>
      <c r="H204" s="178">
        <f>Hoy!I176</f>
        <v>0</v>
      </c>
      <c r="I204" s="68">
        <f t="shared" si="21"/>
        <v>0</v>
      </c>
      <c r="L204" s="45"/>
      <c r="M204" s="45"/>
      <c r="N204" s="45"/>
      <c r="O204" s="45"/>
      <c r="P204" s="45"/>
      <c r="Q204" s="45"/>
    </row>
    <row r="205" spans="1:17" s="44" customFormat="1" ht="15.75" customHeight="1" x14ac:dyDescent="0.2">
      <c r="A205" s="214" t="str">
        <f>Hoy!B177</f>
        <v>Meros nep</v>
      </c>
      <c r="B205" s="215" t="str">
        <f>Hoy!C177</f>
        <v>lb</v>
      </c>
      <c r="C205" s="178">
        <f>Hoy!D177</f>
        <v>0</v>
      </c>
      <c r="D205" s="178">
        <f>Hoy!E177</f>
        <v>0</v>
      </c>
      <c r="E205" s="178">
        <f>Hoy!F177</f>
        <v>0</v>
      </c>
      <c r="F205" s="178">
        <f>Hoy!G177</f>
        <v>0</v>
      </c>
      <c r="G205" s="178">
        <f>Hoy!H177</f>
        <v>0</v>
      </c>
      <c r="H205" s="178">
        <f>Hoy!I177</f>
        <v>0</v>
      </c>
      <c r="I205" s="68">
        <f t="shared" si="21"/>
        <v>0</v>
      </c>
      <c r="L205" s="45"/>
      <c r="M205" s="45"/>
      <c r="N205" s="45"/>
      <c r="O205" s="45"/>
      <c r="P205" s="45"/>
      <c r="Q205" s="45"/>
    </row>
    <row r="206" spans="1:17" s="44" customFormat="1" ht="15.75" customHeight="1" x14ac:dyDescent="0.2">
      <c r="A206" s="214" t="str">
        <f>Hoy!B178</f>
        <v>Rabirrubia</v>
      </c>
      <c r="B206" s="215" t="str">
        <f>Hoy!C178</f>
        <v>lb</v>
      </c>
      <c r="C206" s="178">
        <f>Hoy!D178</f>
        <v>0</v>
      </c>
      <c r="D206" s="178">
        <f>Hoy!E178</f>
        <v>0</v>
      </c>
      <c r="E206" s="178">
        <f>Hoy!F178</f>
        <v>0</v>
      </c>
      <c r="F206" s="178">
        <f>Hoy!G178</f>
        <v>0</v>
      </c>
      <c r="G206" s="178">
        <f>Hoy!H178</f>
        <v>0</v>
      </c>
      <c r="H206" s="178">
        <f>Hoy!I178</f>
        <v>0</v>
      </c>
      <c r="I206" s="68">
        <f t="shared" si="21"/>
        <v>0</v>
      </c>
      <c r="L206" s="45"/>
      <c r="M206" s="45"/>
      <c r="N206" s="45"/>
      <c r="O206" s="45"/>
      <c r="P206" s="45"/>
      <c r="Q206" s="45"/>
    </row>
    <row r="207" spans="1:17" s="44" customFormat="1" ht="15.75" customHeight="1" x14ac:dyDescent="0.2">
      <c r="A207" s="214" t="str">
        <f>Hoy!B179</f>
        <v>Salmon</v>
      </c>
      <c r="B207" s="215" t="str">
        <f>Hoy!C179</f>
        <v>lb</v>
      </c>
      <c r="C207" s="178">
        <f>Hoy!D179</f>
        <v>0</v>
      </c>
      <c r="D207" s="178">
        <f>Hoy!E179</f>
        <v>299</v>
      </c>
      <c r="E207" s="178">
        <f>Hoy!F179</f>
        <v>798.95</v>
      </c>
      <c r="F207" s="178">
        <f>Hoy!G179</f>
        <v>0</v>
      </c>
      <c r="G207" s="178">
        <f>Hoy!H179</f>
        <v>0</v>
      </c>
      <c r="H207" s="178">
        <f>Hoy!I179</f>
        <v>0</v>
      </c>
      <c r="I207" s="68">
        <f t="shared" si="21"/>
        <v>182.99166666666667</v>
      </c>
      <c r="L207" s="45"/>
      <c r="M207" s="45"/>
      <c r="N207" s="45"/>
      <c r="O207" s="45"/>
      <c r="P207" s="45"/>
      <c r="Q207" s="45"/>
    </row>
    <row r="208" spans="1:17" s="44" customFormat="1" ht="15.75" customHeight="1" x14ac:dyDescent="0.2">
      <c r="A208" s="214" t="str">
        <f>Hoy!B180</f>
        <v>Sardinas</v>
      </c>
      <c r="B208" s="215" t="str">
        <f>Hoy!C180</f>
        <v>lb</v>
      </c>
      <c r="C208" s="178">
        <f>Hoy!D180</f>
        <v>0</v>
      </c>
      <c r="D208" s="178">
        <f>Hoy!E180</f>
        <v>79</v>
      </c>
      <c r="E208" s="178">
        <f>Hoy!F180</f>
        <v>99.95</v>
      </c>
      <c r="F208" s="178">
        <f>Hoy!G180</f>
        <v>0</v>
      </c>
      <c r="G208" s="178">
        <f>Hoy!H180</f>
        <v>0</v>
      </c>
      <c r="H208" s="178">
        <f>Hoy!I180</f>
        <v>0</v>
      </c>
      <c r="I208" s="68">
        <f t="shared" si="21"/>
        <v>29.824999999999999</v>
      </c>
      <c r="L208" s="45"/>
      <c r="M208" s="45"/>
      <c r="N208" s="45"/>
      <c r="O208" s="45"/>
      <c r="P208" s="45"/>
      <c r="Q208" s="45"/>
    </row>
    <row r="209" spans="1:17" s="44" customFormat="1" ht="15.75" customHeight="1" x14ac:dyDescent="0.2">
      <c r="A209" s="214" t="str">
        <f>Hoy!B181</f>
        <v xml:space="preserve">Atún rojo del Atlántico </v>
      </c>
      <c r="B209" s="215" t="str">
        <f>Hoy!C181</f>
        <v>lb</v>
      </c>
      <c r="C209" s="178">
        <f>Hoy!D181</f>
        <v>0</v>
      </c>
      <c r="D209" s="178">
        <f>Hoy!E181</f>
        <v>0</v>
      </c>
      <c r="E209" s="178">
        <f>Hoy!F181</f>
        <v>0</v>
      </c>
      <c r="F209" s="178">
        <f>Hoy!G181</f>
        <v>0</v>
      </c>
      <c r="G209" s="178">
        <f>Hoy!H181</f>
        <v>0</v>
      </c>
      <c r="H209" s="178">
        <f>Hoy!I181</f>
        <v>0</v>
      </c>
      <c r="I209" s="68">
        <f t="shared" si="21"/>
        <v>0</v>
      </c>
      <c r="L209" s="45"/>
      <c r="M209" s="45"/>
      <c r="N209" s="45"/>
      <c r="O209" s="45"/>
      <c r="P209" s="45"/>
      <c r="Q209" s="45"/>
    </row>
    <row r="210" spans="1:17" s="44" customFormat="1" ht="15.75" customHeight="1" x14ac:dyDescent="0.2">
      <c r="A210" s="214" t="str">
        <f>Hoy!B182</f>
        <v>Atún aleta negra</v>
      </c>
      <c r="B210" s="215" t="str">
        <f>Hoy!C182</f>
        <v>lb</v>
      </c>
      <c r="C210" s="178">
        <f>Hoy!D182</f>
        <v>0</v>
      </c>
      <c r="D210" s="178">
        <f>Hoy!E182</f>
        <v>0</v>
      </c>
      <c r="E210" s="178">
        <f>Hoy!F182</f>
        <v>0</v>
      </c>
      <c r="F210" s="178">
        <f>Hoy!G182</f>
        <v>0</v>
      </c>
      <c r="G210" s="178">
        <f>Hoy!H182</f>
        <v>0</v>
      </c>
      <c r="H210" s="178">
        <f>Hoy!I182</f>
        <v>0</v>
      </c>
      <c r="I210" s="68">
        <f t="shared" si="21"/>
        <v>0</v>
      </c>
      <c r="L210" s="45"/>
      <c r="M210" s="45"/>
      <c r="N210" s="45"/>
      <c r="O210" s="45"/>
      <c r="P210" s="45"/>
      <c r="Q210" s="45"/>
    </row>
    <row r="211" spans="1:17" s="44" customFormat="1" ht="15.75" customHeight="1" x14ac:dyDescent="0.2">
      <c r="A211" s="214" t="str">
        <f>Hoy!B183</f>
        <v xml:space="preserve">Atún </v>
      </c>
      <c r="B211" s="215" t="str">
        <f>Hoy!C183</f>
        <v>lb</v>
      </c>
      <c r="C211" s="178">
        <f>Hoy!D183</f>
        <v>0</v>
      </c>
      <c r="D211" s="178">
        <f>Hoy!E183</f>
        <v>0</v>
      </c>
      <c r="E211" s="178">
        <f>Hoy!F183</f>
        <v>0</v>
      </c>
      <c r="F211" s="178">
        <f>Hoy!G183</f>
        <v>0</v>
      </c>
      <c r="G211" s="178">
        <f>Hoy!H183</f>
        <v>0</v>
      </c>
      <c r="H211" s="178">
        <f>Hoy!I183</f>
        <v>0</v>
      </c>
      <c r="I211" s="68">
        <f t="shared" si="21"/>
        <v>0</v>
      </c>
      <c r="L211" s="45"/>
      <c r="M211" s="45"/>
      <c r="N211" s="45"/>
      <c r="O211" s="45"/>
      <c r="P211" s="45"/>
      <c r="Q211" s="45"/>
    </row>
    <row r="212" spans="1:17" s="44" customFormat="1" ht="15.75" customHeight="1" x14ac:dyDescent="0.2">
      <c r="A212" s="218" t="str">
        <f>Hoy!B184</f>
        <v>Crustáceos</v>
      </c>
      <c r="B212" s="219"/>
      <c r="C212" s="188"/>
      <c r="D212" s="188"/>
      <c r="E212" s="188"/>
      <c r="F212" s="188"/>
      <c r="G212" s="188"/>
      <c r="H212" s="188"/>
      <c r="I212" s="68" t="e">
        <f t="shared" si="21"/>
        <v>#DIV/0!</v>
      </c>
      <c r="L212" s="45"/>
      <c r="M212" s="45"/>
      <c r="N212" s="45"/>
      <c r="O212" s="45"/>
      <c r="P212" s="45"/>
      <c r="Q212" s="45"/>
    </row>
    <row r="213" spans="1:17" s="44" customFormat="1" ht="15.75" customHeight="1" x14ac:dyDescent="0.2">
      <c r="A213" s="214" t="str">
        <f>Hoy!B188</f>
        <v xml:space="preserve">Langostinos </v>
      </c>
      <c r="B213" s="215" t="str">
        <f>Hoy!C188</f>
        <v>lb</v>
      </c>
      <c r="C213" s="178">
        <f>Hoy!D188</f>
        <v>0</v>
      </c>
      <c r="D213" s="178">
        <f>Hoy!E188</f>
        <v>0</v>
      </c>
      <c r="E213" s="178">
        <f>Hoy!F188</f>
        <v>0</v>
      </c>
      <c r="F213" s="178">
        <f>Hoy!G188</f>
        <v>0</v>
      </c>
      <c r="G213" s="178">
        <f>Hoy!H188</f>
        <v>0</v>
      </c>
      <c r="H213" s="178">
        <f>Hoy!I188</f>
        <v>0</v>
      </c>
      <c r="I213" s="68">
        <f t="shared" si="21"/>
        <v>0</v>
      </c>
      <c r="L213" s="45"/>
      <c r="M213" s="45"/>
      <c r="N213" s="45"/>
      <c r="O213" s="45"/>
      <c r="P213" s="45"/>
      <c r="Q213" s="45"/>
    </row>
    <row r="214" spans="1:17" s="44" customFormat="1" ht="15.75" customHeight="1" x14ac:dyDescent="0.2">
      <c r="A214" s="214" t="str">
        <f>Hoy!B189</f>
        <v>Tentaculo de calamar</v>
      </c>
      <c r="B214" s="215" t="str">
        <f>Hoy!C189</f>
        <v>lb</v>
      </c>
      <c r="C214" s="178">
        <f>Hoy!D189</f>
        <v>0</v>
      </c>
      <c r="D214" s="178">
        <f>Hoy!E189</f>
        <v>229</v>
      </c>
      <c r="E214" s="178">
        <f>Hoy!F189</f>
        <v>0</v>
      </c>
      <c r="F214" s="178">
        <f>Hoy!G189</f>
        <v>0</v>
      </c>
      <c r="G214" s="178">
        <f>Hoy!H189</f>
        <v>0</v>
      </c>
      <c r="H214" s="178">
        <f>Hoy!I189</f>
        <v>0</v>
      </c>
      <c r="I214" s="68">
        <f t="shared" si="21"/>
        <v>38.166666666666664</v>
      </c>
      <c r="L214" s="45"/>
      <c r="M214" s="45"/>
      <c r="N214" s="45"/>
      <c r="O214" s="45"/>
      <c r="P214" s="45"/>
      <c r="Q214" s="45"/>
    </row>
    <row r="215" spans="1:17" s="44" customFormat="1" ht="15.75" customHeight="1" x14ac:dyDescent="0.2">
      <c r="A215" s="214" t="str">
        <f>Hoy!B190</f>
        <v>Pulpo</v>
      </c>
      <c r="B215" s="215" t="str">
        <f>Hoy!C190</f>
        <v>lb</v>
      </c>
      <c r="C215" s="178">
        <f>Hoy!D190</f>
        <v>0</v>
      </c>
      <c r="D215" s="178">
        <f>Hoy!E190</f>
        <v>399</v>
      </c>
      <c r="E215" s="178">
        <f>Hoy!F190</f>
        <v>0</v>
      </c>
      <c r="F215" s="178">
        <f>Hoy!G190</f>
        <v>0</v>
      </c>
      <c r="G215" s="178">
        <f>Hoy!H190</f>
        <v>0</v>
      </c>
      <c r="H215" s="178">
        <f>Hoy!I190</f>
        <v>0</v>
      </c>
      <c r="I215" s="68">
        <f t="shared" si="21"/>
        <v>66.5</v>
      </c>
      <c r="L215" s="45"/>
      <c r="M215" s="45"/>
      <c r="N215" s="45"/>
      <c r="O215" s="45"/>
      <c r="P215" s="45"/>
      <c r="Q215" s="45"/>
    </row>
    <row r="216" spans="1:17" s="44" customFormat="1" ht="15.75" customHeight="1" x14ac:dyDescent="0.2">
      <c r="A216" s="214" t="str">
        <f>Hoy!B191</f>
        <v>Filete de calamar</v>
      </c>
      <c r="B216" s="215" t="str">
        <f>Hoy!C191</f>
        <v>lb</v>
      </c>
      <c r="C216" s="178">
        <f>Hoy!D191</f>
        <v>0</v>
      </c>
      <c r="D216" s="178">
        <f>Hoy!E191</f>
        <v>0</v>
      </c>
      <c r="E216" s="178">
        <f>Hoy!F191</f>
        <v>0</v>
      </c>
      <c r="F216" s="178">
        <f>Hoy!G191</f>
        <v>0</v>
      </c>
      <c r="G216" s="178">
        <f>Hoy!H191</f>
        <v>0</v>
      </c>
      <c r="H216" s="178">
        <f>Hoy!I191</f>
        <v>0</v>
      </c>
      <c r="I216" s="68">
        <f t="shared" si="21"/>
        <v>0</v>
      </c>
      <c r="L216" s="45"/>
      <c r="M216" s="45"/>
      <c r="N216" s="45"/>
      <c r="O216" s="45"/>
      <c r="P216" s="45"/>
      <c r="Q216" s="45"/>
    </row>
    <row r="217" spans="1:17" s="44" customFormat="1" ht="15.75" customHeight="1" x14ac:dyDescent="0.2">
      <c r="A217" s="214" t="str">
        <f>Hoy!B192</f>
        <v>Lambi molido</v>
      </c>
      <c r="B217" s="215" t="str">
        <f>Hoy!C192</f>
        <v>ib</v>
      </c>
      <c r="C217" s="178">
        <f>Hoy!D192</f>
        <v>0</v>
      </c>
      <c r="D217" s="178">
        <f>Hoy!E192</f>
        <v>1579</v>
      </c>
      <c r="E217" s="178">
        <f>Hoy!F192</f>
        <v>0</v>
      </c>
      <c r="F217" s="178">
        <f>Hoy!G192</f>
        <v>0</v>
      </c>
      <c r="G217" s="178">
        <f>Hoy!H192</f>
        <v>0</v>
      </c>
      <c r="H217" s="178">
        <f>Hoy!I192</f>
        <v>0</v>
      </c>
      <c r="I217" s="68">
        <f t="shared" si="21"/>
        <v>263.16666666666669</v>
      </c>
      <c r="L217" s="45"/>
      <c r="M217" s="45"/>
      <c r="N217" s="45"/>
      <c r="O217" s="45"/>
      <c r="P217" s="45"/>
      <c r="Q217" s="45"/>
    </row>
    <row r="218" spans="1:17" s="44" customFormat="1" ht="15.75" customHeight="1" x14ac:dyDescent="0.2">
      <c r="A218" s="214" t="str">
        <f>Hoy!B193</f>
        <v>Lambi</v>
      </c>
      <c r="B218" s="215" t="str">
        <f>Hoy!C193</f>
        <v>ib</v>
      </c>
      <c r="C218" s="178">
        <f>Hoy!D193</f>
        <v>0</v>
      </c>
      <c r="D218" s="178">
        <f>Hoy!E193</f>
        <v>0</v>
      </c>
      <c r="E218" s="178">
        <f>Hoy!F193</f>
        <v>239.95</v>
      </c>
      <c r="F218" s="178">
        <f>Hoy!G193</f>
        <v>0</v>
      </c>
      <c r="G218" s="178">
        <f>Hoy!H193</f>
        <v>0</v>
      </c>
      <c r="H218" s="178">
        <f>Hoy!I193</f>
        <v>0</v>
      </c>
      <c r="I218" s="68">
        <f t="shared" si="21"/>
        <v>39.991666666666667</v>
      </c>
      <c r="L218" s="45"/>
      <c r="M218" s="45"/>
      <c r="N218" s="45"/>
      <c r="O218" s="45"/>
      <c r="P218" s="45"/>
      <c r="Q218" s="45"/>
    </row>
    <row r="219" spans="1:17" s="44" customFormat="1" ht="15.75" customHeight="1" x14ac:dyDescent="0.2">
      <c r="A219" s="214" t="str">
        <f>Hoy!B194</f>
        <v>Jaiba</v>
      </c>
      <c r="B219" s="215" t="str">
        <f>Hoy!C194</f>
        <v>lb</v>
      </c>
      <c r="C219" s="178">
        <f>Hoy!D194</f>
        <v>0</v>
      </c>
      <c r="D219" s="178">
        <f>Hoy!E194</f>
        <v>0</v>
      </c>
      <c r="E219" s="178">
        <f>Hoy!F194</f>
        <v>0</v>
      </c>
      <c r="F219" s="178">
        <f>Hoy!G194</f>
        <v>0</v>
      </c>
      <c r="G219" s="178">
        <f>Hoy!H194</f>
        <v>0</v>
      </c>
      <c r="H219" s="178">
        <f>Hoy!I194</f>
        <v>0</v>
      </c>
      <c r="I219" s="68">
        <f t="shared" si="21"/>
        <v>0</v>
      </c>
      <c r="L219" s="45"/>
      <c r="M219" s="45"/>
      <c r="N219" s="45"/>
      <c r="O219" s="45"/>
      <c r="P219" s="45"/>
      <c r="Q219" s="45"/>
    </row>
    <row r="220" spans="1:17" s="44" customFormat="1" ht="15.75" customHeight="1" x14ac:dyDescent="0.2">
      <c r="A220" s="220" t="str">
        <f>Hoy!B195</f>
        <v>AGROINDUSTRIALES</v>
      </c>
      <c r="B220" s="221"/>
      <c r="C220" s="221"/>
      <c r="D220" s="221"/>
      <c r="E220" s="221"/>
      <c r="F220" s="221"/>
      <c r="G220" s="221"/>
      <c r="H220" s="221"/>
      <c r="I220" s="68" t="e">
        <f t="shared" si="21"/>
        <v>#DIV/0!</v>
      </c>
      <c r="L220" s="45"/>
      <c r="M220" s="45"/>
      <c r="N220" s="45"/>
      <c r="O220" s="45"/>
      <c r="P220" s="45"/>
      <c r="Q220" s="45"/>
    </row>
    <row r="221" spans="1:17" s="50" customFormat="1" ht="15.75" customHeight="1" x14ac:dyDescent="0.2">
      <c r="A221" s="208" t="str">
        <f>Hoy!B92</f>
        <v>Azúcar (Blanca)</v>
      </c>
      <c r="B221" s="175" t="str">
        <f>Hoy!C92</f>
        <v>lb</v>
      </c>
      <c r="C221" s="179">
        <f>Hoy!D92</f>
        <v>35</v>
      </c>
      <c r="D221" s="179">
        <f>Hoy!E92</f>
        <v>28</v>
      </c>
      <c r="E221" s="179">
        <f>Hoy!F92</f>
        <v>34</v>
      </c>
      <c r="F221" s="179">
        <f>Hoy!G92</f>
        <v>0</v>
      </c>
      <c r="G221" s="179">
        <f>Hoy!H92</f>
        <v>0</v>
      </c>
      <c r="H221" s="179">
        <f>Hoy!I92</f>
        <v>0</v>
      </c>
      <c r="I221" s="68">
        <f t="shared" si="21"/>
        <v>16.166666666666668</v>
      </c>
      <c r="J221" s="57"/>
      <c r="K221" s="57"/>
      <c r="L221" s="67"/>
      <c r="M221" s="67"/>
      <c r="N221" s="67"/>
      <c r="O221" s="67"/>
      <c r="P221" s="67"/>
      <c r="Q221" s="67"/>
    </row>
    <row r="222" spans="1:17" s="50" customFormat="1" ht="15.75" customHeight="1" x14ac:dyDescent="0.2">
      <c r="A222" s="208" t="str">
        <f>Hoy!B93</f>
        <v>Azúcar (Crema)</v>
      </c>
      <c r="B222" s="175" t="str">
        <f>Hoy!C93</f>
        <v>lb</v>
      </c>
      <c r="C222" s="179">
        <f>Hoy!D93</f>
        <v>30</v>
      </c>
      <c r="D222" s="179">
        <f>Hoy!E93</f>
        <v>24</v>
      </c>
      <c r="E222" s="179">
        <f>Hoy!F93</f>
        <v>30</v>
      </c>
      <c r="F222" s="179">
        <f>Hoy!G93</f>
        <v>30</v>
      </c>
      <c r="G222" s="179">
        <f>Hoy!H93</f>
        <v>0</v>
      </c>
      <c r="H222" s="179">
        <f>Hoy!I93</f>
        <v>0</v>
      </c>
      <c r="I222" s="68">
        <f t="shared" si="21"/>
        <v>19</v>
      </c>
      <c r="J222" s="57"/>
      <c r="K222" s="57"/>
      <c r="L222" s="67"/>
      <c r="M222" s="67"/>
      <c r="N222" s="67"/>
      <c r="O222" s="67"/>
      <c r="P222" s="67"/>
      <c r="Q222" s="67"/>
    </row>
    <row r="223" spans="1:17" s="44" customFormat="1" ht="15.75" customHeight="1" x14ac:dyDescent="0.2">
      <c r="A223" s="208" t="str">
        <f>Hoy!B196</f>
        <v>Café molido Santo Domingo</v>
      </c>
      <c r="B223" s="175" t="s">
        <v>5</v>
      </c>
      <c r="C223" s="179">
        <f>Hoy!D196</f>
        <v>340</v>
      </c>
      <c r="D223" s="179">
        <f>Hoy!E196</f>
        <v>339</v>
      </c>
      <c r="E223" s="179">
        <f>Hoy!F196</f>
        <v>338.95</v>
      </c>
      <c r="F223" s="179">
        <f>Hoy!G196</f>
        <v>339</v>
      </c>
      <c r="G223" s="179">
        <f>Hoy!H196</f>
        <v>0</v>
      </c>
      <c r="H223" s="179">
        <f>Hoy!I196</f>
        <v>0</v>
      </c>
      <c r="I223" s="68">
        <f t="shared" si="21"/>
        <v>226.15833333333333</v>
      </c>
      <c r="L223" s="45"/>
      <c r="M223" s="45"/>
      <c r="N223" s="45"/>
      <c r="O223" s="45"/>
      <c r="P223" s="45"/>
      <c r="Q223" s="45"/>
    </row>
    <row r="224" spans="1:17" s="44" customFormat="1" ht="15.75" customHeight="1" x14ac:dyDescent="0.2">
      <c r="A224" s="208" t="str">
        <f>Hoy!B197</f>
        <v xml:space="preserve">Chocolate Embajador </v>
      </c>
      <c r="B224" s="215" t="str">
        <f>Hoy!C197</f>
        <v>Caja 10 und</v>
      </c>
      <c r="C224" s="179">
        <f>Hoy!D197</f>
        <v>117</v>
      </c>
      <c r="D224" s="179">
        <f>Hoy!E197</f>
        <v>117</v>
      </c>
      <c r="E224" s="179">
        <f>Hoy!F197</f>
        <v>114.95</v>
      </c>
      <c r="F224" s="179">
        <f>Hoy!G197</f>
        <v>117</v>
      </c>
      <c r="G224" s="179">
        <f>Hoy!H197</f>
        <v>0</v>
      </c>
      <c r="H224" s="179">
        <f>Hoy!I197</f>
        <v>0</v>
      </c>
      <c r="I224" s="68">
        <f t="shared" si="21"/>
        <v>77.658333333333331</v>
      </c>
      <c r="L224" s="45"/>
      <c r="M224" s="45"/>
      <c r="N224" s="45"/>
      <c r="O224" s="45"/>
      <c r="P224" s="45"/>
      <c r="Q224" s="45"/>
    </row>
    <row r="225" spans="1:17" s="44" customFormat="1" ht="15.75" customHeight="1" x14ac:dyDescent="0.2">
      <c r="A225" s="208" t="str">
        <f>Hoy!B198</f>
        <v>Pasta de tomate (Famosa)</v>
      </c>
      <c r="B225" s="215" t="str">
        <f>Hoy!C198</f>
        <v>16 onz</v>
      </c>
      <c r="C225" s="179">
        <f>Hoy!D198</f>
        <v>0</v>
      </c>
      <c r="D225" s="179">
        <f>Hoy!E198</f>
        <v>0</v>
      </c>
      <c r="E225" s="179">
        <f>Hoy!F198</f>
        <v>0</v>
      </c>
      <c r="F225" s="179">
        <f>Hoy!G198</f>
        <v>0</v>
      </c>
      <c r="G225" s="179">
        <f>Hoy!H198</f>
        <v>0</v>
      </c>
      <c r="H225" s="179">
        <f>Hoy!I198</f>
        <v>0</v>
      </c>
      <c r="I225" s="68">
        <f t="shared" si="21"/>
        <v>0</v>
      </c>
      <c r="L225" s="45"/>
      <c r="M225" s="45"/>
      <c r="N225" s="45"/>
      <c r="O225" s="45"/>
      <c r="P225" s="45"/>
      <c r="Q225" s="45"/>
    </row>
    <row r="226" spans="1:17" s="44" customFormat="1" ht="15.75" customHeight="1" x14ac:dyDescent="0.2">
      <c r="A226" s="220" t="str">
        <f>Hoy!B199</f>
        <v>Aceites Vegetales y Refinados</v>
      </c>
      <c r="B226" s="221"/>
      <c r="C226" s="221"/>
      <c r="D226" s="221"/>
      <c r="E226" s="221"/>
      <c r="F226" s="221"/>
      <c r="G226" s="221"/>
      <c r="H226" s="221"/>
      <c r="I226" s="68" t="e">
        <f t="shared" si="21"/>
        <v>#DIV/0!</v>
      </c>
      <c r="L226" s="45"/>
      <c r="M226" s="45"/>
      <c r="N226" s="45"/>
      <c r="O226" s="45"/>
      <c r="P226" s="45"/>
      <c r="Q226" s="45"/>
    </row>
    <row r="227" spans="1:17" s="44" customFormat="1" ht="15.75" customHeight="1" x14ac:dyDescent="0.2">
      <c r="A227" s="383" t="str">
        <f>Hoy!B200</f>
        <v>Aceite Crisol</v>
      </c>
      <c r="B227" s="222" t="str">
        <f>Hoy!C200</f>
        <v>Botella 16 onz</v>
      </c>
      <c r="C227" s="178">
        <f>Hoy!D200</f>
        <v>0</v>
      </c>
      <c r="D227" s="178">
        <f>Hoy!E200</f>
        <v>0</v>
      </c>
      <c r="E227" s="178">
        <f>Hoy!F200</f>
        <v>0</v>
      </c>
      <c r="F227" s="178">
        <f>Hoy!G200</f>
        <v>0</v>
      </c>
      <c r="G227" s="178">
        <f>Hoy!H200</f>
        <v>0</v>
      </c>
      <c r="H227" s="178">
        <f>Hoy!I200</f>
        <v>0</v>
      </c>
      <c r="I227" s="68">
        <f t="shared" si="21"/>
        <v>0</v>
      </c>
      <c r="L227" s="45"/>
      <c r="M227" s="45"/>
      <c r="N227" s="45"/>
      <c r="O227" s="45"/>
      <c r="P227" s="45"/>
      <c r="Q227" s="45"/>
    </row>
    <row r="228" spans="1:17" s="44" customFormat="1" ht="15.75" customHeight="1" x14ac:dyDescent="0.2">
      <c r="A228" s="384"/>
      <c r="B228" s="222" t="str">
        <f>Hoy!C201</f>
        <v>Galón 64 onz</v>
      </c>
      <c r="C228" s="178">
        <f>Hoy!D201</f>
        <v>0</v>
      </c>
      <c r="D228" s="178">
        <f>Hoy!E201</f>
        <v>0</v>
      </c>
      <c r="E228" s="178">
        <f>Hoy!F201</f>
        <v>0</v>
      </c>
      <c r="F228" s="178">
        <f>Hoy!G201</f>
        <v>0</v>
      </c>
      <c r="G228" s="178">
        <f>Hoy!H201</f>
        <v>0</v>
      </c>
      <c r="H228" s="178">
        <f>Hoy!I201</f>
        <v>0</v>
      </c>
      <c r="I228" s="68">
        <f t="shared" si="21"/>
        <v>0</v>
      </c>
      <c r="L228" s="45"/>
      <c r="M228" s="45"/>
      <c r="N228" s="45"/>
      <c r="O228" s="45"/>
      <c r="P228" s="45"/>
      <c r="Q228" s="45"/>
    </row>
    <row r="229" spans="1:17" s="44" customFormat="1" ht="15.75" customHeight="1" x14ac:dyDescent="0.2">
      <c r="A229" s="383" t="str">
        <f>Hoy!B202</f>
        <v>Aceite de Soya Crisol</v>
      </c>
      <c r="B229" s="215" t="str">
        <f>Hoy!C202</f>
        <v>Botella 16 onz</v>
      </c>
      <c r="C229" s="178">
        <f>Hoy!D202</f>
        <v>0</v>
      </c>
      <c r="D229" s="178">
        <f>Hoy!E202</f>
        <v>0</v>
      </c>
      <c r="E229" s="178">
        <f>Hoy!F202</f>
        <v>108.95</v>
      </c>
      <c r="F229" s="178">
        <f>Hoy!G202</f>
        <v>0</v>
      </c>
      <c r="G229" s="178">
        <f>Hoy!H202</f>
        <v>0</v>
      </c>
      <c r="H229" s="178">
        <f>Hoy!I202</f>
        <v>0</v>
      </c>
      <c r="I229" s="68">
        <f t="shared" si="21"/>
        <v>18.158333333333335</v>
      </c>
      <c r="L229" s="45"/>
      <c r="M229" s="45"/>
      <c r="N229" s="45"/>
      <c r="O229" s="45"/>
      <c r="P229" s="45"/>
      <c r="Q229" s="45"/>
    </row>
    <row r="230" spans="1:17" s="44" customFormat="1" ht="15.75" customHeight="1" x14ac:dyDescent="0.2">
      <c r="A230" s="384"/>
      <c r="B230" s="215" t="str">
        <f>Hoy!C203</f>
        <v>Galón 64 onz</v>
      </c>
      <c r="C230" s="178">
        <f>Hoy!D203</f>
        <v>0</v>
      </c>
      <c r="D230" s="178">
        <f>Hoy!E203</f>
        <v>413</v>
      </c>
      <c r="E230" s="178">
        <f>Hoy!F203</f>
        <v>412.95</v>
      </c>
      <c r="F230" s="178">
        <f>Hoy!G203</f>
        <v>0</v>
      </c>
      <c r="G230" s="178">
        <f>Hoy!H203</f>
        <v>0</v>
      </c>
      <c r="H230" s="178">
        <f>Hoy!I203</f>
        <v>0</v>
      </c>
      <c r="I230" s="68">
        <f t="shared" si="21"/>
        <v>137.65833333333333</v>
      </c>
      <c r="L230" s="45"/>
      <c r="M230" s="45"/>
      <c r="N230" s="45"/>
      <c r="O230" s="45"/>
      <c r="P230" s="45"/>
      <c r="Q230" s="45"/>
    </row>
    <row r="231" spans="1:17" s="44" customFormat="1" ht="15.75" customHeight="1" x14ac:dyDescent="0.2">
      <c r="A231" s="383" t="str">
        <f>Hoy!B204</f>
        <v xml:space="preserve">Aceite de soya La Joya </v>
      </c>
      <c r="B231" s="215" t="str">
        <f>Hoy!C204</f>
        <v>Botella 16 onz</v>
      </c>
      <c r="C231" s="178">
        <f>Hoy!D204</f>
        <v>0</v>
      </c>
      <c r="D231" s="178">
        <f>Hoy!E204</f>
        <v>0</v>
      </c>
      <c r="E231" s="178">
        <f>Hoy!F204</f>
        <v>97.95</v>
      </c>
      <c r="F231" s="178">
        <f>Hoy!G204</f>
        <v>0</v>
      </c>
      <c r="G231" s="178">
        <f>Hoy!H204</f>
        <v>0</v>
      </c>
      <c r="H231" s="178">
        <f>Hoy!I204</f>
        <v>0</v>
      </c>
      <c r="I231" s="68">
        <f t="shared" si="21"/>
        <v>16.324999999999999</v>
      </c>
      <c r="L231" s="45"/>
      <c r="M231" s="45"/>
      <c r="N231" s="45"/>
      <c r="O231" s="45"/>
      <c r="P231" s="45"/>
      <c r="Q231" s="45"/>
    </row>
    <row r="232" spans="1:17" s="44" customFormat="1" ht="15.75" customHeight="1" x14ac:dyDescent="0.2">
      <c r="A232" s="384"/>
      <c r="B232" s="215" t="str">
        <f>Hoy!C205</f>
        <v>Galón 64 onz</v>
      </c>
      <c r="C232" s="178">
        <f>Hoy!D205</f>
        <v>285</v>
      </c>
      <c r="D232" s="178">
        <f>Hoy!E205</f>
        <v>0</v>
      </c>
      <c r="E232" s="178">
        <f>Hoy!F205</f>
        <v>319.95</v>
      </c>
      <c r="F232" s="178">
        <f>Hoy!G205</f>
        <v>0</v>
      </c>
      <c r="G232" s="178">
        <f>Hoy!H205</f>
        <v>0</v>
      </c>
      <c r="H232" s="178">
        <f>Hoy!I205</f>
        <v>0</v>
      </c>
      <c r="I232" s="68">
        <f t="shared" si="21"/>
        <v>100.825</v>
      </c>
      <c r="L232" s="45"/>
      <c r="M232" s="45"/>
      <c r="N232" s="45"/>
      <c r="O232" s="45"/>
      <c r="P232" s="45"/>
      <c r="Q232" s="45"/>
    </row>
    <row r="233" spans="1:17" s="44" customFormat="1" ht="15.75" customHeight="1" x14ac:dyDescent="0.2">
      <c r="A233" s="383" t="s">
        <v>428</v>
      </c>
      <c r="B233" s="215" t="str">
        <f>Hoy!C212</f>
        <v>Botella 16 onz</v>
      </c>
      <c r="C233" s="178">
        <f>Hoy!D206</f>
        <v>0</v>
      </c>
      <c r="D233" s="178">
        <f>Hoy!E206</f>
        <v>0</v>
      </c>
      <c r="E233" s="178">
        <f>Hoy!F206</f>
        <v>0</v>
      </c>
      <c r="F233" s="178">
        <f>Hoy!G206</f>
        <v>0</v>
      </c>
      <c r="G233" s="178">
        <f>Hoy!H206</f>
        <v>0</v>
      </c>
      <c r="H233" s="178">
        <f>Hoy!I206</f>
        <v>0</v>
      </c>
      <c r="I233" s="68">
        <f t="shared" si="21"/>
        <v>0</v>
      </c>
      <c r="L233" s="45"/>
      <c r="M233" s="45"/>
      <c r="N233" s="45"/>
      <c r="O233" s="45"/>
      <c r="P233" s="45"/>
      <c r="Q233" s="45"/>
    </row>
    <row r="234" spans="1:17" s="44" customFormat="1" ht="15.75" customHeight="1" x14ac:dyDescent="0.2">
      <c r="A234" s="384"/>
      <c r="B234" s="215" t="str">
        <f>Hoy!C213</f>
        <v>Galón 64 onz</v>
      </c>
      <c r="C234" s="178">
        <f>Hoy!D207</f>
        <v>0</v>
      </c>
      <c r="D234" s="178">
        <f>Hoy!E207</f>
        <v>0</v>
      </c>
      <c r="E234" s="178">
        <f>Hoy!F207</f>
        <v>0</v>
      </c>
      <c r="F234" s="178">
        <f>Hoy!G207</f>
        <v>0</v>
      </c>
      <c r="G234" s="178">
        <f>Hoy!H207</f>
        <v>0</v>
      </c>
      <c r="H234" s="178">
        <f>Hoy!I207</f>
        <v>0</v>
      </c>
      <c r="I234" s="68">
        <f t="shared" si="21"/>
        <v>0</v>
      </c>
      <c r="L234" s="45"/>
      <c r="M234" s="45"/>
      <c r="N234" s="45"/>
      <c r="O234" s="45"/>
      <c r="P234" s="45"/>
      <c r="Q234" s="45"/>
    </row>
    <row r="235" spans="1:17" s="44" customFormat="1" ht="15.75" customHeight="1" x14ac:dyDescent="0.2">
      <c r="A235" s="383" t="s">
        <v>429</v>
      </c>
      <c r="B235" s="215" t="str">
        <f>Hoy!C208</f>
        <v>Botella 16 onz</v>
      </c>
      <c r="C235" s="178">
        <f>Hoy!D208</f>
        <v>0</v>
      </c>
      <c r="D235" s="178">
        <f>Hoy!E208</f>
        <v>0</v>
      </c>
      <c r="E235" s="178">
        <f>Hoy!F208</f>
        <v>0</v>
      </c>
      <c r="F235" s="178">
        <f>Hoy!G208</f>
        <v>0</v>
      </c>
      <c r="G235" s="178">
        <f>Hoy!H208</f>
        <v>0</v>
      </c>
      <c r="H235" s="178">
        <f>Hoy!I208</f>
        <v>0</v>
      </c>
      <c r="I235" s="68">
        <f t="shared" si="21"/>
        <v>0</v>
      </c>
      <c r="L235" s="45"/>
      <c r="M235" s="45"/>
      <c r="N235" s="45"/>
      <c r="O235" s="45"/>
      <c r="P235" s="45"/>
      <c r="Q235" s="45"/>
    </row>
    <row r="236" spans="1:17" s="44" customFormat="1" ht="15.75" customHeight="1" x14ac:dyDescent="0.2">
      <c r="A236" s="384"/>
      <c r="B236" s="215" t="str">
        <f>Hoy!C209</f>
        <v>Galón 64 onz</v>
      </c>
      <c r="C236" s="178">
        <f>Hoy!D209</f>
        <v>0</v>
      </c>
      <c r="D236" s="178">
        <f>Hoy!E209</f>
        <v>0</v>
      </c>
      <c r="E236" s="178">
        <f>Hoy!F209</f>
        <v>0</v>
      </c>
      <c r="F236" s="178">
        <f>Hoy!G209</f>
        <v>0</v>
      </c>
      <c r="G236" s="178">
        <f>Hoy!H209</f>
        <v>0</v>
      </c>
      <c r="H236" s="178">
        <f>Hoy!I209</f>
        <v>0</v>
      </c>
      <c r="I236" s="68">
        <f t="shared" si="21"/>
        <v>0</v>
      </c>
      <c r="L236" s="45"/>
      <c r="M236" s="45"/>
      <c r="N236" s="45"/>
      <c r="O236" s="45"/>
      <c r="P236" s="45"/>
      <c r="Q236" s="45"/>
    </row>
    <row r="237" spans="1:17" s="44" customFormat="1" ht="15.75" customHeight="1" x14ac:dyDescent="0.2">
      <c r="A237" s="383" t="s">
        <v>413</v>
      </c>
      <c r="B237" s="215" t="s">
        <v>649</v>
      </c>
      <c r="C237" s="178">
        <f>Hoy!D210</f>
        <v>0</v>
      </c>
      <c r="D237" s="178">
        <f>Hoy!E210</f>
        <v>0</v>
      </c>
      <c r="E237" s="178">
        <f>Hoy!F210</f>
        <v>0</v>
      </c>
      <c r="F237" s="178">
        <f>Hoy!G210</f>
        <v>0</v>
      </c>
      <c r="G237" s="178">
        <f>Hoy!H210</f>
        <v>0</v>
      </c>
      <c r="H237" s="178">
        <f>Hoy!I210</f>
        <v>0</v>
      </c>
      <c r="I237" s="68">
        <f t="shared" si="21"/>
        <v>0</v>
      </c>
      <c r="L237" s="45"/>
      <c r="M237" s="45"/>
      <c r="N237" s="45"/>
      <c r="O237" s="45"/>
      <c r="P237" s="45"/>
      <c r="Q237" s="45"/>
    </row>
    <row r="238" spans="1:17" s="44" customFormat="1" ht="15.75" customHeight="1" x14ac:dyDescent="0.2">
      <c r="A238" s="384"/>
      <c r="B238" s="215" t="s">
        <v>650</v>
      </c>
      <c r="C238" s="178">
        <f>Hoy!D211</f>
        <v>0</v>
      </c>
      <c r="D238" s="178">
        <f>Hoy!E211</f>
        <v>0</v>
      </c>
      <c r="E238" s="178">
        <f>Hoy!F211</f>
        <v>0</v>
      </c>
      <c r="F238" s="178">
        <f>Hoy!G211</f>
        <v>0</v>
      </c>
      <c r="G238" s="178">
        <f>Hoy!H211</f>
        <v>0</v>
      </c>
      <c r="H238" s="178">
        <f>Hoy!I211</f>
        <v>0</v>
      </c>
      <c r="I238" s="68">
        <f t="shared" si="21"/>
        <v>0</v>
      </c>
      <c r="L238" s="45"/>
      <c r="M238" s="45"/>
      <c r="N238" s="45"/>
      <c r="O238" s="45"/>
      <c r="P238" s="45"/>
      <c r="Q238" s="45"/>
    </row>
    <row r="239" spans="1:17" s="44" customFormat="1" ht="15.75" customHeight="1" x14ac:dyDescent="0.2">
      <c r="A239" s="383" t="s">
        <v>414</v>
      </c>
      <c r="B239" s="222" t="s">
        <v>649</v>
      </c>
      <c r="C239" s="178">
        <f>Hoy!D212</f>
        <v>0</v>
      </c>
      <c r="D239" s="178">
        <f>Hoy!E212</f>
        <v>0</v>
      </c>
      <c r="E239" s="178">
        <f>Hoy!F212</f>
        <v>0</v>
      </c>
      <c r="F239" s="178">
        <f>Hoy!G212</f>
        <v>0</v>
      </c>
      <c r="G239" s="178">
        <f>Hoy!H212</f>
        <v>0</v>
      </c>
      <c r="H239" s="178">
        <f>Hoy!I212</f>
        <v>0</v>
      </c>
      <c r="I239" s="68">
        <f t="shared" si="21"/>
        <v>0</v>
      </c>
      <c r="L239" s="45"/>
      <c r="M239" s="45"/>
      <c r="N239" s="45"/>
      <c r="O239" s="45"/>
      <c r="P239" s="45"/>
      <c r="Q239" s="45"/>
    </row>
    <row r="240" spans="1:17" s="44" customFormat="1" ht="15.75" customHeight="1" x14ac:dyDescent="0.2">
      <c r="A240" s="384"/>
      <c r="B240" s="222" t="s">
        <v>650</v>
      </c>
      <c r="C240" s="178">
        <f>Hoy!D213</f>
        <v>0</v>
      </c>
      <c r="D240" s="178">
        <f>Hoy!E213</f>
        <v>299</v>
      </c>
      <c r="E240" s="178">
        <f>Hoy!F213</f>
        <v>420.95</v>
      </c>
      <c r="F240" s="178">
        <f>Hoy!G213</f>
        <v>0</v>
      </c>
      <c r="G240" s="178">
        <f>Hoy!H213</f>
        <v>0</v>
      </c>
      <c r="H240" s="178">
        <f>Hoy!I213</f>
        <v>0</v>
      </c>
      <c r="I240" s="68">
        <f t="shared" si="21"/>
        <v>119.99166666666667</v>
      </c>
      <c r="L240" s="45"/>
      <c r="M240" s="45"/>
      <c r="N240" s="45"/>
      <c r="O240" s="45"/>
      <c r="P240" s="45"/>
      <c r="Q240" s="45"/>
    </row>
    <row r="241" spans="1:17" s="44" customFormat="1" ht="15.75" customHeight="1" x14ac:dyDescent="0.2">
      <c r="A241" s="383" t="s">
        <v>415</v>
      </c>
      <c r="B241" s="222" t="s">
        <v>649</v>
      </c>
      <c r="C241" s="178">
        <f>Hoy!D214</f>
        <v>0</v>
      </c>
      <c r="D241" s="178">
        <f>Hoy!E214</f>
        <v>0</v>
      </c>
      <c r="E241" s="178">
        <f>Hoy!F214</f>
        <v>238.95</v>
      </c>
      <c r="F241" s="178">
        <f>Hoy!G214</f>
        <v>0</v>
      </c>
      <c r="G241" s="178">
        <f>Hoy!H214</f>
        <v>0</v>
      </c>
      <c r="H241" s="178">
        <f>Hoy!I214</f>
        <v>0</v>
      </c>
      <c r="I241" s="68">
        <f t="shared" si="21"/>
        <v>39.824999999999996</v>
      </c>
      <c r="L241" s="45"/>
      <c r="M241" s="45"/>
      <c r="N241" s="45"/>
      <c r="O241" s="45"/>
      <c r="P241" s="45"/>
      <c r="Q241" s="45"/>
    </row>
    <row r="242" spans="1:17" s="44" customFormat="1" ht="15.75" customHeight="1" x14ac:dyDescent="0.2">
      <c r="A242" s="384"/>
      <c r="B242" s="222" t="s">
        <v>650</v>
      </c>
      <c r="C242" s="178">
        <f>Hoy!D215</f>
        <v>0</v>
      </c>
      <c r="D242" s="178">
        <f>Hoy!E215</f>
        <v>0</v>
      </c>
      <c r="E242" s="178">
        <f>Hoy!F215</f>
        <v>478.95</v>
      </c>
      <c r="F242" s="178">
        <f>Hoy!G215</f>
        <v>0</v>
      </c>
      <c r="G242" s="178">
        <f>Hoy!H215</f>
        <v>0</v>
      </c>
      <c r="H242" s="178">
        <f>Hoy!I215</f>
        <v>0</v>
      </c>
      <c r="I242" s="68">
        <f t="shared" si="21"/>
        <v>79.825000000000003</v>
      </c>
      <c r="L242" s="45"/>
      <c r="M242" s="45"/>
      <c r="N242" s="45"/>
      <c r="O242" s="45"/>
      <c r="P242" s="45"/>
      <c r="Q242" s="45"/>
    </row>
    <row r="243" spans="1:17" s="44" customFormat="1" ht="15.75" customHeight="1" x14ac:dyDescent="0.2">
      <c r="A243" s="218" t="str">
        <f>Hoy!B216</f>
        <v>Enlatados</v>
      </c>
      <c r="B243" s="219"/>
      <c r="C243" s="188"/>
      <c r="D243" s="188"/>
      <c r="E243" s="188"/>
      <c r="F243" s="188"/>
      <c r="G243" s="188"/>
      <c r="H243" s="188"/>
      <c r="I243" s="188"/>
      <c r="L243" s="45"/>
      <c r="M243" s="45"/>
      <c r="N243" s="45"/>
      <c r="O243" s="45"/>
      <c r="P243" s="45"/>
      <c r="Q243" s="45"/>
    </row>
    <row r="244" spans="1:17" s="44" customFormat="1" ht="15.75" customHeight="1" x14ac:dyDescent="0.2">
      <c r="A244" s="214" t="str">
        <f>Hoy!B217</f>
        <v>Guandules Enlatados con Coco</v>
      </c>
      <c r="B244" s="215" t="str">
        <f>Hoy!C217</f>
        <v>Lata 15 onz</v>
      </c>
      <c r="C244" s="178">
        <f>Hoy!D217</f>
        <v>155</v>
      </c>
      <c r="D244" s="178">
        <f>Hoy!E217</f>
        <v>149</v>
      </c>
      <c r="E244" s="178">
        <f>Hoy!F217</f>
        <v>148.94999999999999</v>
      </c>
      <c r="F244" s="178">
        <f>Hoy!G217</f>
        <v>154</v>
      </c>
      <c r="G244" s="178">
        <f>Hoy!H217</f>
        <v>0</v>
      </c>
      <c r="H244" s="178">
        <f>Hoy!I217</f>
        <v>0</v>
      </c>
      <c r="I244" s="68">
        <f t="shared" ref="I244:I251" si="22">AVERAGE(C244:H244)</f>
        <v>101.15833333333335</v>
      </c>
      <c r="L244" s="45"/>
      <c r="M244" s="45"/>
      <c r="N244" s="45"/>
      <c r="O244" s="45"/>
      <c r="P244" s="45"/>
      <c r="Q244" s="45"/>
    </row>
    <row r="245" spans="1:17" s="44" customFormat="1" ht="15.75" customHeight="1" x14ac:dyDescent="0.2">
      <c r="A245" s="214" t="str">
        <f>Hoy!B218</f>
        <v>Guandules Enlatados sin Coco</v>
      </c>
      <c r="B245" s="215" t="str">
        <f>Hoy!C218</f>
        <v>Lata 15 onz</v>
      </c>
      <c r="C245" s="178">
        <f>Hoy!D218</f>
        <v>112</v>
      </c>
      <c r="D245" s="178">
        <f>Hoy!E218</f>
        <v>109</v>
      </c>
      <c r="E245" s="178">
        <f>Hoy!F218</f>
        <v>108.95</v>
      </c>
      <c r="F245" s="178">
        <f>Hoy!G218</f>
        <v>109</v>
      </c>
      <c r="G245" s="178">
        <f>Hoy!H218</f>
        <v>0</v>
      </c>
      <c r="H245" s="178">
        <f>Hoy!I218</f>
        <v>0</v>
      </c>
      <c r="I245" s="68">
        <f t="shared" si="22"/>
        <v>73.158333333333331</v>
      </c>
      <c r="L245" s="45"/>
      <c r="M245" s="45"/>
      <c r="N245" s="45"/>
      <c r="O245" s="45"/>
      <c r="P245" s="45"/>
      <c r="Q245" s="45"/>
    </row>
    <row r="246" spans="1:17" s="44" customFormat="1" ht="15.75" customHeight="1" x14ac:dyDescent="0.2">
      <c r="A246" s="214" t="str">
        <f>Hoy!B219</f>
        <v>Habichuelas Blancas Enlatadas</v>
      </c>
      <c r="B246" s="215" t="str">
        <f>Hoy!C219</f>
        <v>Lata 15 onz</v>
      </c>
      <c r="C246" s="178">
        <f>Hoy!D219</f>
        <v>88</v>
      </c>
      <c r="D246" s="178">
        <f>Hoy!E219</f>
        <v>89</v>
      </c>
      <c r="E246" s="178">
        <f>Hoy!F219</f>
        <v>87.95</v>
      </c>
      <c r="F246" s="178">
        <f>Hoy!G219</f>
        <v>87</v>
      </c>
      <c r="G246" s="178">
        <f>Hoy!H219</f>
        <v>0</v>
      </c>
      <c r="H246" s="178">
        <f>Hoy!I219</f>
        <v>0</v>
      </c>
      <c r="I246" s="68">
        <f t="shared" si="22"/>
        <v>58.658333333333331</v>
      </c>
      <c r="L246" s="45"/>
      <c r="M246" s="45"/>
      <c r="N246" s="45"/>
      <c r="O246" s="45"/>
      <c r="P246" s="45"/>
      <c r="Q246" s="45"/>
    </row>
    <row r="247" spans="1:17" s="44" customFormat="1" ht="15.75" customHeight="1" x14ac:dyDescent="0.2">
      <c r="A247" s="214" t="str">
        <f>Hoy!B220</f>
        <v>Habichuelas Negras Enlatadas</v>
      </c>
      <c r="B247" s="215" t="str">
        <f>Hoy!C220</f>
        <v>Lata 15 onz</v>
      </c>
      <c r="C247" s="178">
        <f>Hoy!D220</f>
        <v>88</v>
      </c>
      <c r="D247" s="178">
        <f>Hoy!E220</f>
        <v>89</v>
      </c>
      <c r="E247" s="178">
        <f>Hoy!F220</f>
        <v>87.95</v>
      </c>
      <c r="F247" s="178">
        <f>Hoy!G220</f>
        <v>87</v>
      </c>
      <c r="G247" s="178">
        <f>Hoy!H220</f>
        <v>0</v>
      </c>
      <c r="H247" s="178">
        <f>Hoy!I220</f>
        <v>0</v>
      </c>
      <c r="I247" s="68">
        <f t="shared" si="22"/>
        <v>58.658333333333331</v>
      </c>
      <c r="L247" s="45"/>
      <c r="M247" s="45"/>
      <c r="N247" s="45"/>
      <c r="O247" s="45"/>
      <c r="P247" s="45"/>
      <c r="Q247" s="45"/>
    </row>
    <row r="248" spans="1:17" s="44" customFormat="1" ht="15.75" customHeight="1" x14ac:dyDescent="0.2">
      <c r="A248" s="214" t="str">
        <f>Hoy!B221</f>
        <v>Habichuelas Pintas Enlatadas</v>
      </c>
      <c r="B248" s="215" t="str">
        <f>Hoy!C221</f>
        <v>Lata 15 onz</v>
      </c>
      <c r="C248" s="178">
        <f>Hoy!D221</f>
        <v>88</v>
      </c>
      <c r="D248" s="178">
        <f>Hoy!E221</f>
        <v>89</v>
      </c>
      <c r="E248" s="178">
        <f>Hoy!F221</f>
        <v>87.95</v>
      </c>
      <c r="F248" s="178">
        <f>Hoy!G221</f>
        <v>87</v>
      </c>
      <c r="G248" s="178">
        <f>Hoy!H221</f>
        <v>0</v>
      </c>
      <c r="H248" s="178">
        <f>Hoy!I221</f>
        <v>0</v>
      </c>
      <c r="I248" s="68">
        <f t="shared" si="22"/>
        <v>58.658333333333331</v>
      </c>
      <c r="L248" s="45"/>
      <c r="M248" s="45"/>
      <c r="N248" s="45"/>
      <c r="O248" s="45"/>
      <c r="P248" s="45"/>
      <c r="Q248" s="45"/>
    </row>
    <row r="249" spans="1:17" s="44" customFormat="1" ht="15.75" customHeight="1" x14ac:dyDescent="0.2">
      <c r="A249" s="214" t="str">
        <f>Hoy!B222</f>
        <v>Habichuelas Rojas Enlatadas</v>
      </c>
      <c r="B249" s="215" t="str">
        <f>Hoy!C222</f>
        <v>Lata 15 onz</v>
      </c>
      <c r="C249" s="178">
        <f>Hoy!D222</f>
        <v>88</v>
      </c>
      <c r="D249" s="178">
        <f>Hoy!E222</f>
        <v>89</v>
      </c>
      <c r="E249" s="178">
        <f>Hoy!F222</f>
        <v>87.95</v>
      </c>
      <c r="F249" s="178">
        <f>Hoy!G222</f>
        <v>87</v>
      </c>
      <c r="G249" s="178">
        <f>Hoy!H222</f>
        <v>0</v>
      </c>
      <c r="H249" s="178">
        <f>Hoy!I222</f>
        <v>0</v>
      </c>
      <c r="I249" s="68">
        <f t="shared" si="22"/>
        <v>58.658333333333331</v>
      </c>
      <c r="L249" s="45"/>
      <c r="M249" s="45"/>
      <c r="N249" s="45"/>
      <c r="O249" s="45"/>
      <c r="P249" s="45"/>
      <c r="Q249" s="45"/>
    </row>
    <row r="250" spans="1:17" s="44" customFormat="1" ht="15.75" customHeight="1" x14ac:dyDescent="0.2">
      <c r="A250" s="214" t="str">
        <f>Hoy!B223</f>
        <v>Vegetales Mixtos Enlatados</v>
      </c>
      <c r="B250" s="215" t="str">
        <f>Hoy!C223</f>
        <v>Lata 15 onz</v>
      </c>
      <c r="C250" s="178">
        <f>Hoy!D223</f>
        <v>0</v>
      </c>
      <c r="D250" s="178">
        <f>Hoy!E223</f>
        <v>124</v>
      </c>
      <c r="E250" s="178">
        <f>Hoy!F223</f>
        <v>120.95</v>
      </c>
      <c r="F250" s="178">
        <f>Hoy!G223</f>
        <v>0</v>
      </c>
      <c r="G250" s="178">
        <f>Hoy!H223</f>
        <v>0</v>
      </c>
      <c r="H250" s="178">
        <f>Hoy!I223</f>
        <v>0</v>
      </c>
      <c r="I250" s="68">
        <f t="shared" si="22"/>
        <v>40.824999999999996</v>
      </c>
      <c r="L250" s="45"/>
      <c r="M250" s="45"/>
      <c r="N250" s="45"/>
      <c r="O250" s="45"/>
      <c r="P250" s="45"/>
      <c r="Q250" s="45"/>
    </row>
    <row r="251" spans="1:17" s="44" customFormat="1" ht="15.75" customHeight="1" x14ac:dyDescent="0.2">
      <c r="A251" s="223" t="str">
        <f>Hoy!B224</f>
        <v>Maiz dulce (Famosa)</v>
      </c>
      <c r="B251" s="215" t="str">
        <f>Hoy!C224</f>
        <v>Lata 15 onz</v>
      </c>
      <c r="C251" s="186">
        <f>Hoy!D224</f>
        <v>108</v>
      </c>
      <c r="D251" s="186">
        <f>Hoy!E224</f>
        <v>99</v>
      </c>
      <c r="E251" s="186">
        <f>Hoy!F224</f>
        <v>98.95</v>
      </c>
      <c r="F251" s="186">
        <f>Hoy!G224</f>
        <v>104</v>
      </c>
      <c r="G251" s="186">
        <f>Hoy!H224</f>
        <v>0</v>
      </c>
      <c r="H251" s="186">
        <f>Hoy!I224</f>
        <v>0</v>
      </c>
      <c r="I251" s="68">
        <f t="shared" si="22"/>
        <v>68.325000000000003</v>
      </c>
      <c r="L251" s="45"/>
      <c r="M251" s="45"/>
      <c r="N251" s="45"/>
      <c r="O251" s="45"/>
      <c r="P251" s="45"/>
      <c r="Q251" s="45"/>
    </row>
    <row r="252" spans="1:17" s="44" customFormat="1" ht="15.75" customHeight="1" x14ac:dyDescent="0.2">
      <c r="A252" s="218" t="str">
        <f>Hoy!B225</f>
        <v>Tipos de Harina</v>
      </c>
      <c r="B252" s="219"/>
      <c r="C252" s="188"/>
      <c r="D252" s="188"/>
      <c r="E252" s="188"/>
      <c r="F252" s="188"/>
      <c r="G252" s="188"/>
      <c r="H252" s="188"/>
      <c r="I252" s="194"/>
      <c r="L252" s="45"/>
      <c r="M252" s="45"/>
      <c r="N252" s="45"/>
      <c r="O252" s="45"/>
      <c r="P252" s="45"/>
      <c r="Q252" s="45"/>
    </row>
    <row r="253" spans="1:17" s="44" customFormat="1" ht="15.75" customHeight="1" x14ac:dyDescent="0.2">
      <c r="A253" s="224" t="str">
        <f>Hoy!B226</f>
        <v>Harina de Maíz (Doramas)</v>
      </c>
      <c r="B253" s="225" t="str">
        <f>Hoy!C226</f>
        <v>14 onz</v>
      </c>
      <c r="C253" s="187">
        <f>Hoy!D226</f>
        <v>0</v>
      </c>
      <c r="D253" s="187">
        <f>Hoy!E226</f>
        <v>23</v>
      </c>
      <c r="E253" s="187">
        <f>Hoy!F226</f>
        <v>0</v>
      </c>
      <c r="F253" s="187">
        <f>Hoy!G226</f>
        <v>0</v>
      </c>
      <c r="G253" s="187">
        <f>Hoy!H226</f>
        <v>0</v>
      </c>
      <c r="H253" s="187">
        <f>Hoy!I226</f>
        <v>0</v>
      </c>
      <c r="I253" s="68">
        <f t="shared" ref="I253:I256" si="23">AVERAGE(C253:H253)</f>
        <v>3.8333333333333335</v>
      </c>
      <c r="L253" s="45"/>
      <c r="M253" s="45"/>
      <c r="N253" s="45"/>
      <c r="O253" s="45"/>
      <c r="P253" s="45"/>
      <c r="Q253" s="45"/>
    </row>
    <row r="254" spans="1:17" s="44" customFormat="1" ht="15.75" customHeight="1" x14ac:dyDescent="0.2">
      <c r="A254" s="214" t="str">
        <f>Hoy!B227</f>
        <v>Harina de Maíz (Mazorca)</v>
      </c>
      <c r="B254" s="215" t="str">
        <f>Hoy!C227</f>
        <v>14 onz</v>
      </c>
      <c r="C254" s="187">
        <f>Hoy!D227</f>
        <v>24</v>
      </c>
      <c r="D254" s="187">
        <f>Hoy!E227</f>
        <v>19</v>
      </c>
      <c r="E254" s="187">
        <f>Hoy!F227</f>
        <v>23.95</v>
      </c>
      <c r="F254" s="187">
        <f>Hoy!G227</f>
        <v>0</v>
      </c>
      <c r="G254" s="187">
        <f>Hoy!H227</f>
        <v>0</v>
      </c>
      <c r="H254" s="187">
        <f>Hoy!I227</f>
        <v>0</v>
      </c>
      <c r="I254" s="68">
        <f t="shared" si="23"/>
        <v>11.158333333333333</v>
      </c>
      <c r="L254" s="45"/>
      <c r="M254" s="45"/>
      <c r="N254" s="45"/>
      <c r="O254" s="45"/>
      <c r="P254" s="45"/>
      <c r="Q254" s="45"/>
    </row>
    <row r="255" spans="1:17" s="44" customFormat="1" ht="15.75" customHeight="1" x14ac:dyDescent="0.2">
      <c r="A255" s="214" t="str">
        <f>Hoy!B228</f>
        <v>Harina de Trigo Milano</v>
      </c>
      <c r="B255" s="215" t="str">
        <f>Hoy!C228</f>
        <v>2 lb</v>
      </c>
      <c r="C255" s="187">
        <f>Hoy!D228</f>
        <v>82</v>
      </c>
      <c r="D255" s="187">
        <f>Hoy!E228</f>
        <v>0</v>
      </c>
      <c r="E255" s="187">
        <f>Hoy!F228</f>
        <v>78.95</v>
      </c>
      <c r="F255" s="187">
        <f>Hoy!G228</f>
        <v>78</v>
      </c>
      <c r="G255" s="187">
        <f>Hoy!H228</f>
        <v>0</v>
      </c>
      <c r="H255" s="187">
        <f>Hoy!I228</f>
        <v>0</v>
      </c>
      <c r="I255" s="68">
        <f t="shared" si="23"/>
        <v>39.824999999999996</v>
      </c>
      <c r="L255" s="45"/>
      <c r="M255" s="45"/>
      <c r="N255" s="45"/>
      <c r="O255" s="45"/>
      <c r="P255" s="45"/>
      <c r="Q255" s="45"/>
    </row>
    <row r="256" spans="1:17" s="44" customFormat="1" ht="15.75" customHeight="1" x14ac:dyDescent="0.2">
      <c r="A256" s="214" t="str">
        <f>Hoy!B229</f>
        <v>Harina trigo (Blanquita)</v>
      </c>
      <c r="B256" s="215" t="str">
        <f>Hoy!C229</f>
        <v>2 lb</v>
      </c>
      <c r="C256" s="187">
        <f>Hoy!D229</f>
        <v>84</v>
      </c>
      <c r="D256" s="187">
        <f>Hoy!E229</f>
        <v>84</v>
      </c>
      <c r="E256" s="187">
        <f>Hoy!F229</f>
        <v>84.95</v>
      </c>
      <c r="F256" s="187">
        <f>Hoy!G229</f>
        <v>84</v>
      </c>
      <c r="G256" s="187">
        <f>Hoy!H229</f>
        <v>0</v>
      </c>
      <c r="H256" s="187">
        <f>Hoy!I229</f>
        <v>0</v>
      </c>
      <c r="I256" s="68">
        <f t="shared" si="23"/>
        <v>56.158333333333331</v>
      </c>
      <c r="L256" s="45"/>
      <c r="M256" s="45"/>
      <c r="N256" s="45"/>
      <c r="O256" s="45"/>
      <c r="P256" s="45"/>
      <c r="Q256" s="45"/>
    </row>
    <row r="257" spans="1:17" s="44" customFormat="1" ht="15.75" customHeight="1" x14ac:dyDescent="0.2">
      <c r="A257" s="142" t="s">
        <v>659</v>
      </c>
      <c r="B257" s="191"/>
      <c r="C257" s="142"/>
      <c r="D257" s="142"/>
      <c r="E257" s="226"/>
      <c r="F257" s="185"/>
      <c r="G257" s="185"/>
      <c r="H257" s="185"/>
      <c r="I257" s="90"/>
      <c r="L257" s="45"/>
      <c r="M257" s="45"/>
      <c r="N257" s="45"/>
      <c r="O257" s="45"/>
      <c r="P257" s="45"/>
      <c r="Q257" s="45"/>
    </row>
    <row r="258" spans="1:17" s="44" customFormat="1" ht="15.75" customHeight="1" x14ac:dyDescent="0.2">
      <c r="A258" s="142" t="s">
        <v>365</v>
      </c>
      <c r="B258" s="191"/>
      <c r="C258" s="142"/>
      <c r="D258" s="142"/>
      <c r="E258" s="226"/>
      <c r="F258" s="185"/>
      <c r="G258" s="185"/>
      <c r="H258" s="185"/>
      <c r="I258" s="90"/>
      <c r="L258" s="45"/>
      <c r="M258" s="45"/>
      <c r="N258" s="45"/>
      <c r="O258" s="45"/>
      <c r="P258" s="45"/>
      <c r="Q258" s="45"/>
    </row>
    <row r="259" spans="1:17" s="44" customFormat="1" ht="15.75" customHeight="1" x14ac:dyDescent="0.2">
      <c r="A259" s="142" t="s">
        <v>663</v>
      </c>
      <c r="B259" s="191"/>
      <c r="C259" s="142"/>
      <c r="D259" s="142"/>
      <c r="E259" s="226"/>
      <c r="F259" s="185"/>
      <c r="G259" s="185"/>
      <c r="H259" s="185"/>
      <c r="I259" s="90"/>
      <c r="L259" s="45"/>
      <c r="M259" s="45"/>
      <c r="N259" s="45"/>
      <c r="O259" s="45"/>
      <c r="P259" s="45"/>
      <c r="Q259" s="45"/>
    </row>
    <row r="260" spans="1:17" s="44" customFormat="1" ht="15.75" customHeight="1" x14ac:dyDescent="0.2">
      <c r="A260" s="141"/>
      <c r="B260" s="191"/>
      <c r="C260" s="142"/>
      <c r="D260" s="142"/>
      <c r="E260" s="226"/>
      <c r="F260" s="185"/>
      <c r="G260" s="185"/>
      <c r="H260" s="185"/>
      <c r="I260" s="90"/>
      <c r="L260" s="45"/>
      <c r="M260" s="45"/>
      <c r="N260" s="45"/>
      <c r="O260" s="45"/>
      <c r="P260" s="45"/>
      <c r="Q260" s="45"/>
    </row>
    <row r="261" spans="1:17" s="44" customFormat="1" ht="15.75" customHeight="1" x14ac:dyDescent="0.2">
      <c r="A261" s="60"/>
      <c r="B261" s="189"/>
      <c r="C261" s="45"/>
      <c r="D261" s="45"/>
      <c r="E261" s="185"/>
      <c r="F261" s="185"/>
      <c r="G261" s="185"/>
      <c r="H261" s="185"/>
      <c r="I261" s="90"/>
      <c r="L261" s="45"/>
      <c r="M261" s="45"/>
      <c r="N261" s="45"/>
      <c r="O261" s="45"/>
      <c r="P261" s="45"/>
      <c r="Q261" s="45"/>
    </row>
    <row r="262" spans="1:17" s="44" customFormat="1" ht="15.75" customHeight="1" x14ac:dyDescent="0.25">
      <c r="A262" s="97"/>
      <c r="B262" s="184"/>
      <c r="C262" s="185"/>
      <c r="D262" s="185"/>
      <c r="E262" s="185"/>
      <c r="F262" s="185"/>
      <c r="G262" s="185"/>
      <c r="H262" s="185"/>
      <c r="I262" s="90"/>
      <c r="L262" s="45"/>
      <c r="M262" s="45"/>
      <c r="N262" s="45"/>
      <c r="O262" s="45"/>
      <c r="P262" s="45"/>
      <c r="Q262" s="45"/>
    </row>
    <row r="263" spans="1:17" s="44" customFormat="1" ht="15.75" customHeight="1" x14ac:dyDescent="0.25">
      <c r="A263" s="97"/>
      <c r="B263" s="184"/>
      <c r="C263" s="185"/>
      <c r="D263" s="185"/>
      <c r="E263" s="185"/>
      <c r="F263" s="185"/>
      <c r="G263" s="185"/>
      <c r="H263" s="185"/>
      <c r="I263" s="90"/>
      <c r="L263" s="45"/>
      <c r="M263" s="45"/>
      <c r="N263" s="45"/>
      <c r="O263" s="45"/>
      <c r="P263" s="45"/>
      <c r="Q263" s="45"/>
    </row>
    <row r="264" spans="1:17" s="44" customFormat="1" ht="15.75" customHeight="1" x14ac:dyDescent="0.25">
      <c r="A264" s="97"/>
      <c r="B264" s="184"/>
      <c r="C264" s="185"/>
      <c r="D264" s="185"/>
      <c r="E264" s="185"/>
      <c r="F264" s="185"/>
      <c r="G264" s="185"/>
      <c r="H264" s="185"/>
      <c r="I264" s="90"/>
      <c r="L264" s="45"/>
      <c r="M264" s="45"/>
      <c r="N264" s="45"/>
      <c r="O264" s="45"/>
      <c r="P264" s="45"/>
      <c r="Q264" s="45"/>
    </row>
    <row r="265" spans="1:17" s="44" customFormat="1" ht="15.75" customHeight="1" x14ac:dyDescent="0.25">
      <c r="A265" s="97"/>
      <c r="B265" s="184"/>
      <c r="C265" s="185"/>
      <c r="D265" s="185"/>
      <c r="E265" s="185"/>
      <c r="F265" s="185"/>
      <c r="G265" s="185"/>
      <c r="H265" s="185"/>
      <c r="I265" s="90"/>
      <c r="L265" s="45"/>
      <c r="M265" s="45"/>
      <c r="N265" s="45"/>
      <c r="O265" s="45"/>
      <c r="P265" s="45"/>
      <c r="Q265" s="45"/>
    </row>
    <row r="266" spans="1:17" s="44" customFormat="1" ht="15.75" customHeight="1" x14ac:dyDescent="0.25">
      <c r="A266" s="97"/>
      <c r="B266" s="184"/>
      <c r="C266" s="185"/>
      <c r="D266" s="185"/>
      <c r="E266" s="185"/>
      <c r="F266" s="185"/>
      <c r="G266" s="185"/>
      <c r="H266" s="185"/>
      <c r="I266" s="90"/>
      <c r="L266" s="45"/>
      <c r="M266" s="45"/>
      <c r="N266" s="45"/>
      <c r="O266" s="45"/>
      <c r="P266" s="45"/>
      <c r="Q266" s="45"/>
    </row>
    <row r="267" spans="1:17" s="44" customFormat="1" ht="15.75" customHeight="1" x14ac:dyDescent="0.25">
      <c r="A267" s="97"/>
      <c r="B267" s="184"/>
      <c r="C267" s="185"/>
      <c r="D267" s="185"/>
      <c r="E267" s="185"/>
      <c r="F267" s="185"/>
      <c r="G267" s="185"/>
      <c r="H267" s="185"/>
      <c r="I267" s="90"/>
      <c r="L267" s="45"/>
      <c r="M267" s="45"/>
      <c r="N267" s="45"/>
      <c r="O267" s="45"/>
      <c r="P267" s="45"/>
      <c r="Q267" s="45"/>
    </row>
    <row r="268" spans="1:17" s="44" customFormat="1" ht="15.75" customHeight="1" x14ac:dyDescent="0.25">
      <c r="A268" s="97"/>
      <c r="B268" s="184"/>
      <c r="C268" s="185"/>
      <c r="D268" s="185"/>
      <c r="E268" s="185"/>
      <c r="F268" s="185"/>
      <c r="G268" s="185"/>
      <c r="H268" s="185"/>
      <c r="I268" s="90"/>
      <c r="L268" s="45"/>
      <c r="M268" s="45"/>
      <c r="N268" s="45"/>
      <c r="O268" s="45"/>
      <c r="P268" s="45"/>
      <c r="Q268" s="45"/>
    </row>
    <row r="269" spans="1:17" s="44" customFormat="1" ht="15.75" customHeight="1" x14ac:dyDescent="0.25">
      <c r="A269" s="97"/>
      <c r="B269" s="184"/>
      <c r="C269" s="185"/>
      <c r="D269" s="185"/>
      <c r="E269" s="185"/>
      <c r="F269" s="185"/>
      <c r="G269" s="185"/>
      <c r="H269" s="185"/>
      <c r="I269" s="90"/>
      <c r="L269" s="45"/>
      <c r="M269" s="45"/>
      <c r="N269" s="45"/>
      <c r="O269" s="45"/>
      <c r="P269" s="45"/>
      <c r="Q269" s="45"/>
    </row>
    <row r="270" spans="1:17" s="44" customFormat="1" ht="15.75" customHeight="1" x14ac:dyDescent="0.25">
      <c r="A270" s="97"/>
      <c r="B270" s="184"/>
      <c r="C270" s="185"/>
      <c r="D270" s="185"/>
      <c r="E270" s="185"/>
      <c r="F270" s="185"/>
      <c r="G270" s="185"/>
      <c r="H270" s="185"/>
      <c r="I270" s="90"/>
      <c r="L270" s="45"/>
      <c r="M270" s="45"/>
      <c r="N270" s="45"/>
      <c r="O270" s="45"/>
      <c r="P270" s="45"/>
      <c r="Q270" s="45"/>
    </row>
    <row r="271" spans="1:17" s="44" customFormat="1" ht="15.75" customHeight="1" x14ac:dyDescent="0.25">
      <c r="A271" s="97"/>
      <c r="B271" s="184"/>
      <c r="C271" s="185"/>
      <c r="D271" s="185"/>
      <c r="E271" s="185"/>
      <c r="F271" s="185"/>
      <c r="G271" s="185"/>
      <c r="H271" s="185"/>
      <c r="I271" s="90"/>
      <c r="L271" s="45"/>
      <c r="M271" s="45"/>
      <c r="N271" s="45"/>
      <c r="O271" s="45"/>
      <c r="P271" s="45"/>
      <c r="Q271" s="45"/>
    </row>
    <row r="272" spans="1:17" s="44" customFormat="1" ht="15.75" customHeight="1" x14ac:dyDescent="0.25">
      <c r="A272" s="97"/>
      <c r="B272" s="184"/>
      <c r="C272" s="185"/>
      <c r="D272" s="185"/>
      <c r="E272" s="185"/>
      <c r="F272" s="185"/>
      <c r="G272" s="185"/>
      <c r="H272" s="185"/>
      <c r="I272" s="90"/>
      <c r="L272" s="45"/>
      <c r="M272" s="45"/>
      <c r="N272" s="45"/>
      <c r="O272" s="45"/>
      <c r="P272" s="45"/>
      <c r="Q272" s="45"/>
    </row>
    <row r="273" spans="1:17" s="44" customFormat="1" ht="15.75" customHeight="1" x14ac:dyDescent="0.25">
      <c r="A273" s="97"/>
      <c r="B273" s="184"/>
      <c r="C273" s="185"/>
      <c r="D273" s="185"/>
      <c r="E273" s="185"/>
      <c r="F273" s="185"/>
      <c r="G273" s="185"/>
      <c r="H273" s="185"/>
      <c r="I273" s="90"/>
      <c r="L273" s="45"/>
      <c r="M273" s="45"/>
      <c r="N273" s="45"/>
      <c r="O273" s="45"/>
      <c r="P273" s="45"/>
      <c r="Q273" s="45"/>
    </row>
    <row r="274" spans="1:17" s="44" customFormat="1" ht="15.75" customHeight="1" x14ac:dyDescent="0.25">
      <c r="A274" s="97"/>
      <c r="B274" s="184"/>
      <c r="C274" s="185"/>
      <c r="D274" s="185"/>
      <c r="E274" s="185"/>
      <c r="F274" s="185"/>
      <c r="G274" s="185"/>
      <c r="H274" s="185"/>
      <c r="I274" s="90"/>
      <c r="L274" s="45"/>
      <c r="M274" s="45"/>
      <c r="N274" s="45"/>
      <c r="O274" s="45"/>
      <c r="P274" s="45"/>
      <c r="Q274" s="45"/>
    </row>
    <row r="275" spans="1:17" s="44" customFormat="1" ht="15.75" customHeight="1" x14ac:dyDescent="0.25">
      <c r="A275" s="97"/>
      <c r="B275" s="184"/>
      <c r="C275" s="185"/>
      <c r="D275" s="185"/>
      <c r="E275" s="185"/>
      <c r="F275" s="185"/>
      <c r="G275" s="185"/>
      <c r="H275" s="185"/>
      <c r="I275" s="90"/>
      <c r="L275" s="45"/>
      <c r="M275" s="45"/>
      <c r="N275" s="45"/>
      <c r="O275" s="45"/>
      <c r="P275" s="45"/>
      <c r="Q275" s="45"/>
    </row>
    <row r="276" spans="1:17" s="44" customFormat="1" ht="15.75" customHeight="1" x14ac:dyDescent="0.25">
      <c r="A276" s="97"/>
      <c r="B276" s="184"/>
      <c r="C276" s="185"/>
      <c r="D276" s="185"/>
      <c r="E276" s="185"/>
      <c r="F276" s="185"/>
      <c r="G276" s="185"/>
      <c r="H276" s="185"/>
      <c r="I276" s="90"/>
      <c r="L276" s="45"/>
      <c r="M276" s="45"/>
      <c r="N276" s="45"/>
      <c r="O276" s="45"/>
      <c r="P276" s="45"/>
      <c r="Q276" s="45"/>
    </row>
    <row r="277" spans="1:17" s="44" customFormat="1" ht="15.75" customHeight="1" x14ac:dyDescent="0.25">
      <c r="A277" s="97"/>
      <c r="B277" s="184"/>
      <c r="C277" s="185"/>
      <c r="D277" s="185"/>
      <c r="E277" s="185"/>
      <c r="F277" s="185"/>
      <c r="G277" s="185"/>
      <c r="H277" s="185"/>
      <c r="I277" s="90"/>
      <c r="L277" s="45"/>
      <c r="M277" s="45"/>
      <c r="N277" s="45"/>
      <c r="O277" s="45"/>
      <c r="P277" s="45"/>
      <c r="Q277" s="45"/>
    </row>
    <row r="278" spans="1:17" s="44" customFormat="1" ht="15.75" customHeight="1" x14ac:dyDescent="0.25">
      <c r="A278" s="97"/>
      <c r="B278" s="184"/>
      <c r="C278" s="185"/>
      <c r="D278" s="185"/>
      <c r="E278" s="185"/>
      <c r="F278" s="185"/>
      <c r="G278" s="185"/>
      <c r="H278" s="185"/>
      <c r="I278" s="90"/>
      <c r="L278" s="45"/>
      <c r="M278" s="45"/>
      <c r="N278" s="45"/>
      <c r="O278" s="45"/>
      <c r="P278" s="45"/>
      <c r="Q278" s="45"/>
    </row>
    <row r="279" spans="1:17" s="44" customFormat="1" ht="15.75" customHeight="1" x14ac:dyDescent="0.25">
      <c r="A279" s="97"/>
      <c r="B279" s="184"/>
      <c r="C279" s="185"/>
      <c r="D279" s="185"/>
      <c r="E279" s="185"/>
      <c r="F279" s="185"/>
      <c r="G279" s="185"/>
      <c r="H279" s="185"/>
      <c r="I279" s="90"/>
      <c r="L279" s="45"/>
      <c r="M279" s="45"/>
      <c r="N279" s="45"/>
      <c r="O279" s="45"/>
      <c r="P279" s="45"/>
      <c r="Q279" s="45"/>
    </row>
    <row r="280" spans="1:17" s="44" customFormat="1" ht="15.75" customHeight="1" x14ac:dyDescent="0.25">
      <c r="A280" s="97"/>
      <c r="B280" s="184"/>
      <c r="C280" s="185"/>
      <c r="D280" s="185"/>
      <c r="E280" s="185"/>
      <c r="F280" s="185"/>
      <c r="G280" s="185"/>
      <c r="H280" s="185"/>
      <c r="I280" s="90"/>
      <c r="L280" s="45"/>
      <c r="M280" s="45"/>
      <c r="N280" s="45"/>
      <c r="O280" s="45"/>
      <c r="P280" s="45"/>
      <c r="Q280" s="45"/>
    </row>
    <row r="281" spans="1:17" s="44" customFormat="1" ht="15.75" customHeight="1" x14ac:dyDescent="0.25">
      <c r="A281" s="97"/>
      <c r="B281" s="184"/>
      <c r="C281" s="185"/>
      <c r="D281" s="185"/>
      <c r="E281" s="185"/>
      <c r="F281" s="185"/>
      <c r="G281" s="185"/>
      <c r="H281" s="185"/>
      <c r="I281" s="90"/>
      <c r="L281" s="45"/>
      <c r="M281" s="45"/>
      <c r="N281" s="45"/>
      <c r="O281" s="45"/>
      <c r="P281" s="45"/>
      <c r="Q281" s="45"/>
    </row>
    <row r="282" spans="1:17" s="44" customFormat="1" ht="15.75" customHeight="1" x14ac:dyDescent="0.25">
      <c r="A282" s="97"/>
      <c r="B282" s="184"/>
      <c r="C282" s="185"/>
      <c r="D282" s="185"/>
      <c r="E282" s="185"/>
      <c r="F282" s="185"/>
      <c r="G282" s="185"/>
      <c r="H282" s="185"/>
      <c r="I282" s="90"/>
      <c r="L282" s="45"/>
      <c r="M282" s="45"/>
      <c r="N282" s="45"/>
      <c r="O282" s="45"/>
      <c r="P282" s="45"/>
      <c r="Q282" s="45"/>
    </row>
    <row r="283" spans="1:17" s="44" customFormat="1" ht="15.75" customHeight="1" x14ac:dyDescent="0.25">
      <c r="A283" s="97"/>
      <c r="B283" s="184"/>
      <c r="C283" s="185"/>
      <c r="D283" s="185"/>
      <c r="E283" s="185"/>
      <c r="F283" s="185"/>
      <c r="G283" s="185"/>
      <c r="H283" s="185"/>
      <c r="I283" s="90"/>
      <c r="L283" s="45"/>
      <c r="M283" s="45"/>
      <c r="N283" s="45"/>
      <c r="O283" s="45"/>
      <c r="P283" s="45"/>
      <c r="Q283" s="45"/>
    </row>
    <row r="284" spans="1:17" s="44" customFormat="1" ht="15.75" customHeight="1" x14ac:dyDescent="0.25">
      <c r="A284" s="97"/>
      <c r="B284" s="184"/>
      <c r="C284" s="185"/>
      <c r="D284" s="185"/>
      <c r="E284" s="185"/>
      <c r="F284" s="185"/>
      <c r="G284" s="185"/>
      <c r="H284" s="185"/>
      <c r="I284" s="90"/>
      <c r="L284" s="45"/>
      <c r="M284" s="45"/>
      <c r="N284" s="45"/>
      <c r="O284" s="45"/>
      <c r="P284" s="45"/>
      <c r="Q284" s="45"/>
    </row>
    <row r="285" spans="1:17" s="44" customFormat="1" ht="15.75" customHeight="1" x14ac:dyDescent="0.25">
      <c r="A285" s="97"/>
      <c r="B285" s="184"/>
      <c r="C285" s="185"/>
      <c r="D285" s="185"/>
      <c r="E285" s="185"/>
      <c r="F285" s="185"/>
      <c r="G285" s="185"/>
      <c r="H285" s="185"/>
      <c r="I285" s="90"/>
      <c r="L285" s="45"/>
      <c r="M285" s="45"/>
      <c r="N285" s="45"/>
      <c r="O285" s="45"/>
      <c r="P285" s="45"/>
      <c r="Q285" s="45"/>
    </row>
    <row r="286" spans="1:17" s="44" customFormat="1" ht="15.75" customHeight="1" x14ac:dyDescent="0.25">
      <c r="A286" s="97"/>
      <c r="B286" s="184"/>
      <c r="C286" s="185"/>
      <c r="D286" s="185"/>
      <c r="E286" s="185"/>
      <c r="F286" s="185"/>
      <c r="G286" s="185"/>
      <c r="H286" s="185"/>
      <c r="I286" s="90"/>
      <c r="L286" s="45"/>
      <c r="M286" s="45"/>
      <c r="N286" s="45"/>
      <c r="O286" s="45"/>
      <c r="P286" s="45"/>
      <c r="Q286" s="45"/>
    </row>
    <row r="287" spans="1:17" s="44" customFormat="1" ht="15.75" customHeight="1" x14ac:dyDescent="0.25">
      <c r="A287" s="97"/>
      <c r="B287" s="184"/>
      <c r="C287" s="185"/>
      <c r="D287" s="185"/>
      <c r="E287" s="185"/>
      <c r="F287" s="185"/>
      <c r="G287" s="185"/>
      <c r="H287" s="185"/>
      <c r="I287" s="90"/>
      <c r="L287" s="45"/>
      <c r="M287" s="45"/>
      <c r="N287" s="45"/>
      <c r="O287" s="45"/>
      <c r="P287" s="45"/>
      <c r="Q287" s="45"/>
    </row>
    <row r="288" spans="1:17" s="44" customFormat="1" ht="15.75" customHeight="1" x14ac:dyDescent="0.25">
      <c r="A288" s="97"/>
      <c r="B288" s="184"/>
      <c r="C288" s="185"/>
      <c r="D288" s="185"/>
      <c r="E288" s="185"/>
      <c r="F288" s="185"/>
      <c r="G288" s="185"/>
      <c r="H288" s="185"/>
      <c r="I288" s="90"/>
      <c r="L288" s="45"/>
      <c r="M288" s="45"/>
      <c r="N288" s="45"/>
      <c r="O288" s="45"/>
      <c r="P288" s="45"/>
      <c r="Q288" s="45"/>
    </row>
    <row r="289" spans="1:17" s="44" customFormat="1" ht="15.75" customHeight="1" x14ac:dyDescent="0.25">
      <c r="A289" s="97"/>
      <c r="B289" s="184"/>
      <c r="C289" s="185"/>
      <c r="D289" s="185"/>
      <c r="E289" s="185"/>
      <c r="F289" s="185"/>
      <c r="G289" s="185"/>
      <c r="H289" s="185"/>
      <c r="I289" s="90"/>
      <c r="L289" s="45"/>
      <c r="M289" s="45"/>
      <c r="N289" s="45"/>
      <c r="O289" s="45"/>
      <c r="P289" s="45"/>
      <c r="Q289" s="45"/>
    </row>
    <row r="290" spans="1:17" s="44" customFormat="1" ht="15.75" customHeight="1" x14ac:dyDescent="0.25">
      <c r="A290" s="97"/>
      <c r="B290" s="184"/>
      <c r="C290" s="185"/>
      <c r="D290" s="185"/>
      <c r="E290" s="185"/>
      <c r="F290" s="185"/>
      <c r="G290" s="185"/>
      <c r="H290" s="185"/>
      <c r="I290" s="90"/>
      <c r="L290" s="45"/>
      <c r="M290" s="45"/>
      <c r="N290" s="45"/>
      <c r="O290" s="45"/>
      <c r="P290" s="45"/>
      <c r="Q290" s="45"/>
    </row>
    <row r="291" spans="1:17" s="44" customFormat="1" ht="15.75" customHeight="1" x14ac:dyDescent="0.25">
      <c r="A291" s="97"/>
      <c r="B291" s="184"/>
      <c r="C291" s="185"/>
      <c r="D291" s="185"/>
      <c r="E291" s="185"/>
      <c r="F291" s="185"/>
      <c r="G291" s="185"/>
      <c r="H291" s="185"/>
      <c r="I291" s="90"/>
      <c r="L291" s="45"/>
      <c r="M291" s="45"/>
      <c r="N291" s="45"/>
      <c r="O291" s="45"/>
      <c r="P291" s="45"/>
      <c r="Q291" s="45"/>
    </row>
    <row r="292" spans="1:17" s="44" customFormat="1" ht="15.75" customHeight="1" x14ac:dyDescent="0.25">
      <c r="A292" s="97"/>
      <c r="B292" s="184"/>
      <c r="C292" s="185"/>
      <c r="D292" s="185"/>
      <c r="E292" s="185"/>
      <c r="F292" s="185"/>
      <c r="G292" s="185"/>
      <c r="H292" s="185"/>
      <c r="I292" s="90"/>
      <c r="L292" s="45"/>
      <c r="M292" s="45"/>
      <c r="N292" s="45"/>
      <c r="O292" s="45"/>
      <c r="P292" s="45"/>
      <c r="Q292" s="45"/>
    </row>
    <row r="293" spans="1:17" s="44" customFormat="1" ht="15.75" customHeight="1" x14ac:dyDescent="0.25">
      <c r="A293" s="97"/>
      <c r="B293" s="184"/>
      <c r="C293" s="185"/>
      <c r="D293" s="185"/>
      <c r="E293" s="185"/>
      <c r="F293" s="185"/>
      <c r="G293" s="185"/>
      <c r="H293" s="185"/>
      <c r="I293" s="90"/>
      <c r="L293" s="45"/>
      <c r="M293" s="45"/>
      <c r="N293" s="45"/>
      <c r="O293" s="45"/>
      <c r="P293" s="45"/>
      <c r="Q293" s="45"/>
    </row>
    <row r="294" spans="1:17" s="44" customFormat="1" ht="15.75" customHeight="1" x14ac:dyDescent="0.25">
      <c r="A294" s="97"/>
      <c r="B294" s="184"/>
      <c r="C294" s="185"/>
      <c r="D294" s="185"/>
      <c r="E294" s="185"/>
      <c r="F294" s="185"/>
      <c r="G294" s="185"/>
      <c r="H294" s="185"/>
      <c r="I294" s="90"/>
      <c r="L294" s="45"/>
      <c r="M294" s="45"/>
      <c r="N294" s="45"/>
      <c r="O294" s="45"/>
      <c r="P294" s="45"/>
      <c r="Q294" s="45"/>
    </row>
    <row r="295" spans="1:17" s="44" customFormat="1" ht="15.75" customHeight="1" x14ac:dyDescent="0.25">
      <c r="A295" s="97"/>
      <c r="B295" s="184"/>
      <c r="C295" s="185"/>
      <c r="D295" s="185"/>
      <c r="E295" s="185"/>
      <c r="F295" s="185"/>
      <c r="G295" s="185"/>
      <c r="H295" s="185"/>
      <c r="I295" s="90"/>
      <c r="L295" s="45"/>
      <c r="M295" s="45"/>
      <c r="N295" s="45"/>
      <c r="O295" s="45"/>
      <c r="P295" s="45"/>
      <c r="Q295" s="45"/>
    </row>
    <row r="296" spans="1:17" s="44" customFormat="1" ht="15.75" customHeight="1" x14ac:dyDescent="0.25">
      <c r="A296" s="97"/>
      <c r="B296" s="184"/>
      <c r="C296" s="185"/>
      <c r="D296" s="185"/>
      <c r="E296" s="185"/>
      <c r="F296" s="185"/>
      <c r="G296" s="185"/>
      <c r="H296" s="185"/>
      <c r="I296" s="90"/>
      <c r="L296" s="45"/>
      <c r="M296" s="45"/>
      <c r="N296" s="45"/>
      <c r="O296" s="45"/>
      <c r="P296" s="45"/>
      <c r="Q296" s="45"/>
    </row>
    <row r="297" spans="1:17" s="44" customFormat="1" ht="15.75" customHeight="1" x14ac:dyDescent="0.25">
      <c r="A297" s="97"/>
      <c r="B297" s="184"/>
      <c r="C297" s="185"/>
      <c r="D297" s="185"/>
      <c r="E297" s="185"/>
      <c r="F297" s="185"/>
      <c r="G297" s="185"/>
      <c r="H297" s="185"/>
      <c r="I297" s="90"/>
      <c r="L297" s="45"/>
      <c r="M297" s="45"/>
      <c r="N297" s="45"/>
      <c r="O297" s="45"/>
      <c r="P297" s="45"/>
      <c r="Q297" s="45"/>
    </row>
    <row r="298" spans="1:17" s="44" customFormat="1" ht="15.75" customHeight="1" x14ac:dyDescent="0.25">
      <c r="A298" s="97"/>
      <c r="B298" s="184"/>
      <c r="C298" s="185"/>
      <c r="D298" s="185"/>
      <c r="E298" s="185"/>
      <c r="F298" s="185"/>
      <c r="G298" s="185"/>
      <c r="H298" s="185"/>
      <c r="I298" s="90"/>
      <c r="L298" s="45"/>
      <c r="M298" s="45"/>
      <c r="N298" s="45"/>
      <c r="O298" s="45"/>
      <c r="P298" s="45"/>
      <c r="Q298" s="45"/>
    </row>
    <row r="299" spans="1:17" s="44" customFormat="1" ht="15.75" customHeight="1" x14ac:dyDescent="0.25">
      <c r="A299" s="97"/>
      <c r="B299" s="184"/>
      <c r="C299" s="185"/>
      <c r="D299" s="185"/>
      <c r="E299" s="185"/>
      <c r="F299" s="185"/>
      <c r="G299" s="185"/>
      <c r="H299" s="185"/>
      <c r="I299" s="90"/>
      <c r="L299" s="45"/>
      <c r="M299" s="45"/>
      <c r="N299" s="45"/>
      <c r="O299" s="45"/>
      <c r="P299" s="45"/>
      <c r="Q299" s="45"/>
    </row>
    <row r="300" spans="1:17" s="44" customFormat="1" ht="15.75" customHeight="1" x14ac:dyDescent="0.25">
      <c r="A300" s="97"/>
      <c r="B300" s="184"/>
      <c r="C300" s="185"/>
      <c r="D300" s="185"/>
      <c r="E300" s="185"/>
      <c r="F300" s="185"/>
      <c r="G300" s="185"/>
      <c r="H300" s="185"/>
      <c r="I300" s="90"/>
      <c r="L300" s="45"/>
      <c r="M300" s="45"/>
      <c r="N300" s="45"/>
      <c r="O300" s="45"/>
      <c r="P300" s="45"/>
      <c r="Q300" s="45"/>
    </row>
    <row r="301" spans="1:17" s="44" customFormat="1" ht="15.75" customHeight="1" x14ac:dyDescent="0.25">
      <c r="A301" s="97"/>
      <c r="B301" s="184"/>
      <c r="C301" s="185"/>
      <c r="D301" s="185"/>
      <c r="E301" s="185"/>
      <c r="F301" s="185"/>
      <c r="G301" s="185"/>
      <c r="H301" s="185"/>
      <c r="I301" s="90"/>
      <c r="L301" s="45"/>
      <c r="M301" s="45"/>
      <c r="N301" s="45"/>
      <c r="O301" s="45"/>
      <c r="P301" s="45"/>
      <c r="Q301" s="45"/>
    </row>
    <row r="302" spans="1:17" s="44" customFormat="1" ht="15.75" customHeight="1" x14ac:dyDescent="0.25">
      <c r="A302" s="97"/>
      <c r="B302" s="184"/>
      <c r="C302" s="185"/>
      <c r="D302" s="185"/>
      <c r="E302" s="185"/>
      <c r="F302" s="185"/>
      <c r="G302" s="185"/>
      <c r="H302" s="185"/>
      <c r="I302" s="90"/>
      <c r="L302" s="45"/>
      <c r="M302" s="45"/>
      <c r="N302" s="45"/>
      <c r="O302" s="45"/>
      <c r="P302" s="45"/>
      <c r="Q302" s="45"/>
    </row>
    <row r="303" spans="1:17" s="44" customFormat="1" ht="15.75" customHeight="1" x14ac:dyDescent="0.25">
      <c r="A303" s="97"/>
      <c r="B303" s="184"/>
      <c r="C303" s="185"/>
      <c r="D303" s="185"/>
      <c r="E303" s="185"/>
      <c r="F303" s="185"/>
      <c r="G303" s="185"/>
      <c r="H303" s="185"/>
      <c r="I303" s="90"/>
      <c r="L303" s="45"/>
      <c r="M303" s="45"/>
      <c r="N303" s="45"/>
      <c r="O303" s="45"/>
      <c r="P303" s="45"/>
      <c r="Q303" s="45"/>
    </row>
    <row r="304" spans="1:17" s="44" customFormat="1" ht="15.75" customHeight="1" x14ac:dyDescent="0.25">
      <c r="A304" s="97"/>
      <c r="B304" s="184"/>
      <c r="C304" s="185"/>
      <c r="D304" s="185"/>
      <c r="E304" s="185"/>
      <c r="F304" s="185"/>
      <c r="G304" s="185"/>
      <c r="H304" s="185"/>
      <c r="I304" s="90"/>
      <c r="L304" s="45"/>
      <c r="M304" s="45"/>
      <c r="N304" s="45"/>
      <c r="O304" s="45"/>
      <c r="P304" s="45"/>
      <c r="Q304" s="45"/>
    </row>
    <row r="305" spans="1:17" s="44" customFormat="1" ht="15.75" customHeight="1" x14ac:dyDescent="0.25">
      <c r="A305" s="97"/>
      <c r="B305" s="184"/>
      <c r="C305" s="185"/>
      <c r="D305" s="185"/>
      <c r="E305" s="185"/>
      <c r="F305" s="185"/>
      <c r="G305" s="185"/>
      <c r="H305" s="185"/>
      <c r="I305" s="90"/>
      <c r="L305" s="45"/>
      <c r="M305" s="45"/>
      <c r="N305" s="45"/>
      <c r="O305" s="45"/>
      <c r="P305" s="45"/>
      <c r="Q305" s="45"/>
    </row>
    <row r="306" spans="1:17" s="44" customFormat="1" ht="15.75" customHeight="1" x14ac:dyDescent="0.25">
      <c r="A306" s="97"/>
      <c r="B306" s="184"/>
      <c r="C306" s="185"/>
      <c r="D306" s="185"/>
      <c r="E306" s="185"/>
      <c r="F306" s="185"/>
      <c r="G306" s="185"/>
      <c r="H306" s="185"/>
      <c r="I306" s="90"/>
      <c r="L306" s="45"/>
      <c r="M306" s="45"/>
      <c r="N306" s="45"/>
      <c r="O306" s="45"/>
      <c r="P306" s="45"/>
      <c r="Q306" s="45"/>
    </row>
    <row r="307" spans="1:17" s="44" customFormat="1" ht="15.75" customHeight="1" x14ac:dyDescent="0.25">
      <c r="A307" s="97"/>
      <c r="B307" s="184"/>
      <c r="C307" s="185"/>
      <c r="D307" s="185"/>
      <c r="E307" s="185"/>
      <c r="F307" s="185"/>
      <c r="G307" s="185"/>
      <c r="H307" s="185"/>
      <c r="I307" s="90"/>
      <c r="L307" s="45"/>
      <c r="M307" s="45"/>
      <c r="N307" s="45"/>
      <c r="O307" s="45"/>
      <c r="P307" s="45"/>
      <c r="Q307" s="45"/>
    </row>
    <row r="308" spans="1:17" s="44" customFormat="1" ht="15.75" customHeight="1" x14ac:dyDescent="0.25">
      <c r="A308" s="97"/>
      <c r="B308" s="184"/>
      <c r="C308" s="185"/>
      <c r="D308" s="185"/>
      <c r="E308" s="185"/>
      <c r="F308" s="185"/>
      <c r="G308" s="185"/>
      <c r="H308" s="185"/>
      <c r="I308" s="90"/>
      <c r="L308" s="45"/>
      <c r="M308" s="45"/>
      <c r="N308" s="45"/>
      <c r="O308" s="45"/>
      <c r="P308" s="45"/>
      <c r="Q308" s="45"/>
    </row>
    <row r="309" spans="1:17" s="44" customFormat="1" ht="15.75" customHeight="1" x14ac:dyDescent="0.25">
      <c r="A309" s="97"/>
      <c r="B309" s="184"/>
      <c r="C309" s="185"/>
      <c r="D309" s="185"/>
      <c r="E309" s="185"/>
      <c r="F309" s="185"/>
      <c r="G309" s="185"/>
      <c r="H309" s="185"/>
      <c r="I309" s="90"/>
      <c r="L309" s="45"/>
      <c r="M309" s="45"/>
      <c r="N309" s="45"/>
      <c r="O309" s="45"/>
      <c r="P309" s="45"/>
      <c r="Q309" s="45"/>
    </row>
    <row r="310" spans="1:17" s="44" customFormat="1" ht="15.75" customHeight="1" x14ac:dyDescent="0.25">
      <c r="A310" s="97"/>
      <c r="B310" s="184"/>
      <c r="C310" s="185"/>
      <c r="D310" s="185"/>
      <c r="E310" s="185"/>
      <c r="F310" s="185"/>
      <c r="G310" s="185"/>
      <c r="H310" s="185"/>
      <c r="I310" s="90"/>
      <c r="L310" s="45"/>
      <c r="M310" s="45"/>
      <c r="N310" s="45"/>
      <c r="O310" s="45"/>
      <c r="P310" s="45"/>
      <c r="Q310" s="45"/>
    </row>
    <row r="311" spans="1:17" s="44" customFormat="1" ht="15.75" customHeight="1" x14ac:dyDescent="0.25">
      <c r="A311" s="97"/>
      <c r="B311" s="184"/>
      <c r="C311" s="185"/>
      <c r="D311" s="185"/>
      <c r="E311" s="185"/>
      <c r="F311" s="185"/>
      <c r="G311" s="185"/>
      <c r="H311" s="185"/>
      <c r="I311" s="90"/>
      <c r="L311" s="45"/>
      <c r="M311" s="45"/>
      <c r="N311" s="45"/>
      <c r="O311" s="45"/>
      <c r="P311" s="45"/>
      <c r="Q311" s="45"/>
    </row>
    <row r="312" spans="1:17" s="44" customFormat="1" ht="15.75" customHeight="1" x14ac:dyDescent="0.25">
      <c r="A312" s="97"/>
      <c r="B312" s="184"/>
      <c r="C312" s="185"/>
      <c r="D312" s="185"/>
      <c r="E312" s="185"/>
      <c r="F312" s="185"/>
      <c r="G312" s="185"/>
      <c r="H312" s="185"/>
      <c r="I312" s="90"/>
      <c r="L312" s="45"/>
      <c r="M312" s="45"/>
      <c r="N312" s="45"/>
      <c r="O312" s="45"/>
      <c r="P312" s="45"/>
      <c r="Q312" s="45"/>
    </row>
    <row r="313" spans="1:17" s="44" customFormat="1" ht="15.75" customHeight="1" x14ac:dyDescent="0.25">
      <c r="A313" s="97"/>
      <c r="B313" s="184"/>
      <c r="C313" s="185"/>
      <c r="D313" s="185"/>
      <c r="E313" s="185"/>
      <c r="F313" s="185"/>
      <c r="G313" s="185"/>
      <c r="H313" s="185"/>
      <c r="I313" s="90"/>
      <c r="L313" s="45"/>
      <c r="M313" s="45"/>
      <c r="N313" s="45"/>
      <c r="O313" s="45"/>
      <c r="P313" s="45"/>
      <c r="Q313" s="45"/>
    </row>
    <row r="314" spans="1:17" s="44" customFormat="1" ht="15.75" customHeight="1" x14ac:dyDescent="0.25">
      <c r="A314" s="97"/>
      <c r="B314" s="184"/>
      <c r="C314" s="185"/>
      <c r="D314" s="185"/>
      <c r="E314" s="185"/>
      <c r="F314" s="185"/>
      <c r="G314" s="185"/>
      <c r="H314" s="185"/>
      <c r="I314" s="90"/>
      <c r="L314" s="45"/>
      <c r="M314" s="45"/>
      <c r="N314" s="45"/>
      <c r="O314" s="45"/>
      <c r="P314" s="45"/>
      <c r="Q314" s="45"/>
    </row>
    <row r="315" spans="1:17" s="44" customFormat="1" ht="15.75" customHeight="1" x14ac:dyDescent="0.25">
      <c r="A315" s="97"/>
      <c r="B315" s="184"/>
      <c r="C315" s="185"/>
      <c r="D315" s="185"/>
      <c r="E315" s="185"/>
      <c r="F315" s="185"/>
      <c r="G315" s="185"/>
      <c r="H315" s="185"/>
      <c r="I315" s="90"/>
      <c r="L315" s="45"/>
      <c r="M315" s="45"/>
      <c r="N315" s="45"/>
      <c r="O315" s="45"/>
      <c r="P315" s="45"/>
      <c r="Q315" s="45"/>
    </row>
    <row r="316" spans="1:17" s="44" customFormat="1" ht="15.75" customHeight="1" x14ac:dyDescent="0.25">
      <c r="A316" s="97"/>
      <c r="B316" s="184"/>
      <c r="C316" s="185"/>
      <c r="D316" s="185"/>
      <c r="E316" s="185"/>
      <c r="F316" s="185"/>
      <c r="G316" s="185"/>
      <c r="H316" s="185"/>
      <c r="I316" s="90"/>
      <c r="L316" s="45"/>
      <c r="M316" s="45"/>
      <c r="N316" s="45"/>
      <c r="O316" s="45"/>
      <c r="P316" s="45"/>
      <c r="Q316" s="45"/>
    </row>
    <row r="317" spans="1:17" s="44" customFormat="1" ht="15.75" customHeight="1" x14ac:dyDescent="0.25">
      <c r="A317" s="97"/>
      <c r="B317" s="184"/>
      <c r="C317" s="185"/>
      <c r="D317" s="185"/>
      <c r="E317" s="185"/>
      <c r="F317" s="185"/>
      <c r="G317" s="185"/>
      <c r="H317" s="185"/>
      <c r="I317" s="90"/>
      <c r="L317" s="45"/>
      <c r="M317" s="45"/>
      <c r="N317" s="45"/>
      <c r="O317" s="45"/>
      <c r="P317" s="45"/>
      <c r="Q317" s="45"/>
    </row>
    <row r="318" spans="1:17" s="44" customFormat="1" ht="15.75" customHeight="1" x14ac:dyDescent="0.25">
      <c r="A318" s="97"/>
      <c r="B318" s="184"/>
      <c r="C318" s="185"/>
      <c r="D318" s="185"/>
      <c r="E318" s="185"/>
      <c r="F318" s="185"/>
      <c r="G318" s="185"/>
      <c r="H318" s="185"/>
      <c r="I318" s="90"/>
      <c r="L318" s="45"/>
      <c r="M318" s="45"/>
      <c r="N318" s="45"/>
      <c r="O318" s="45"/>
      <c r="P318" s="45"/>
      <c r="Q318" s="45"/>
    </row>
    <row r="319" spans="1:17" s="44" customFormat="1" ht="15.75" customHeight="1" x14ac:dyDescent="0.25">
      <c r="A319" s="97"/>
      <c r="B319" s="184"/>
      <c r="C319" s="185"/>
      <c r="D319" s="185"/>
      <c r="E319" s="185"/>
      <c r="F319" s="185"/>
      <c r="G319" s="185"/>
      <c r="H319" s="185"/>
      <c r="I319" s="90"/>
      <c r="L319" s="45"/>
      <c r="M319" s="45"/>
      <c r="N319" s="45"/>
      <c r="O319" s="45"/>
      <c r="P319" s="45"/>
      <c r="Q319" s="45"/>
    </row>
    <row r="320" spans="1:17" s="44" customFormat="1" ht="15.75" customHeight="1" x14ac:dyDescent="0.25">
      <c r="A320" s="97"/>
      <c r="B320" s="184"/>
      <c r="C320" s="185"/>
      <c r="D320" s="185"/>
      <c r="E320" s="185"/>
      <c r="F320" s="185"/>
      <c r="G320" s="185"/>
      <c r="H320" s="185"/>
      <c r="I320" s="90"/>
      <c r="L320" s="45"/>
      <c r="M320" s="45"/>
      <c r="N320" s="45"/>
      <c r="O320" s="45"/>
      <c r="P320" s="45"/>
      <c r="Q320" s="45"/>
    </row>
    <row r="321" spans="1:17" s="44" customFormat="1" ht="15.75" customHeight="1" x14ac:dyDescent="0.25">
      <c r="A321" s="97"/>
      <c r="B321" s="184"/>
      <c r="C321" s="185"/>
      <c r="D321" s="185"/>
      <c r="E321" s="185"/>
      <c r="F321" s="185"/>
      <c r="G321" s="185"/>
      <c r="H321" s="185"/>
      <c r="I321" s="90"/>
      <c r="L321" s="45"/>
      <c r="M321" s="45"/>
      <c r="N321" s="45"/>
      <c r="O321" s="45"/>
      <c r="P321" s="45"/>
      <c r="Q321" s="45"/>
    </row>
    <row r="322" spans="1:17" s="44" customFormat="1" ht="15.75" customHeight="1" x14ac:dyDescent="0.25">
      <c r="A322" s="97"/>
      <c r="B322" s="184"/>
      <c r="C322" s="185"/>
      <c r="D322" s="185"/>
      <c r="E322" s="185"/>
      <c r="F322" s="185"/>
      <c r="G322" s="185"/>
      <c r="H322" s="185"/>
      <c r="I322" s="90"/>
      <c r="L322" s="45"/>
      <c r="M322" s="45"/>
      <c r="N322" s="45"/>
      <c r="O322" s="45"/>
      <c r="P322" s="45"/>
      <c r="Q322" s="45"/>
    </row>
    <row r="323" spans="1:17" s="44" customFormat="1" ht="15.75" customHeight="1" x14ac:dyDescent="0.25">
      <c r="A323" s="97"/>
      <c r="B323" s="184"/>
      <c r="C323" s="185"/>
      <c r="D323" s="185"/>
      <c r="E323" s="185"/>
      <c r="F323" s="185"/>
      <c r="G323" s="185"/>
      <c r="H323" s="185"/>
      <c r="I323" s="90"/>
      <c r="L323" s="45"/>
      <c r="M323" s="45"/>
      <c r="N323" s="45"/>
      <c r="O323" s="45"/>
      <c r="P323" s="45"/>
      <c r="Q323" s="45"/>
    </row>
    <row r="324" spans="1:17" s="44" customFormat="1" ht="15.75" customHeight="1" x14ac:dyDescent="0.25">
      <c r="A324" s="97"/>
      <c r="B324" s="184"/>
      <c r="C324" s="185"/>
      <c r="D324" s="185"/>
      <c r="E324" s="185"/>
      <c r="F324" s="185"/>
      <c r="G324" s="185"/>
      <c r="H324" s="185"/>
      <c r="I324" s="90"/>
      <c r="L324" s="45"/>
      <c r="M324" s="45"/>
      <c r="N324" s="45"/>
      <c r="O324" s="45"/>
      <c r="P324" s="45"/>
      <c r="Q324" s="45"/>
    </row>
    <row r="325" spans="1:17" s="44" customFormat="1" ht="15.75" customHeight="1" x14ac:dyDescent="0.25">
      <c r="A325" s="97"/>
      <c r="B325" s="184"/>
      <c r="C325" s="185"/>
      <c r="D325" s="185"/>
      <c r="E325" s="185"/>
      <c r="F325" s="185"/>
      <c r="G325" s="185"/>
      <c r="H325" s="185"/>
      <c r="I325" s="90"/>
      <c r="L325" s="45"/>
      <c r="M325" s="45"/>
      <c r="N325" s="45"/>
      <c r="O325" s="45"/>
      <c r="P325" s="45"/>
      <c r="Q325" s="45"/>
    </row>
    <row r="326" spans="1:17" s="44" customFormat="1" ht="15.75" customHeight="1" x14ac:dyDescent="0.25">
      <c r="A326" s="97"/>
      <c r="B326" s="184"/>
      <c r="C326" s="185"/>
      <c r="D326" s="185"/>
      <c r="E326" s="185"/>
      <c r="F326" s="185"/>
      <c r="G326" s="185"/>
      <c r="H326" s="185"/>
      <c r="I326" s="90"/>
      <c r="L326" s="45"/>
      <c r="M326" s="45"/>
      <c r="N326" s="45"/>
      <c r="O326" s="45"/>
      <c r="P326" s="45"/>
      <c r="Q326" s="45"/>
    </row>
    <row r="327" spans="1:17" s="44" customFormat="1" ht="15.75" customHeight="1" x14ac:dyDescent="0.25">
      <c r="A327" s="97"/>
      <c r="B327" s="184"/>
      <c r="C327" s="185"/>
      <c r="D327" s="185"/>
      <c r="E327" s="185"/>
      <c r="F327" s="185"/>
      <c r="G327" s="185"/>
      <c r="H327" s="185"/>
      <c r="I327" s="90"/>
      <c r="L327" s="45"/>
      <c r="M327" s="45"/>
      <c r="N327" s="45"/>
      <c r="O327" s="45"/>
      <c r="P327" s="45"/>
      <c r="Q327" s="45"/>
    </row>
    <row r="328" spans="1:17" s="44" customFormat="1" ht="15.75" customHeight="1" x14ac:dyDescent="0.25">
      <c r="A328" s="97"/>
      <c r="B328" s="184"/>
      <c r="C328" s="185"/>
      <c r="D328" s="185"/>
      <c r="E328" s="185"/>
      <c r="F328" s="185"/>
      <c r="G328" s="185"/>
      <c r="H328" s="185"/>
      <c r="I328" s="90"/>
      <c r="L328" s="45"/>
      <c r="M328" s="45"/>
      <c r="N328" s="45"/>
      <c r="O328" s="45"/>
      <c r="P328" s="45"/>
      <c r="Q328" s="45"/>
    </row>
    <row r="329" spans="1:17" s="44" customFormat="1" ht="15.75" customHeight="1" x14ac:dyDescent="0.25">
      <c r="A329" s="97"/>
      <c r="B329" s="184"/>
      <c r="C329" s="185"/>
      <c r="D329" s="185"/>
      <c r="E329" s="185"/>
      <c r="F329" s="185"/>
      <c r="G329" s="185"/>
      <c r="H329" s="185"/>
      <c r="I329" s="90"/>
      <c r="L329" s="45"/>
      <c r="M329" s="45"/>
      <c r="N329" s="45"/>
      <c r="O329" s="45"/>
      <c r="P329" s="45"/>
      <c r="Q329" s="45"/>
    </row>
    <row r="330" spans="1:17" s="44" customFormat="1" ht="15.75" customHeight="1" x14ac:dyDescent="0.25">
      <c r="A330" s="97"/>
      <c r="B330" s="184"/>
      <c r="C330" s="185"/>
      <c r="D330" s="185"/>
      <c r="E330" s="185"/>
      <c r="F330" s="185"/>
      <c r="G330" s="185"/>
      <c r="H330" s="185"/>
      <c r="I330" s="90"/>
      <c r="L330" s="45"/>
      <c r="M330" s="45"/>
      <c r="N330" s="45"/>
      <c r="O330" s="45"/>
      <c r="P330" s="45"/>
      <c r="Q330" s="45"/>
    </row>
    <row r="331" spans="1:17" s="44" customFormat="1" ht="15.75" customHeight="1" x14ac:dyDescent="0.25">
      <c r="A331" s="97"/>
      <c r="B331" s="184"/>
      <c r="C331" s="185"/>
      <c r="D331" s="185"/>
      <c r="E331" s="185"/>
      <c r="F331" s="185"/>
      <c r="G331" s="185"/>
      <c r="H331" s="185"/>
      <c r="I331" s="90"/>
      <c r="L331" s="45"/>
      <c r="M331" s="45"/>
      <c r="N331" s="45"/>
      <c r="O331" s="45"/>
      <c r="P331" s="45"/>
      <c r="Q331" s="45"/>
    </row>
    <row r="332" spans="1:17" s="44" customFormat="1" ht="15.75" customHeight="1" x14ac:dyDescent="0.25">
      <c r="A332" s="97"/>
      <c r="B332" s="184"/>
      <c r="C332" s="185"/>
      <c r="D332" s="185"/>
      <c r="E332" s="185"/>
      <c r="F332" s="185"/>
      <c r="G332" s="185"/>
      <c r="H332" s="185"/>
      <c r="I332" s="90"/>
      <c r="L332" s="45"/>
      <c r="M332" s="45"/>
      <c r="N332" s="45"/>
      <c r="O332" s="45"/>
      <c r="P332" s="45"/>
      <c r="Q332" s="45"/>
    </row>
    <row r="333" spans="1:17" s="44" customFormat="1" ht="15.75" customHeight="1" x14ac:dyDescent="0.25">
      <c r="A333" s="97"/>
      <c r="B333" s="184"/>
      <c r="C333" s="185"/>
      <c r="D333" s="185"/>
      <c r="E333" s="185"/>
      <c r="F333" s="185"/>
      <c r="G333" s="185"/>
      <c r="H333" s="185"/>
      <c r="I333" s="90"/>
      <c r="L333" s="45"/>
      <c r="M333" s="45"/>
      <c r="N333" s="45"/>
      <c r="O333" s="45"/>
      <c r="P333" s="45"/>
      <c r="Q333" s="45"/>
    </row>
    <row r="334" spans="1:17" s="44" customFormat="1" ht="15.75" customHeight="1" x14ac:dyDescent="0.25">
      <c r="A334" s="97"/>
      <c r="B334" s="184"/>
      <c r="C334" s="185"/>
      <c r="D334" s="185"/>
      <c r="E334" s="185"/>
      <c r="F334" s="185"/>
      <c r="G334" s="185"/>
      <c r="H334" s="185"/>
      <c r="I334" s="90"/>
      <c r="L334" s="45"/>
      <c r="M334" s="45"/>
      <c r="N334" s="45"/>
      <c r="O334" s="45"/>
      <c r="P334" s="45"/>
      <c r="Q334" s="45"/>
    </row>
    <row r="335" spans="1:17" s="44" customFormat="1" ht="15.75" customHeight="1" x14ac:dyDescent="0.25">
      <c r="A335" s="97"/>
      <c r="B335" s="184"/>
      <c r="C335" s="185"/>
      <c r="D335" s="185"/>
      <c r="E335" s="185"/>
      <c r="F335" s="185"/>
      <c r="G335" s="185"/>
      <c r="H335" s="185"/>
      <c r="I335" s="90"/>
      <c r="L335" s="45"/>
      <c r="M335" s="45"/>
      <c r="N335" s="45"/>
      <c r="O335" s="45"/>
      <c r="P335" s="45"/>
      <c r="Q335" s="45"/>
    </row>
    <row r="336" spans="1:17" s="44" customFormat="1" ht="15.75" customHeight="1" x14ac:dyDescent="0.25">
      <c r="A336" s="97"/>
      <c r="B336" s="184"/>
      <c r="C336" s="185"/>
      <c r="D336" s="185"/>
      <c r="E336" s="185"/>
      <c r="F336" s="185"/>
      <c r="G336" s="185"/>
      <c r="H336" s="185"/>
      <c r="I336" s="90"/>
      <c r="L336" s="45"/>
      <c r="M336" s="45"/>
      <c r="N336" s="45"/>
      <c r="O336" s="45"/>
      <c r="P336" s="45"/>
      <c r="Q336" s="45"/>
    </row>
    <row r="337" spans="1:17" s="44" customFormat="1" ht="15.75" customHeight="1" x14ac:dyDescent="0.25">
      <c r="A337" s="97"/>
      <c r="B337" s="184"/>
      <c r="C337" s="185"/>
      <c r="D337" s="185"/>
      <c r="E337" s="185"/>
      <c r="F337" s="185"/>
      <c r="G337" s="185"/>
      <c r="H337" s="185"/>
      <c r="I337" s="90"/>
      <c r="L337" s="45"/>
      <c r="M337" s="45"/>
      <c r="N337" s="45"/>
      <c r="O337" s="45"/>
      <c r="P337" s="45"/>
      <c r="Q337" s="45"/>
    </row>
    <row r="338" spans="1:17" s="44" customFormat="1" ht="15.75" customHeight="1" x14ac:dyDescent="0.25">
      <c r="A338" s="97"/>
      <c r="B338" s="184"/>
      <c r="C338" s="185"/>
      <c r="D338" s="185"/>
      <c r="E338" s="185"/>
      <c r="F338" s="185"/>
      <c r="G338" s="185"/>
      <c r="H338" s="185"/>
      <c r="I338" s="90"/>
      <c r="L338" s="45"/>
      <c r="M338" s="45"/>
      <c r="N338" s="45"/>
      <c r="O338" s="45"/>
      <c r="P338" s="45"/>
      <c r="Q338" s="45"/>
    </row>
    <row r="339" spans="1:17" s="44" customFormat="1" ht="15.75" customHeight="1" x14ac:dyDescent="0.25">
      <c r="A339" s="97"/>
      <c r="B339" s="184"/>
      <c r="C339" s="185"/>
      <c r="D339" s="185"/>
      <c r="E339" s="185"/>
      <c r="F339" s="185"/>
      <c r="G339" s="185"/>
      <c r="H339" s="185"/>
      <c r="I339" s="90"/>
      <c r="L339" s="45"/>
      <c r="M339" s="45"/>
      <c r="N339" s="45"/>
      <c r="O339" s="45"/>
      <c r="P339" s="45"/>
      <c r="Q339" s="45"/>
    </row>
    <row r="340" spans="1:17" s="44" customFormat="1" ht="15.75" customHeight="1" x14ac:dyDescent="0.25">
      <c r="A340" s="97"/>
      <c r="B340" s="184"/>
      <c r="C340" s="185"/>
      <c r="D340" s="185"/>
      <c r="E340" s="185"/>
      <c r="F340" s="185"/>
      <c r="G340" s="185"/>
      <c r="H340" s="185"/>
      <c r="I340" s="90"/>
      <c r="L340" s="45"/>
      <c r="M340" s="45"/>
      <c r="N340" s="45"/>
      <c r="O340" s="45"/>
      <c r="P340" s="45"/>
      <c r="Q340" s="45"/>
    </row>
    <row r="341" spans="1:17" s="44" customFormat="1" ht="15.75" customHeight="1" x14ac:dyDescent="0.25">
      <c r="A341" s="97"/>
      <c r="B341" s="184"/>
      <c r="C341" s="185"/>
      <c r="D341" s="185"/>
      <c r="E341" s="185"/>
      <c r="F341" s="185"/>
      <c r="G341" s="185"/>
      <c r="H341" s="185"/>
      <c r="I341" s="90"/>
      <c r="L341" s="45"/>
      <c r="M341" s="45"/>
      <c r="N341" s="45"/>
      <c r="O341" s="45"/>
      <c r="P341" s="45"/>
      <c r="Q341" s="45"/>
    </row>
    <row r="342" spans="1:17" s="44" customFormat="1" ht="15.75" customHeight="1" x14ac:dyDescent="0.25">
      <c r="A342" s="97"/>
      <c r="B342" s="184"/>
      <c r="C342" s="185"/>
      <c r="D342" s="185"/>
      <c r="E342" s="185"/>
      <c r="F342" s="185"/>
      <c r="G342" s="185"/>
      <c r="H342" s="185"/>
      <c r="I342" s="90"/>
      <c r="L342" s="45"/>
      <c r="M342" s="45"/>
      <c r="N342" s="45"/>
      <c r="O342" s="45"/>
      <c r="P342" s="45"/>
      <c r="Q342" s="45"/>
    </row>
    <row r="343" spans="1:17" s="44" customFormat="1" ht="15.75" customHeight="1" x14ac:dyDescent="0.25">
      <c r="A343" s="97"/>
      <c r="B343" s="184"/>
      <c r="C343" s="185"/>
      <c r="D343" s="185"/>
      <c r="E343" s="185"/>
      <c r="F343" s="185"/>
      <c r="G343" s="185"/>
      <c r="H343" s="185"/>
      <c r="I343" s="90"/>
      <c r="L343" s="45"/>
      <c r="M343" s="45"/>
      <c r="N343" s="45"/>
      <c r="O343" s="45"/>
      <c r="P343" s="45"/>
      <c r="Q343" s="45"/>
    </row>
    <row r="344" spans="1:17" s="44" customFormat="1" ht="15.75" customHeight="1" x14ac:dyDescent="0.25">
      <c r="A344" s="97"/>
      <c r="B344" s="184"/>
      <c r="C344" s="185"/>
      <c r="D344" s="185"/>
      <c r="E344" s="185"/>
      <c r="F344" s="185"/>
      <c r="G344" s="185"/>
      <c r="H344" s="185"/>
      <c r="I344" s="90"/>
      <c r="L344" s="45"/>
      <c r="M344" s="45"/>
      <c r="N344" s="45"/>
      <c r="O344" s="45"/>
      <c r="P344" s="45"/>
      <c r="Q344" s="45"/>
    </row>
    <row r="345" spans="1:17" s="44" customFormat="1" ht="15.75" customHeight="1" x14ac:dyDescent="0.25">
      <c r="A345" s="97"/>
      <c r="B345" s="184"/>
      <c r="C345" s="185"/>
      <c r="D345" s="185"/>
      <c r="E345" s="185"/>
      <c r="F345" s="185"/>
      <c r="G345" s="185"/>
      <c r="H345" s="185"/>
      <c r="I345" s="90"/>
      <c r="L345" s="45"/>
      <c r="M345" s="45"/>
      <c r="N345" s="45"/>
      <c r="O345" s="45"/>
      <c r="P345" s="45"/>
      <c r="Q345" s="45"/>
    </row>
    <row r="346" spans="1:17" s="44" customFormat="1" ht="15.75" customHeight="1" x14ac:dyDescent="0.25">
      <c r="A346" s="97"/>
      <c r="B346" s="184"/>
      <c r="C346" s="185"/>
      <c r="D346" s="185"/>
      <c r="E346" s="185"/>
      <c r="F346" s="185"/>
      <c r="G346" s="185"/>
      <c r="H346" s="185"/>
      <c r="I346" s="90"/>
      <c r="L346" s="45"/>
      <c r="M346" s="45"/>
      <c r="N346" s="45"/>
      <c r="O346" s="45"/>
      <c r="P346" s="45"/>
      <c r="Q346" s="45"/>
    </row>
    <row r="347" spans="1:17" s="44" customFormat="1" ht="15.75" customHeight="1" x14ac:dyDescent="0.25">
      <c r="A347" s="97"/>
      <c r="B347" s="184"/>
      <c r="C347" s="185"/>
      <c r="D347" s="185"/>
      <c r="E347" s="185"/>
      <c r="F347" s="185"/>
      <c r="G347" s="185"/>
      <c r="H347" s="185"/>
      <c r="I347" s="90"/>
      <c r="L347" s="45"/>
      <c r="M347" s="45"/>
      <c r="N347" s="45"/>
      <c r="O347" s="45"/>
      <c r="P347" s="45"/>
      <c r="Q347" s="45"/>
    </row>
    <row r="348" spans="1:17" s="44" customFormat="1" ht="15.75" customHeight="1" x14ac:dyDescent="0.25">
      <c r="A348" s="97"/>
      <c r="B348" s="184"/>
      <c r="C348" s="185"/>
      <c r="D348" s="185"/>
      <c r="E348" s="185"/>
      <c r="F348" s="185"/>
      <c r="G348" s="185"/>
      <c r="H348" s="185"/>
      <c r="I348" s="90"/>
      <c r="L348" s="45"/>
      <c r="M348" s="45"/>
      <c r="N348" s="45"/>
      <c r="O348" s="45"/>
      <c r="P348" s="45"/>
      <c r="Q348" s="45"/>
    </row>
    <row r="349" spans="1:17" s="44" customFormat="1" ht="15.75" customHeight="1" x14ac:dyDescent="0.25">
      <c r="A349" s="97"/>
      <c r="B349" s="184"/>
      <c r="C349" s="185"/>
      <c r="D349" s="185"/>
      <c r="E349" s="185"/>
      <c r="F349" s="185"/>
      <c r="G349" s="185"/>
      <c r="H349" s="185"/>
      <c r="I349" s="90"/>
      <c r="L349" s="45"/>
      <c r="M349" s="45"/>
      <c r="N349" s="45"/>
      <c r="O349" s="45"/>
      <c r="P349" s="45"/>
      <c r="Q349" s="45"/>
    </row>
    <row r="350" spans="1:17" s="44" customFormat="1" ht="15.75" customHeight="1" x14ac:dyDescent="0.25">
      <c r="A350" s="97"/>
      <c r="B350" s="184"/>
      <c r="C350" s="185"/>
      <c r="D350" s="185"/>
      <c r="E350" s="185"/>
      <c r="F350" s="185"/>
      <c r="G350" s="185"/>
      <c r="H350" s="185"/>
      <c r="I350" s="90"/>
      <c r="L350" s="45"/>
      <c r="M350" s="45"/>
      <c r="N350" s="45"/>
      <c r="O350" s="45"/>
      <c r="P350" s="45"/>
      <c r="Q350" s="45"/>
    </row>
    <row r="351" spans="1:17" s="44" customFormat="1" ht="15.75" customHeight="1" x14ac:dyDescent="0.25">
      <c r="A351" s="97"/>
      <c r="B351" s="184"/>
      <c r="C351" s="185"/>
      <c r="D351" s="185"/>
      <c r="E351" s="185"/>
      <c r="F351" s="185"/>
      <c r="G351" s="185"/>
      <c r="H351" s="185"/>
      <c r="I351" s="90"/>
      <c r="L351" s="45"/>
      <c r="M351" s="45"/>
      <c r="N351" s="45"/>
      <c r="O351" s="45"/>
      <c r="P351" s="45"/>
      <c r="Q351" s="45"/>
    </row>
    <row r="352" spans="1:17" s="44" customFormat="1" ht="15.75" customHeight="1" x14ac:dyDescent="0.25">
      <c r="A352" s="97"/>
      <c r="B352" s="184"/>
      <c r="C352" s="185"/>
      <c r="D352" s="185"/>
      <c r="E352" s="185"/>
      <c r="F352" s="185"/>
      <c r="G352" s="185"/>
      <c r="H352" s="185"/>
      <c r="I352" s="90"/>
      <c r="L352" s="45"/>
      <c r="M352" s="45"/>
      <c r="N352" s="45"/>
      <c r="O352" s="45"/>
      <c r="P352" s="45"/>
      <c r="Q352" s="45"/>
    </row>
    <row r="353" spans="1:17" s="44" customFormat="1" ht="15.75" customHeight="1" x14ac:dyDescent="0.25">
      <c r="A353" s="97"/>
      <c r="B353" s="184"/>
      <c r="C353" s="185"/>
      <c r="D353" s="185"/>
      <c r="E353" s="185"/>
      <c r="F353" s="185"/>
      <c r="G353" s="185"/>
      <c r="H353" s="185"/>
      <c r="I353" s="90"/>
      <c r="L353" s="45"/>
      <c r="M353" s="45"/>
      <c r="N353" s="45"/>
      <c r="O353" s="45"/>
      <c r="P353" s="45"/>
      <c r="Q353" s="45"/>
    </row>
    <row r="354" spans="1:17" s="44" customFormat="1" ht="15.75" customHeight="1" x14ac:dyDescent="0.25">
      <c r="A354" s="97"/>
      <c r="B354" s="184"/>
      <c r="C354" s="185"/>
      <c r="D354" s="185"/>
      <c r="E354" s="185"/>
      <c r="F354" s="185"/>
      <c r="G354" s="185"/>
      <c r="H354" s="185"/>
      <c r="I354" s="90"/>
      <c r="L354" s="45"/>
      <c r="M354" s="45"/>
      <c r="N354" s="45"/>
      <c r="O354" s="45"/>
      <c r="P354" s="45"/>
      <c r="Q354" s="45"/>
    </row>
    <row r="355" spans="1:17" s="44" customFormat="1" ht="15.75" customHeight="1" x14ac:dyDescent="0.25">
      <c r="A355" s="97"/>
      <c r="B355" s="184"/>
      <c r="C355" s="185"/>
      <c r="D355" s="185"/>
      <c r="E355" s="185"/>
      <c r="F355" s="185"/>
      <c r="G355" s="185"/>
      <c r="H355" s="185"/>
      <c r="I355" s="90"/>
      <c r="L355" s="45"/>
      <c r="M355" s="45"/>
      <c r="N355" s="45"/>
      <c r="O355" s="45"/>
      <c r="P355" s="45"/>
      <c r="Q355" s="45"/>
    </row>
    <row r="356" spans="1:17" s="44" customFormat="1" ht="15.75" customHeight="1" x14ac:dyDescent="0.25">
      <c r="A356" s="97"/>
      <c r="B356" s="184"/>
      <c r="C356" s="185"/>
      <c r="D356" s="185"/>
      <c r="E356" s="185"/>
      <c r="F356" s="185"/>
      <c r="G356" s="185"/>
      <c r="H356" s="185"/>
      <c r="I356" s="90"/>
      <c r="L356" s="45"/>
      <c r="M356" s="45"/>
      <c r="N356" s="45"/>
      <c r="O356" s="45"/>
      <c r="P356" s="45"/>
      <c r="Q356" s="45"/>
    </row>
    <row r="357" spans="1:17" s="44" customFormat="1" ht="15.75" customHeight="1" x14ac:dyDescent="0.25">
      <c r="A357" s="97"/>
      <c r="B357" s="184"/>
      <c r="C357" s="185"/>
      <c r="D357" s="185"/>
      <c r="E357" s="185"/>
      <c r="F357" s="185"/>
      <c r="G357" s="185"/>
      <c r="H357" s="185"/>
      <c r="I357" s="90"/>
      <c r="L357" s="45"/>
      <c r="M357" s="45"/>
      <c r="N357" s="45"/>
      <c r="O357" s="45"/>
      <c r="P357" s="45"/>
      <c r="Q357" s="45"/>
    </row>
    <row r="358" spans="1:17" s="44" customFormat="1" ht="15.75" customHeight="1" x14ac:dyDescent="0.25">
      <c r="A358" s="97"/>
      <c r="B358" s="184"/>
      <c r="C358" s="185"/>
      <c r="D358" s="185"/>
      <c r="E358" s="185"/>
      <c r="F358" s="185"/>
      <c r="G358" s="185"/>
      <c r="H358" s="185"/>
      <c r="I358" s="90"/>
      <c r="L358" s="45"/>
      <c r="M358" s="45"/>
      <c r="N358" s="45"/>
      <c r="O358" s="45"/>
      <c r="P358" s="45"/>
      <c r="Q358" s="45"/>
    </row>
    <row r="359" spans="1:17" s="44" customFormat="1" ht="15.75" customHeight="1" x14ac:dyDescent="0.25">
      <c r="A359" s="97"/>
      <c r="B359" s="184"/>
      <c r="C359" s="185"/>
      <c r="D359" s="185"/>
      <c r="E359" s="185"/>
      <c r="F359" s="185"/>
      <c r="G359" s="185"/>
      <c r="H359" s="185"/>
      <c r="I359" s="90"/>
      <c r="L359" s="45"/>
      <c r="M359" s="45"/>
      <c r="N359" s="45"/>
      <c r="O359" s="45"/>
      <c r="P359" s="45"/>
      <c r="Q359" s="45"/>
    </row>
    <row r="360" spans="1:17" s="44" customFormat="1" ht="15.75" customHeight="1" x14ac:dyDescent="0.2">
      <c r="A360" s="60"/>
      <c r="B360" s="189"/>
      <c r="C360" s="45"/>
      <c r="D360" s="45"/>
      <c r="E360" s="45"/>
      <c r="F360" s="45"/>
      <c r="G360" s="45"/>
      <c r="H360" s="45"/>
      <c r="I360" s="72"/>
      <c r="L360" s="45"/>
      <c r="M360" s="45"/>
      <c r="N360" s="45"/>
      <c r="O360" s="45"/>
      <c r="P360" s="45"/>
      <c r="Q360" s="45"/>
    </row>
    <row r="361" spans="1:17" s="44" customFormat="1" ht="15.75" customHeight="1" x14ac:dyDescent="0.2">
      <c r="A361" s="142" t="s">
        <v>364</v>
      </c>
      <c r="B361" s="191"/>
      <c r="C361" s="142"/>
      <c r="D361" s="142"/>
      <c r="E361" s="142"/>
      <c r="F361" s="142"/>
      <c r="G361" s="142"/>
      <c r="H361" s="142"/>
      <c r="I361" s="143"/>
      <c r="L361" s="45"/>
      <c r="M361" s="45"/>
      <c r="N361" s="45"/>
      <c r="O361" s="45"/>
      <c r="P361" s="45"/>
      <c r="Q361" s="45"/>
    </row>
    <row r="362" spans="1:17" s="44" customFormat="1" ht="15.75" customHeight="1" x14ac:dyDescent="0.2">
      <c r="A362" s="142" t="s">
        <v>365</v>
      </c>
      <c r="B362" s="191"/>
      <c r="C362" s="142"/>
      <c r="D362" s="142"/>
      <c r="E362" s="142"/>
      <c r="F362" s="142"/>
      <c r="G362" s="142"/>
      <c r="H362" s="142"/>
      <c r="I362" s="143"/>
      <c r="L362" s="45"/>
      <c r="M362" s="45"/>
      <c r="N362" s="45"/>
      <c r="O362" s="45"/>
      <c r="P362" s="45"/>
      <c r="Q362" s="45"/>
    </row>
    <row r="363" spans="1:17" s="44" customFormat="1" ht="15.75" customHeight="1" x14ac:dyDescent="0.2">
      <c r="A363" s="142" t="s">
        <v>406</v>
      </c>
      <c r="B363" s="191"/>
      <c r="C363" s="142"/>
      <c r="D363" s="142"/>
      <c r="E363" s="142"/>
      <c r="F363" s="142"/>
      <c r="G363" s="142"/>
      <c r="H363" s="142"/>
      <c r="I363" s="143"/>
      <c r="L363" s="45"/>
      <c r="M363" s="45"/>
      <c r="N363" s="45"/>
      <c r="O363" s="45"/>
      <c r="P363" s="45"/>
      <c r="Q363" s="45"/>
    </row>
    <row r="364" spans="1:17" s="44" customFormat="1" ht="15.75" customHeight="1" x14ac:dyDescent="0.2">
      <c r="A364" s="60"/>
      <c r="B364" s="189"/>
      <c r="C364" s="45"/>
      <c r="D364" s="45"/>
      <c r="E364" s="45"/>
      <c r="F364" s="45"/>
      <c r="G364" s="45"/>
      <c r="H364" s="45"/>
      <c r="I364" s="72"/>
      <c r="L364" s="45"/>
      <c r="M364" s="45"/>
      <c r="N364" s="45"/>
      <c r="O364" s="45"/>
      <c r="P364" s="45"/>
      <c r="Q364" s="45"/>
    </row>
    <row r="365" spans="1:17" s="44" customFormat="1" ht="15.75" customHeight="1" x14ac:dyDescent="0.2">
      <c r="A365" s="60"/>
      <c r="B365" s="189"/>
      <c r="C365" s="45"/>
      <c r="D365" s="45"/>
      <c r="E365" s="45"/>
      <c r="F365" s="45"/>
      <c r="G365" s="45"/>
      <c r="H365" s="45"/>
      <c r="I365" s="72"/>
      <c r="L365" s="45"/>
      <c r="M365" s="45"/>
      <c r="N365" s="45"/>
      <c r="O365" s="45"/>
      <c r="P365" s="45"/>
      <c r="Q365" s="45"/>
    </row>
    <row r="366" spans="1:17" s="45" customFormat="1" ht="15.75" customHeight="1" x14ac:dyDescent="0.2">
      <c r="B366" s="189"/>
      <c r="I366" s="83"/>
      <c r="J366" s="44"/>
      <c r="K366" s="44"/>
    </row>
    <row r="367" spans="1:17" s="45" customFormat="1" ht="15.75" customHeight="1" x14ac:dyDescent="0.2">
      <c r="B367" s="189"/>
      <c r="I367" s="83"/>
      <c r="J367" s="44"/>
      <c r="K367" s="44"/>
    </row>
    <row r="368" spans="1:17" s="45" customFormat="1" ht="15.75" customHeight="1" x14ac:dyDescent="0.2">
      <c r="B368" s="189"/>
      <c r="I368" s="83"/>
      <c r="J368" s="44"/>
      <c r="K368" s="44"/>
    </row>
    <row r="369" spans="2:11" s="45" customFormat="1" ht="15.75" customHeight="1" x14ac:dyDescent="0.2">
      <c r="B369" s="189"/>
      <c r="I369" s="83"/>
      <c r="J369" s="44"/>
      <c r="K369" s="44"/>
    </row>
    <row r="370" spans="2:11" s="45" customFormat="1" ht="15.75" customHeight="1" x14ac:dyDescent="0.2">
      <c r="B370" s="189"/>
      <c r="I370" s="83"/>
      <c r="J370" s="44"/>
      <c r="K370" s="44"/>
    </row>
    <row r="371" spans="2:11" s="45" customFormat="1" ht="15.75" customHeight="1" x14ac:dyDescent="0.2">
      <c r="B371" s="189"/>
      <c r="I371" s="83"/>
      <c r="J371" s="44"/>
      <c r="K371" s="44"/>
    </row>
    <row r="372" spans="2:11" s="45" customFormat="1" ht="15.75" customHeight="1" x14ac:dyDescent="0.2">
      <c r="B372" s="189"/>
      <c r="I372" s="83"/>
      <c r="J372" s="44"/>
      <c r="K372" s="44"/>
    </row>
    <row r="373" spans="2:11" s="45" customFormat="1" ht="15.75" customHeight="1" x14ac:dyDescent="0.2">
      <c r="B373" s="189"/>
      <c r="I373" s="83"/>
      <c r="J373" s="44"/>
      <c r="K373" s="44"/>
    </row>
    <row r="374" spans="2:11" s="45" customFormat="1" ht="15.75" customHeight="1" x14ac:dyDescent="0.2">
      <c r="B374" s="189"/>
      <c r="I374" s="83"/>
      <c r="J374" s="44"/>
      <c r="K374" s="44"/>
    </row>
    <row r="375" spans="2:11" s="45" customFormat="1" ht="15.75" customHeight="1" x14ac:dyDescent="0.2">
      <c r="B375" s="189"/>
      <c r="I375" s="83"/>
      <c r="J375" s="44"/>
      <c r="K375" s="44"/>
    </row>
    <row r="376" spans="2:11" s="45" customFormat="1" ht="15.75" customHeight="1" x14ac:dyDescent="0.2">
      <c r="B376" s="189"/>
      <c r="I376" s="83"/>
      <c r="J376" s="44"/>
      <c r="K376" s="44"/>
    </row>
    <row r="377" spans="2:11" s="45" customFormat="1" ht="15.75" customHeight="1" x14ac:dyDescent="0.2">
      <c r="B377" s="189"/>
      <c r="I377" s="83"/>
      <c r="J377" s="44"/>
      <c r="K377" s="44"/>
    </row>
    <row r="378" spans="2:11" s="45" customFormat="1" ht="15.75" customHeight="1" x14ac:dyDescent="0.2">
      <c r="B378" s="189"/>
      <c r="I378" s="83"/>
      <c r="J378" s="44"/>
      <c r="K378" s="44"/>
    </row>
    <row r="379" spans="2:11" s="45" customFormat="1" ht="15.75" customHeight="1" x14ac:dyDescent="0.2">
      <c r="B379" s="189"/>
      <c r="I379" s="83"/>
      <c r="J379" s="44"/>
      <c r="K379" s="44"/>
    </row>
    <row r="380" spans="2:11" s="45" customFormat="1" ht="15.75" customHeight="1" x14ac:dyDescent="0.2">
      <c r="B380" s="189"/>
      <c r="I380" s="83"/>
      <c r="J380" s="44"/>
      <c r="K380" s="44"/>
    </row>
    <row r="381" spans="2:11" s="45" customFormat="1" ht="15.75" customHeight="1" x14ac:dyDescent="0.2">
      <c r="B381" s="189"/>
      <c r="I381" s="83"/>
      <c r="J381" s="44"/>
      <c r="K381" s="44"/>
    </row>
    <row r="382" spans="2:11" s="45" customFormat="1" ht="15.75" customHeight="1" x14ac:dyDescent="0.2">
      <c r="B382" s="189"/>
      <c r="I382" s="83"/>
      <c r="J382" s="44"/>
      <c r="K382" s="44"/>
    </row>
    <row r="383" spans="2:11" s="45" customFormat="1" ht="15.75" customHeight="1" x14ac:dyDescent="0.2">
      <c r="B383" s="189"/>
      <c r="I383" s="83"/>
      <c r="J383" s="44"/>
      <c r="K383" s="44"/>
    </row>
    <row r="384" spans="2:11" s="45" customFormat="1" ht="15.75" customHeight="1" x14ac:dyDescent="0.2">
      <c r="B384" s="189"/>
      <c r="I384" s="83"/>
      <c r="J384" s="44"/>
      <c r="K384" s="44"/>
    </row>
    <row r="385" spans="2:11" s="45" customFormat="1" ht="15.75" customHeight="1" x14ac:dyDescent="0.2">
      <c r="B385" s="189"/>
      <c r="I385" s="83"/>
      <c r="J385" s="44"/>
      <c r="K385" s="44"/>
    </row>
    <row r="386" spans="2:11" s="45" customFormat="1" ht="15.75" customHeight="1" x14ac:dyDescent="0.2">
      <c r="B386" s="189"/>
      <c r="I386" s="83"/>
      <c r="J386" s="44"/>
      <c r="K386" s="44"/>
    </row>
    <row r="387" spans="2:11" s="45" customFormat="1" ht="15.75" customHeight="1" x14ac:dyDescent="0.2">
      <c r="B387" s="189"/>
      <c r="I387" s="83"/>
      <c r="J387" s="44"/>
      <c r="K387" s="44"/>
    </row>
    <row r="388" spans="2:11" s="45" customFormat="1" ht="15.75" customHeight="1" x14ac:dyDescent="0.2">
      <c r="B388" s="189"/>
      <c r="I388" s="83"/>
      <c r="J388" s="44"/>
      <c r="K388" s="44"/>
    </row>
    <row r="389" spans="2:11" s="45" customFormat="1" ht="15.75" customHeight="1" x14ac:dyDescent="0.2">
      <c r="B389" s="189"/>
      <c r="I389" s="83"/>
      <c r="J389" s="44"/>
      <c r="K389" s="44"/>
    </row>
    <row r="390" spans="2:11" s="45" customFormat="1" ht="15.75" customHeight="1" x14ac:dyDescent="0.2">
      <c r="B390" s="189"/>
      <c r="I390" s="83"/>
      <c r="J390" s="44"/>
      <c r="K390" s="44"/>
    </row>
    <row r="391" spans="2:11" s="45" customFormat="1" ht="15.75" customHeight="1" x14ac:dyDescent="0.2">
      <c r="B391" s="189"/>
      <c r="I391" s="83"/>
      <c r="J391" s="44"/>
      <c r="K391" s="44"/>
    </row>
    <row r="392" spans="2:11" s="45" customFormat="1" ht="15.75" customHeight="1" x14ac:dyDescent="0.2">
      <c r="B392" s="189"/>
      <c r="I392" s="83"/>
      <c r="J392" s="44"/>
      <c r="K392" s="44"/>
    </row>
    <row r="393" spans="2:11" s="45" customFormat="1" ht="15.75" customHeight="1" x14ac:dyDescent="0.2">
      <c r="B393" s="189"/>
      <c r="I393" s="83"/>
      <c r="J393" s="44"/>
      <c r="K393" s="44"/>
    </row>
    <row r="394" spans="2:11" s="45" customFormat="1" ht="15.75" customHeight="1" x14ac:dyDescent="0.2">
      <c r="B394" s="189"/>
      <c r="I394" s="83"/>
      <c r="J394" s="44"/>
      <c r="K394" s="44"/>
    </row>
    <row r="395" spans="2:11" s="45" customFormat="1" ht="15.75" customHeight="1" x14ac:dyDescent="0.2">
      <c r="B395" s="189"/>
      <c r="I395" s="83"/>
      <c r="J395" s="44"/>
      <c r="K395" s="44"/>
    </row>
    <row r="396" spans="2:11" s="45" customFormat="1" ht="15.75" customHeight="1" x14ac:dyDescent="0.2">
      <c r="B396" s="189"/>
      <c r="I396" s="83"/>
      <c r="J396" s="44"/>
      <c r="K396" s="44"/>
    </row>
    <row r="397" spans="2:11" s="45" customFormat="1" ht="15.75" customHeight="1" x14ac:dyDescent="0.2">
      <c r="B397" s="189"/>
      <c r="I397" s="83"/>
      <c r="J397" s="44"/>
      <c r="K397" s="44"/>
    </row>
    <row r="398" spans="2:11" s="45" customFormat="1" ht="15.75" customHeight="1" x14ac:dyDescent="0.2">
      <c r="B398" s="189"/>
      <c r="I398" s="83"/>
      <c r="J398" s="44"/>
      <c r="K398" s="44"/>
    </row>
    <row r="399" spans="2:11" s="45" customFormat="1" ht="15.75" customHeight="1" x14ac:dyDescent="0.2">
      <c r="B399" s="189"/>
      <c r="I399" s="83"/>
      <c r="J399" s="44"/>
      <c r="K399" s="44"/>
    </row>
    <row r="400" spans="2:11" s="45" customFormat="1" ht="15.75" customHeight="1" x14ac:dyDescent="0.2">
      <c r="B400" s="189"/>
      <c r="I400" s="83"/>
      <c r="J400" s="44"/>
      <c r="K400" s="44"/>
    </row>
    <row r="401" spans="2:11" s="45" customFormat="1" ht="15.75" customHeight="1" x14ac:dyDescent="0.2">
      <c r="B401" s="189"/>
      <c r="I401" s="83"/>
      <c r="J401" s="44"/>
      <c r="K401" s="44"/>
    </row>
    <row r="402" spans="2:11" s="45" customFormat="1" ht="15.75" customHeight="1" x14ac:dyDescent="0.2">
      <c r="B402" s="189"/>
      <c r="I402" s="83"/>
      <c r="J402" s="44"/>
      <c r="K402" s="44"/>
    </row>
    <row r="403" spans="2:11" s="45" customFormat="1" ht="15.75" customHeight="1" x14ac:dyDescent="0.2">
      <c r="B403" s="189"/>
      <c r="I403" s="83"/>
      <c r="J403" s="44"/>
      <c r="K403" s="44"/>
    </row>
    <row r="404" spans="2:11" s="45" customFormat="1" ht="15.75" customHeight="1" x14ac:dyDescent="0.2">
      <c r="B404" s="189"/>
      <c r="I404" s="83"/>
      <c r="J404" s="44"/>
      <c r="K404" s="44"/>
    </row>
    <row r="405" spans="2:11" s="45" customFormat="1" ht="15.75" customHeight="1" x14ac:dyDescent="0.2">
      <c r="B405" s="189"/>
      <c r="I405" s="83"/>
      <c r="J405" s="44"/>
      <c r="K405" s="44"/>
    </row>
    <row r="406" spans="2:11" s="45" customFormat="1" ht="15.75" customHeight="1" x14ac:dyDescent="0.2">
      <c r="B406" s="189"/>
      <c r="I406" s="83"/>
      <c r="J406" s="44"/>
      <c r="K406" s="44"/>
    </row>
    <row r="407" spans="2:11" s="45" customFormat="1" ht="15.75" customHeight="1" x14ac:dyDescent="0.2">
      <c r="B407" s="189"/>
      <c r="I407" s="83"/>
      <c r="J407" s="44"/>
      <c r="K407" s="44"/>
    </row>
    <row r="408" spans="2:11" s="45" customFormat="1" ht="15.75" customHeight="1" x14ac:dyDescent="0.2">
      <c r="B408" s="189"/>
      <c r="I408" s="83"/>
      <c r="J408" s="44"/>
      <c r="K408" s="44"/>
    </row>
    <row r="409" spans="2:11" s="45" customFormat="1" ht="15.75" customHeight="1" x14ac:dyDescent="0.2">
      <c r="B409" s="189"/>
      <c r="I409" s="83"/>
      <c r="J409" s="44"/>
      <c r="K409" s="44"/>
    </row>
    <row r="410" spans="2:11" s="45" customFormat="1" ht="15.75" customHeight="1" x14ac:dyDescent="0.2">
      <c r="B410" s="189"/>
      <c r="I410" s="83"/>
      <c r="J410" s="44"/>
      <c r="K410" s="44"/>
    </row>
    <row r="411" spans="2:11" s="45" customFormat="1" ht="15.75" customHeight="1" x14ac:dyDescent="0.2">
      <c r="B411" s="189"/>
      <c r="I411" s="83"/>
      <c r="J411" s="44"/>
      <c r="K411" s="44"/>
    </row>
    <row r="412" spans="2:11" s="45" customFormat="1" ht="15.75" customHeight="1" x14ac:dyDescent="0.2">
      <c r="B412" s="189"/>
      <c r="I412" s="83"/>
      <c r="J412" s="44"/>
      <c r="K412" s="44"/>
    </row>
    <row r="413" spans="2:11" s="45" customFormat="1" ht="15.75" customHeight="1" x14ac:dyDescent="0.2">
      <c r="B413" s="189"/>
      <c r="I413" s="83"/>
      <c r="J413" s="44"/>
      <c r="K413" s="44"/>
    </row>
    <row r="414" spans="2:11" s="45" customFormat="1" ht="15.75" customHeight="1" x14ac:dyDescent="0.2">
      <c r="B414" s="189"/>
      <c r="I414" s="83"/>
      <c r="J414" s="44"/>
      <c r="K414" s="44"/>
    </row>
    <row r="415" spans="2:11" s="45" customFormat="1" ht="15.75" customHeight="1" x14ac:dyDescent="0.2">
      <c r="B415" s="189"/>
      <c r="I415" s="83"/>
      <c r="J415" s="44"/>
      <c r="K415" s="44"/>
    </row>
    <row r="416" spans="2:11" s="45" customFormat="1" ht="15.75" customHeight="1" x14ac:dyDescent="0.2">
      <c r="B416" s="189"/>
      <c r="I416" s="83"/>
      <c r="J416" s="44"/>
      <c r="K416" s="44"/>
    </row>
    <row r="417" spans="2:11" s="45" customFormat="1" ht="15.75" customHeight="1" x14ac:dyDescent="0.2">
      <c r="B417" s="189"/>
      <c r="I417" s="83"/>
      <c r="J417" s="44"/>
      <c r="K417" s="44"/>
    </row>
    <row r="418" spans="2:11" s="45" customFormat="1" ht="15.75" customHeight="1" x14ac:dyDescent="0.2">
      <c r="B418" s="189"/>
      <c r="I418" s="83"/>
      <c r="J418" s="44"/>
      <c r="K418" s="44"/>
    </row>
    <row r="419" spans="2:11" s="45" customFormat="1" ht="15.75" customHeight="1" x14ac:dyDescent="0.2">
      <c r="B419" s="189"/>
      <c r="I419" s="83"/>
      <c r="J419" s="44"/>
      <c r="K419" s="44"/>
    </row>
    <row r="420" spans="2:11" s="45" customFormat="1" ht="15.75" customHeight="1" x14ac:dyDescent="0.2">
      <c r="B420" s="189"/>
      <c r="I420" s="83"/>
      <c r="J420" s="44"/>
      <c r="K420" s="44"/>
    </row>
    <row r="421" spans="2:11" s="45" customFormat="1" ht="15.75" customHeight="1" x14ac:dyDescent="0.2">
      <c r="B421" s="189"/>
      <c r="I421" s="83"/>
      <c r="J421" s="44"/>
      <c r="K421" s="44"/>
    </row>
    <row r="422" spans="2:11" s="45" customFormat="1" ht="15.75" customHeight="1" x14ac:dyDescent="0.2">
      <c r="B422" s="189"/>
      <c r="I422" s="83"/>
      <c r="J422" s="44"/>
      <c r="K422" s="44"/>
    </row>
    <row r="423" spans="2:11" s="45" customFormat="1" ht="15.75" customHeight="1" x14ac:dyDescent="0.2">
      <c r="B423" s="189"/>
      <c r="I423" s="83"/>
      <c r="J423" s="44"/>
      <c r="K423" s="44"/>
    </row>
    <row r="424" spans="2:11" s="45" customFormat="1" ht="15.75" customHeight="1" x14ac:dyDescent="0.2">
      <c r="B424" s="189"/>
      <c r="I424" s="83"/>
      <c r="J424" s="44"/>
      <c r="K424" s="44"/>
    </row>
    <row r="425" spans="2:11" s="45" customFormat="1" ht="15.75" customHeight="1" x14ac:dyDescent="0.2">
      <c r="B425" s="189"/>
      <c r="I425" s="83"/>
      <c r="J425" s="44"/>
      <c r="K425" s="44"/>
    </row>
    <row r="426" spans="2:11" s="45" customFormat="1" ht="15.75" customHeight="1" x14ac:dyDescent="0.2">
      <c r="B426" s="189"/>
      <c r="I426" s="83"/>
      <c r="J426" s="44"/>
      <c r="K426" s="44"/>
    </row>
    <row r="427" spans="2:11" s="45" customFormat="1" ht="15.75" customHeight="1" x14ac:dyDescent="0.2">
      <c r="B427" s="189"/>
      <c r="I427" s="83"/>
      <c r="J427" s="44"/>
      <c r="K427" s="44"/>
    </row>
    <row r="428" spans="2:11" s="45" customFormat="1" ht="15.75" customHeight="1" x14ac:dyDescent="0.2">
      <c r="B428" s="189"/>
      <c r="I428" s="83"/>
      <c r="J428" s="44"/>
      <c r="K428" s="44"/>
    </row>
    <row r="429" spans="2:11" s="45" customFormat="1" ht="15.75" customHeight="1" x14ac:dyDescent="0.2">
      <c r="B429" s="189"/>
      <c r="I429" s="83"/>
      <c r="J429" s="44"/>
      <c r="K429" s="44"/>
    </row>
    <row r="430" spans="2:11" s="45" customFormat="1" ht="15.75" customHeight="1" x14ac:dyDescent="0.2">
      <c r="B430" s="189"/>
      <c r="I430" s="83"/>
      <c r="J430" s="44"/>
      <c r="K430" s="44"/>
    </row>
    <row r="431" spans="2:11" s="45" customFormat="1" ht="15.75" customHeight="1" x14ac:dyDescent="0.2">
      <c r="B431" s="189"/>
      <c r="I431" s="83"/>
      <c r="J431" s="44"/>
      <c r="K431" s="44"/>
    </row>
    <row r="432" spans="2:11" s="45" customFormat="1" ht="15.75" customHeight="1" x14ac:dyDescent="0.2">
      <c r="B432" s="189"/>
      <c r="I432" s="83"/>
      <c r="J432" s="44"/>
      <c r="K432" s="44"/>
    </row>
    <row r="433" spans="2:11" s="45" customFormat="1" ht="15.75" customHeight="1" x14ac:dyDescent="0.2">
      <c r="B433" s="189"/>
      <c r="I433" s="83"/>
      <c r="J433" s="44"/>
      <c r="K433" s="44"/>
    </row>
    <row r="434" spans="2:11" s="45" customFormat="1" ht="15.75" customHeight="1" x14ac:dyDescent="0.2">
      <c r="B434" s="189"/>
      <c r="I434" s="83"/>
      <c r="J434" s="44"/>
      <c r="K434" s="44"/>
    </row>
    <row r="435" spans="2:11" s="45" customFormat="1" ht="15.75" customHeight="1" x14ac:dyDescent="0.2">
      <c r="B435" s="189"/>
      <c r="I435" s="83"/>
      <c r="J435" s="44"/>
      <c r="K435" s="44"/>
    </row>
    <row r="436" spans="2:11" s="45" customFormat="1" ht="15.75" customHeight="1" x14ac:dyDescent="0.2">
      <c r="B436" s="189"/>
      <c r="I436" s="83"/>
      <c r="J436" s="44"/>
      <c r="K436" s="44"/>
    </row>
    <row r="437" spans="2:11" s="45" customFormat="1" ht="15.75" customHeight="1" x14ac:dyDescent="0.2">
      <c r="B437" s="189"/>
      <c r="I437" s="83"/>
      <c r="J437" s="44"/>
      <c r="K437" s="44"/>
    </row>
    <row r="438" spans="2:11" s="45" customFormat="1" ht="15.75" customHeight="1" x14ac:dyDescent="0.2">
      <c r="B438" s="189"/>
      <c r="I438" s="83"/>
      <c r="J438" s="44"/>
      <c r="K438" s="44"/>
    </row>
    <row r="439" spans="2:11" s="45" customFormat="1" ht="15.75" customHeight="1" x14ac:dyDescent="0.2">
      <c r="B439" s="189"/>
      <c r="I439" s="83"/>
      <c r="J439" s="44"/>
      <c r="K439" s="44"/>
    </row>
    <row r="440" spans="2:11" s="45" customFormat="1" ht="15.75" customHeight="1" x14ac:dyDescent="0.2">
      <c r="B440" s="189"/>
      <c r="I440" s="83"/>
      <c r="J440" s="44"/>
      <c r="K440" s="44"/>
    </row>
    <row r="441" spans="2:11" s="45" customFormat="1" ht="15.75" customHeight="1" x14ac:dyDescent="0.2">
      <c r="B441" s="189"/>
      <c r="I441" s="83"/>
      <c r="J441" s="44"/>
      <c r="K441" s="44"/>
    </row>
    <row r="442" spans="2:11" s="45" customFormat="1" ht="15.75" customHeight="1" x14ac:dyDescent="0.2">
      <c r="B442" s="189"/>
      <c r="I442" s="83"/>
      <c r="J442" s="44"/>
      <c r="K442" s="44"/>
    </row>
    <row r="443" spans="2:11" s="45" customFormat="1" ht="15.75" customHeight="1" x14ac:dyDescent="0.2">
      <c r="B443" s="189"/>
      <c r="I443" s="83"/>
      <c r="J443" s="44"/>
      <c r="K443" s="44"/>
    </row>
    <row r="444" spans="2:11" s="45" customFormat="1" ht="15.75" customHeight="1" x14ac:dyDescent="0.2">
      <c r="B444" s="189"/>
      <c r="I444" s="83"/>
      <c r="J444" s="44"/>
      <c r="K444" s="44"/>
    </row>
    <row r="445" spans="2:11" s="45" customFormat="1" ht="15.75" customHeight="1" x14ac:dyDescent="0.2">
      <c r="B445" s="189"/>
      <c r="I445" s="83"/>
      <c r="J445" s="44"/>
      <c r="K445" s="44"/>
    </row>
    <row r="446" spans="2:11" s="45" customFormat="1" ht="15.75" customHeight="1" x14ac:dyDescent="0.2">
      <c r="B446" s="189"/>
      <c r="I446" s="83"/>
      <c r="J446" s="44"/>
      <c r="K446" s="44"/>
    </row>
    <row r="447" spans="2:11" s="45" customFormat="1" ht="15.75" customHeight="1" x14ac:dyDescent="0.2">
      <c r="B447" s="189"/>
      <c r="I447" s="83"/>
      <c r="J447" s="44"/>
      <c r="K447" s="44"/>
    </row>
    <row r="448" spans="2:11" s="45" customFormat="1" ht="15.75" customHeight="1" x14ac:dyDescent="0.2">
      <c r="B448" s="189"/>
      <c r="I448" s="83"/>
      <c r="J448" s="44"/>
      <c r="K448" s="44"/>
    </row>
    <row r="449" spans="2:11" s="45" customFormat="1" ht="15.75" customHeight="1" x14ac:dyDescent="0.2">
      <c r="B449" s="189"/>
      <c r="I449" s="83"/>
      <c r="J449" s="44"/>
      <c r="K449" s="44"/>
    </row>
    <row r="450" spans="2:11" s="45" customFormat="1" ht="15.75" customHeight="1" x14ac:dyDescent="0.2">
      <c r="B450" s="189"/>
      <c r="I450" s="83"/>
      <c r="J450" s="44"/>
      <c r="K450" s="44"/>
    </row>
    <row r="451" spans="2:11" s="45" customFormat="1" ht="15.75" customHeight="1" x14ac:dyDescent="0.2">
      <c r="B451" s="189"/>
      <c r="I451" s="83"/>
      <c r="J451" s="44"/>
      <c r="K451" s="44"/>
    </row>
    <row r="452" spans="2:11" s="45" customFormat="1" ht="15.75" customHeight="1" x14ac:dyDescent="0.2">
      <c r="B452" s="189"/>
      <c r="I452" s="83"/>
      <c r="J452" s="44"/>
      <c r="K452" s="44"/>
    </row>
    <row r="453" spans="2:11" s="45" customFormat="1" ht="15.75" customHeight="1" x14ac:dyDescent="0.2">
      <c r="B453" s="189"/>
      <c r="I453" s="83"/>
      <c r="J453" s="44"/>
      <c r="K453" s="44"/>
    </row>
    <row r="454" spans="2:11" s="45" customFormat="1" ht="15.75" customHeight="1" x14ac:dyDescent="0.2">
      <c r="B454" s="189"/>
      <c r="I454" s="83"/>
      <c r="J454" s="44"/>
      <c r="K454" s="44"/>
    </row>
    <row r="455" spans="2:11" s="45" customFormat="1" ht="15.75" customHeight="1" x14ac:dyDescent="0.2">
      <c r="B455" s="189"/>
      <c r="I455" s="83"/>
      <c r="J455" s="44"/>
      <c r="K455" s="44"/>
    </row>
    <row r="456" spans="2:11" s="45" customFormat="1" ht="15.75" customHeight="1" x14ac:dyDescent="0.2">
      <c r="B456" s="189"/>
      <c r="I456" s="83"/>
      <c r="J456" s="44"/>
      <c r="K456" s="44"/>
    </row>
    <row r="457" spans="2:11" s="45" customFormat="1" ht="15.75" customHeight="1" x14ac:dyDescent="0.2">
      <c r="B457" s="189"/>
      <c r="I457" s="83"/>
      <c r="J457" s="44"/>
      <c r="K457" s="44"/>
    </row>
    <row r="458" spans="2:11" s="45" customFormat="1" ht="15.75" customHeight="1" x14ac:dyDescent="0.2">
      <c r="B458" s="189"/>
      <c r="I458" s="83"/>
      <c r="J458" s="44"/>
      <c r="K458" s="44"/>
    </row>
    <row r="459" spans="2:11" s="45" customFormat="1" ht="15.75" customHeight="1" x14ac:dyDescent="0.2">
      <c r="B459" s="189"/>
      <c r="I459" s="83"/>
      <c r="J459" s="44"/>
      <c r="K459" s="44"/>
    </row>
    <row r="460" spans="2:11" s="45" customFormat="1" ht="15.75" customHeight="1" x14ac:dyDescent="0.2">
      <c r="B460" s="189"/>
      <c r="I460" s="83"/>
      <c r="J460" s="44"/>
      <c r="K460" s="44"/>
    </row>
    <row r="461" spans="2:11" s="45" customFormat="1" ht="15.75" customHeight="1" x14ac:dyDescent="0.2">
      <c r="B461" s="189"/>
      <c r="I461" s="83"/>
      <c r="J461" s="44"/>
      <c r="K461" s="44"/>
    </row>
    <row r="462" spans="2:11" s="45" customFormat="1" ht="15.75" customHeight="1" x14ac:dyDescent="0.2">
      <c r="B462" s="189"/>
      <c r="I462" s="83"/>
      <c r="J462" s="44"/>
      <c r="K462" s="44"/>
    </row>
    <row r="463" spans="2:11" s="45" customFormat="1" ht="15.75" customHeight="1" x14ac:dyDescent="0.2">
      <c r="B463" s="189"/>
      <c r="I463" s="83"/>
      <c r="J463" s="44"/>
      <c r="K463" s="44"/>
    </row>
    <row r="464" spans="2:11" s="45" customFormat="1" ht="15.75" customHeight="1" x14ac:dyDescent="0.2">
      <c r="B464" s="189"/>
      <c r="I464" s="83"/>
      <c r="J464" s="44"/>
      <c r="K464" s="44"/>
    </row>
    <row r="465" spans="2:11" s="45" customFormat="1" ht="15.75" customHeight="1" x14ac:dyDescent="0.2">
      <c r="B465" s="189"/>
      <c r="I465" s="83"/>
      <c r="J465" s="44"/>
      <c r="K465" s="44"/>
    </row>
    <row r="466" spans="2:11" s="45" customFormat="1" ht="15.75" customHeight="1" x14ac:dyDescent="0.2">
      <c r="B466" s="189"/>
      <c r="I466" s="83"/>
      <c r="J466" s="44"/>
      <c r="K466" s="44"/>
    </row>
    <row r="467" spans="2:11" s="45" customFormat="1" ht="15.75" customHeight="1" x14ac:dyDescent="0.2">
      <c r="B467" s="189"/>
      <c r="I467" s="83"/>
      <c r="J467" s="44"/>
      <c r="K467" s="44"/>
    </row>
    <row r="468" spans="2:11" s="45" customFormat="1" ht="15.75" customHeight="1" x14ac:dyDescent="0.2">
      <c r="B468" s="189"/>
      <c r="I468" s="83"/>
      <c r="J468" s="44"/>
      <c r="K468" s="44"/>
    </row>
    <row r="469" spans="2:11" s="45" customFormat="1" ht="15.75" customHeight="1" x14ac:dyDescent="0.2">
      <c r="B469" s="189"/>
      <c r="I469" s="83"/>
      <c r="J469" s="44"/>
      <c r="K469" s="44"/>
    </row>
    <row r="470" spans="2:11" s="45" customFormat="1" ht="15.75" customHeight="1" x14ac:dyDescent="0.2">
      <c r="B470" s="189"/>
      <c r="I470" s="83"/>
      <c r="J470" s="44"/>
      <c r="K470" s="44"/>
    </row>
    <row r="471" spans="2:11" s="45" customFormat="1" ht="15.75" customHeight="1" x14ac:dyDescent="0.2">
      <c r="B471" s="189"/>
      <c r="I471" s="83"/>
      <c r="J471" s="44"/>
      <c r="K471" s="44"/>
    </row>
    <row r="472" spans="2:11" s="45" customFormat="1" ht="15.75" customHeight="1" x14ac:dyDescent="0.2">
      <c r="B472" s="189"/>
      <c r="I472" s="83"/>
      <c r="J472" s="44"/>
      <c r="K472" s="44"/>
    </row>
    <row r="473" spans="2:11" s="45" customFormat="1" ht="15.75" customHeight="1" x14ac:dyDescent="0.2">
      <c r="B473" s="189"/>
      <c r="I473" s="83"/>
      <c r="J473" s="44"/>
      <c r="K473" s="44"/>
    </row>
    <row r="474" spans="2:11" s="45" customFormat="1" ht="15.75" customHeight="1" x14ac:dyDescent="0.2">
      <c r="B474" s="189"/>
      <c r="I474" s="83"/>
      <c r="J474" s="44"/>
      <c r="K474" s="44"/>
    </row>
    <row r="475" spans="2:11" s="45" customFormat="1" ht="15.75" customHeight="1" x14ac:dyDescent="0.2">
      <c r="B475" s="189"/>
      <c r="I475" s="83"/>
      <c r="J475" s="44"/>
      <c r="K475" s="44"/>
    </row>
    <row r="476" spans="2:11" s="45" customFormat="1" ht="15.75" customHeight="1" x14ac:dyDescent="0.2">
      <c r="B476" s="189"/>
      <c r="I476" s="83"/>
      <c r="J476" s="44"/>
      <c r="K476" s="44"/>
    </row>
    <row r="477" spans="2:11" s="45" customFormat="1" ht="15.75" customHeight="1" x14ac:dyDescent="0.2">
      <c r="B477" s="189"/>
      <c r="I477" s="83"/>
      <c r="J477" s="44"/>
      <c r="K477" s="44"/>
    </row>
    <row r="478" spans="2:11" s="45" customFormat="1" ht="15.75" customHeight="1" x14ac:dyDescent="0.2">
      <c r="B478" s="189"/>
      <c r="I478" s="83"/>
      <c r="J478" s="44"/>
      <c r="K478" s="44"/>
    </row>
    <row r="479" spans="2:11" s="45" customFormat="1" ht="15.75" customHeight="1" x14ac:dyDescent="0.2">
      <c r="B479" s="189"/>
      <c r="I479" s="83"/>
      <c r="J479" s="44"/>
      <c r="K479" s="44"/>
    </row>
    <row r="480" spans="2:11" s="45" customFormat="1" ht="15.75" customHeight="1" x14ac:dyDescent="0.2">
      <c r="B480" s="189"/>
      <c r="I480" s="83"/>
      <c r="J480" s="44"/>
      <c r="K480" s="44"/>
    </row>
    <row r="481" spans="2:11" s="45" customFormat="1" ht="15.75" customHeight="1" x14ac:dyDescent="0.2">
      <c r="B481" s="189"/>
      <c r="I481" s="83"/>
      <c r="J481" s="44"/>
      <c r="K481" s="44"/>
    </row>
    <row r="482" spans="2:11" s="45" customFormat="1" ht="15.75" customHeight="1" x14ac:dyDescent="0.2">
      <c r="B482" s="189"/>
      <c r="I482" s="83"/>
      <c r="J482" s="44"/>
      <c r="K482" s="44"/>
    </row>
    <row r="483" spans="2:11" s="45" customFormat="1" ht="15.75" customHeight="1" x14ac:dyDescent="0.2">
      <c r="B483" s="189"/>
      <c r="I483" s="83"/>
      <c r="J483" s="44"/>
      <c r="K483" s="44"/>
    </row>
    <row r="484" spans="2:11" s="45" customFormat="1" ht="15.75" customHeight="1" x14ac:dyDescent="0.2">
      <c r="B484" s="189"/>
      <c r="I484" s="83"/>
      <c r="J484" s="44"/>
      <c r="K484" s="44"/>
    </row>
    <row r="485" spans="2:11" s="45" customFormat="1" ht="15.75" customHeight="1" x14ac:dyDescent="0.2">
      <c r="B485" s="189"/>
      <c r="I485" s="83"/>
      <c r="J485" s="44"/>
      <c r="K485" s="44"/>
    </row>
    <row r="486" spans="2:11" s="45" customFormat="1" ht="15.75" customHeight="1" x14ac:dyDescent="0.2">
      <c r="B486" s="189"/>
      <c r="I486" s="83"/>
      <c r="J486" s="44"/>
      <c r="K486" s="44"/>
    </row>
    <row r="487" spans="2:11" s="45" customFormat="1" ht="15.75" customHeight="1" x14ac:dyDescent="0.2">
      <c r="B487" s="189"/>
      <c r="I487" s="83"/>
      <c r="J487" s="44"/>
      <c r="K487" s="44"/>
    </row>
    <row r="488" spans="2:11" s="45" customFormat="1" ht="15.75" customHeight="1" x14ac:dyDescent="0.2">
      <c r="B488" s="189"/>
      <c r="I488" s="83"/>
      <c r="J488" s="44"/>
      <c r="K488" s="44"/>
    </row>
    <row r="489" spans="2:11" s="45" customFormat="1" ht="15.75" customHeight="1" x14ac:dyDescent="0.2">
      <c r="B489" s="189"/>
      <c r="I489" s="83"/>
      <c r="J489" s="44"/>
      <c r="K489" s="44"/>
    </row>
    <row r="490" spans="2:11" s="45" customFormat="1" ht="15.75" customHeight="1" x14ac:dyDescent="0.2">
      <c r="B490" s="189"/>
      <c r="I490" s="83"/>
      <c r="J490" s="44"/>
      <c r="K490" s="44"/>
    </row>
    <row r="491" spans="2:11" s="45" customFormat="1" ht="15.75" customHeight="1" x14ac:dyDescent="0.2">
      <c r="B491" s="189"/>
      <c r="I491" s="83"/>
      <c r="J491" s="44"/>
      <c r="K491" s="44"/>
    </row>
    <row r="492" spans="2:11" s="45" customFormat="1" ht="15.75" customHeight="1" x14ac:dyDescent="0.2">
      <c r="B492" s="189"/>
      <c r="I492" s="83"/>
      <c r="J492" s="44"/>
      <c r="K492" s="44"/>
    </row>
    <row r="493" spans="2:11" s="45" customFormat="1" ht="15.75" customHeight="1" x14ac:dyDescent="0.2">
      <c r="B493" s="189"/>
      <c r="I493" s="83"/>
      <c r="J493" s="44"/>
      <c r="K493" s="44"/>
    </row>
    <row r="494" spans="2:11" s="45" customFormat="1" ht="15.75" customHeight="1" x14ac:dyDescent="0.2">
      <c r="B494" s="189"/>
      <c r="I494" s="83"/>
      <c r="J494" s="44"/>
      <c r="K494" s="44"/>
    </row>
    <row r="495" spans="2:11" s="45" customFormat="1" ht="15.75" customHeight="1" x14ac:dyDescent="0.2">
      <c r="B495" s="189"/>
      <c r="I495" s="83"/>
      <c r="J495" s="44"/>
      <c r="K495" s="44"/>
    </row>
    <row r="496" spans="2:11" s="45" customFormat="1" ht="15.75" customHeight="1" x14ac:dyDescent="0.2">
      <c r="B496" s="189"/>
      <c r="I496" s="83"/>
      <c r="J496" s="44"/>
      <c r="K496" s="44"/>
    </row>
    <row r="497" spans="2:11" s="45" customFormat="1" ht="15.75" customHeight="1" x14ac:dyDescent="0.2">
      <c r="B497" s="189"/>
      <c r="I497" s="83"/>
      <c r="J497" s="44"/>
      <c r="K497" s="44"/>
    </row>
    <row r="498" spans="2:11" s="45" customFormat="1" ht="15.75" customHeight="1" x14ac:dyDescent="0.2">
      <c r="B498" s="189"/>
      <c r="I498" s="83"/>
      <c r="J498" s="44"/>
      <c r="K498" s="44"/>
    </row>
    <row r="499" spans="2:11" s="45" customFormat="1" ht="15.75" customHeight="1" x14ac:dyDescent="0.2">
      <c r="B499" s="189"/>
      <c r="I499" s="83"/>
      <c r="J499" s="44"/>
      <c r="K499" s="44"/>
    </row>
    <row r="500" spans="2:11" s="45" customFormat="1" ht="15.75" customHeight="1" x14ac:dyDescent="0.2">
      <c r="B500" s="189"/>
      <c r="I500" s="83"/>
      <c r="J500" s="44"/>
      <c r="K500" s="44"/>
    </row>
    <row r="501" spans="2:11" s="45" customFormat="1" ht="15.75" customHeight="1" x14ac:dyDescent="0.2">
      <c r="B501" s="189"/>
      <c r="I501" s="83"/>
      <c r="J501" s="44"/>
      <c r="K501" s="44"/>
    </row>
    <row r="502" spans="2:11" s="45" customFormat="1" ht="15.75" customHeight="1" x14ac:dyDescent="0.2">
      <c r="B502" s="189"/>
      <c r="I502" s="83"/>
      <c r="J502" s="44"/>
      <c r="K502" s="44"/>
    </row>
    <row r="503" spans="2:11" s="45" customFormat="1" ht="15.75" customHeight="1" x14ac:dyDescent="0.2">
      <c r="B503" s="189"/>
      <c r="I503" s="83"/>
      <c r="J503" s="44"/>
      <c r="K503" s="44"/>
    </row>
    <row r="504" spans="2:11" s="45" customFormat="1" ht="15.75" customHeight="1" x14ac:dyDescent="0.2">
      <c r="B504" s="189"/>
      <c r="I504" s="83"/>
      <c r="J504" s="44"/>
      <c r="K504" s="44"/>
    </row>
    <row r="505" spans="2:11" s="45" customFormat="1" ht="15.75" customHeight="1" x14ac:dyDescent="0.2">
      <c r="B505" s="189"/>
      <c r="I505" s="83"/>
      <c r="J505" s="44"/>
      <c r="K505" s="44"/>
    </row>
    <row r="506" spans="2:11" s="45" customFormat="1" ht="15.75" customHeight="1" x14ac:dyDescent="0.2">
      <c r="B506" s="189"/>
      <c r="I506" s="83"/>
      <c r="J506" s="44"/>
      <c r="K506" s="44"/>
    </row>
    <row r="507" spans="2:11" s="45" customFormat="1" ht="15.75" customHeight="1" x14ac:dyDescent="0.2">
      <c r="B507" s="189"/>
      <c r="I507" s="83"/>
      <c r="J507" s="44"/>
      <c r="K507" s="44"/>
    </row>
    <row r="508" spans="2:11" s="45" customFormat="1" ht="15.75" customHeight="1" x14ac:dyDescent="0.2">
      <c r="B508" s="189"/>
      <c r="I508" s="83"/>
      <c r="J508" s="44"/>
      <c r="K508" s="44"/>
    </row>
    <row r="509" spans="2:11" s="45" customFormat="1" ht="15.75" customHeight="1" x14ac:dyDescent="0.2">
      <c r="B509" s="189"/>
      <c r="I509" s="83"/>
      <c r="J509" s="44"/>
      <c r="K509" s="44"/>
    </row>
    <row r="510" spans="2:11" s="45" customFormat="1" ht="15.75" customHeight="1" x14ac:dyDescent="0.2">
      <c r="B510" s="189"/>
      <c r="I510" s="83"/>
      <c r="J510" s="44"/>
      <c r="K510" s="44"/>
    </row>
    <row r="511" spans="2:11" s="45" customFormat="1" ht="15.75" customHeight="1" x14ac:dyDescent="0.2">
      <c r="B511" s="189"/>
      <c r="I511" s="83"/>
      <c r="J511" s="44"/>
      <c r="K511" s="44"/>
    </row>
    <row r="512" spans="2:11" s="45" customFormat="1" ht="15.75" customHeight="1" x14ac:dyDescent="0.2">
      <c r="B512" s="189"/>
      <c r="I512" s="83"/>
      <c r="J512" s="44"/>
      <c r="K512" s="44"/>
    </row>
    <row r="513" spans="2:11" s="45" customFormat="1" ht="15.75" customHeight="1" x14ac:dyDescent="0.2">
      <c r="B513" s="189"/>
      <c r="I513" s="83"/>
      <c r="J513" s="44"/>
      <c r="K513" s="44"/>
    </row>
    <row r="514" spans="2:11" s="45" customFormat="1" ht="15.75" customHeight="1" x14ac:dyDescent="0.2">
      <c r="B514" s="189"/>
      <c r="I514" s="83"/>
      <c r="J514" s="44"/>
      <c r="K514" s="44"/>
    </row>
    <row r="515" spans="2:11" s="45" customFormat="1" ht="15.75" customHeight="1" x14ac:dyDescent="0.2">
      <c r="B515" s="189"/>
      <c r="I515" s="83"/>
      <c r="J515" s="44"/>
      <c r="K515" s="44"/>
    </row>
    <row r="516" spans="2:11" s="45" customFormat="1" ht="15.75" customHeight="1" x14ac:dyDescent="0.2">
      <c r="B516" s="189"/>
      <c r="I516" s="83"/>
      <c r="J516" s="44"/>
      <c r="K516" s="44"/>
    </row>
    <row r="517" spans="2:11" s="45" customFormat="1" ht="15.75" customHeight="1" x14ac:dyDescent="0.2">
      <c r="B517" s="189"/>
      <c r="I517" s="83"/>
      <c r="J517" s="44"/>
      <c r="K517" s="44"/>
    </row>
    <row r="518" spans="2:11" s="45" customFormat="1" ht="15.75" customHeight="1" x14ac:dyDescent="0.2">
      <c r="B518" s="189"/>
      <c r="I518" s="83"/>
      <c r="J518" s="44"/>
      <c r="K518" s="44"/>
    </row>
    <row r="519" spans="2:11" s="45" customFormat="1" ht="15.75" customHeight="1" x14ac:dyDescent="0.2">
      <c r="B519" s="189"/>
      <c r="I519" s="83"/>
      <c r="J519" s="44"/>
      <c r="K519" s="44"/>
    </row>
  </sheetData>
  <mergeCells count="18">
    <mergeCell ref="A237:A238"/>
    <mergeCell ref="A239:A240"/>
    <mergeCell ref="A241:A242"/>
    <mergeCell ref="A227:A228"/>
    <mergeCell ref="A229:A230"/>
    <mergeCell ref="A231:A232"/>
    <mergeCell ref="A233:A234"/>
    <mergeCell ref="A235:A236"/>
    <mergeCell ref="A3:I3"/>
    <mergeCell ref="A4:I4"/>
    <mergeCell ref="A49:I49"/>
    <mergeCell ref="A50:I50"/>
    <mergeCell ref="A90:I90"/>
    <mergeCell ref="A91:I91"/>
    <mergeCell ref="A152:I152"/>
    <mergeCell ref="A153:I153"/>
    <mergeCell ref="A200:I200"/>
    <mergeCell ref="A201:I201"/>
  </mergeCells>
  <pageMargins left="1.299212598425197" right="0.70866141732283472" top="0.70866141732283472" bottom="0.82677165354330717" header="0.31496062992125984" footer="0.31496062992125984"/>
  <pageSetup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A1:T76"/>
  <sheetViews>
    <sheetView topLeftCell="A6" workbookViewId="0">
      <selection activeCell="E20" sqref="E20"/>
    </sheetView>
  </sheetViews>
  <sheetFormatPr baseColWidth="10" defaultColWidth="11.42578125" defaultRowHeight="15" x14ac:dyDescent="0.25"/>
  <cols>
    <col min="1" max="1" width="20.85546875" style="94" customWidth="1"/>
    <col min="2" max="2" width="11.85546875" style="95" customWidth="1"/>
    <col min="3" max="3" width="12.85546875" style="94" customWidth="1"/>
    <col min="4" max="4" width="17.85546875" style="94" customWidth="1"/>
    <col min="5" max="9" width="12.85546875" style="96" customWidth="1"/>
    <col min="10" max="10" width="11.5703125" style="97" customWidth="1"/>
    <col min="11" max="11" width="5" style="97" customWidth="1"/>
    <col min="12" max="12" width="16.85546875" style="97" customWidth="1"/>
    <col min="13" max="14" width="9.140625" style="98" customWidth="1"/>
    <col min="15" max="15" width="10.5703125" style="98" customWidth="1"/>
    <col min="16" max="16" width="10.28515625" style="98" customWidth="1"/>
    <col min="17" max="256" width="11.42578125" style="97"/>
    <col min="257" max="257" width="24" style="97" customWidth="1"/>
    <col min="258" max="258" width="8.28515625" style="97" customWidth="1"/>
    <col min="259" max="259" width="10.140625" style="97" customWidth="1"/>
    <col min="260" max="260" width="9.42578125" style="97" customWidth="1"/>
    <col min="261" max="261" width="8.7109375" style="97" customWidth="1"/>
    <col min="262" max="263" width="10.5703125" style="97" customWidth="1"/>
    <col min="264" max="264" width="9.85546875" style="97" customWidth="1"/>
    <col min="265" max="265" width="8.85546875" style="97" customWidth="1"/>
    <col min="266" max="512" width="11.42578125" style="97"/>
    <col min="513" max="513" width="24" style="97" customWidth="1"/>
    <col min="514" max="514" width="8.28515625" style="97" customWidth="1"/>
    <col min="515" max="515" width="10.140625" style="97" customWidth="1"/>
    <col min="516" max="516" width="9.42578125" style="97" customWidth="1"/>
    <col min="517" max="517" width="8.7109375" style="97" customWidth="1"/>
    <col min="518" max="519" width="10.5703125" style="97" customWidth="1"/>
    <col min="520" max="520" width="9.85546875" style="97" customWidth="1"/>
    <col min="521" max="521" width="8.85546875" style="97" customWidth="1"/>
    <col min="522" max="768" width="11.42578125" style="97"/>
    <col min="769" max="769" width="24" style="97" customWidth="1"/>
    <col min="770" max="770" width="8.28515625" style="97" customWidth="1"/>
    <col min="771" max="771" width="10.140625" style="97" customWidth="1"/>
    <col min="772" max="772" width="9.42578125" style="97" customWidth="1"/>
    <col min="773" max="773" width="8.7109375" style="97" customWidth="1"/>
    <col min="774" max="775" width="10.5703125" style="97" customWidth="1"/>
    <col min="776" max="776" width="9.85546875" style="97" customWidth="1"/>
    <col min="777" max="777" width="8.85546875" style="97" customWidth="1"/>
    <col min="778" max="1024" width="11.42578125" style="97"/>
    <col min="1025" max="1025" width="24" style="97" customWidth="1"/>
    <col min="1026" max="1026" width="8.28515625" style="97" customWidth="1"/>
    <col min="1027" max="1027" width="10.140625" style="97" customWidth="1"/>
    <col min="1028" max="1028" width="9.42578125" style="97" customWidth="1"/>
    <col min="1029" max="1029" width="8.7109375" style="97" customWidth="1"/>
    <col min="1030" max="1031" width="10.5703125" style="97" customWidth="1"/>
    <col min="1032" max="1032" width="9.85546875" style="97" customWidth="1"/>
    <col min="1033" max="1033" width="8.85546875" style="97" customWidth="1"/>
    <col min="1034" max="1280" width="11.42578125" style="97"/>
    <col min="1281" max="1281" width="24" style="97" customWidth="1"/>
    <col min="1282" max="1282" width="8.28515625" style="97" customWidth="1"/>
    <col min="1283" max="1283" width="10.140625" style="97" customWidth="1"/>
    <col min="1284" max="1284" width="9.42578125" style="97" customWidth="1"/>
    <col min="1285" max="1285" width="8.7109375" style="97" customWidth="1"/>
    <col min="1286" max="1287" width="10.5703125" style="97" customWidth="1"/>
    <col min="1288" max="1288" width="9.85546875" style="97" customWidth="1"/>
    <col min="1289" max="1289" width="8.85546875" style="97" customWidth="1"/>
    <col min="1290" max="1536" width="11.42578125" style="97"/>
    <col min="1537" max="1537" width="24" style="97" customWidth="1"/>
    <col min="1538" max="1538" width="8.28515625" style="97" customWidth="1"/>
    <col min="1539" max="1539" width="10.140625" style="97" customWidth="1"/>
    <col min="1540" max="1540" width="9.42578125" style="97" customWidth="1"/>
    <col min="1541" max="1541" width="8.7109375" style="97" customWidth="1"/>
    <col min="1542" max="1543" width="10.5703125" style="97" customWidth="1"/>
    <col min="1544" max="1544" width="9.85546875" style="97" customWidth="1"/>
    <col min="1545" max="1545" width="8.85546875" style="97" customWidth="1"/>
    <col min="1546" max="1792" width="11.42578125" style="97"/>
    <col min="1793" max="1793" width="24" style="97" customWidth="1"/>
    <col min="1794" max="1794" width="8.28515625" style="97" customWidth="1"/>
    <col min="1795" max="1795" width="10.140625" style="97" customWidth="1"/>
    <col min="1796" max="1796" width="9.42578125" style="97" customWidth="1"/>
    <col min="1797" max="1797" width="8.7109375" style="97" customWidth="1"/>
    <col min="1798" max="1799" width="10.5703125" style="97" customWidth="1"/>
    <col min="1800" max="1800" width="9.85546875" style="97" customWidth="1"/>
    <col min="1801" max="1801" width="8.85546875" style="97" customWidth="1"/>
    <col min="1802" max="2048" width="11.42578125" style="97"/>
    <col min="2049" max="2049" width="24" style="97" customWidth="1"/>
    <col min="2050" max="2050" width="8.28515625" style="97" customWidth="1"/>
    <col min="2051" max="2051" width="10.140625" style="97" customWidth="1"/>
    <col min="2052" max="2052" width="9.42578125" style="97" customWidth="1"/>
    <col min="2053" max="2053" width="8.7109375" style="97" customWidth="1"/>
    <col min="2054" max="2055" width="10.5703125" style="97" customWidth="1"/>
    <col min="2056" max="2056" width="9.85546875" style="97" customWidth="1"/>
    <col min="2057" max="2057" width="8.85546875" style="97" customWidth="1"/>
    <col min="2058" max="2304" width="11.42578125" style="97"/>
    <col min="2305" max="2305" width="24" style="97" customWidth="1"/>
    <col min="2306" max="2306" width="8.28515625" style="97" customWidth="1"/>
    <col min="2307" max="2307" width="10.140625" style="97" customWidth="1"/>
    <col min="2308" max="2308" width="9.42578125" style="97" customWidth="1"/>
    <col min="2309" max="2309" width="8.7109375" style="97" customWidth="1"/>
    <col min="2310" max="2311" width="10.5703125" style="97" customWidth="1"/>
    <col min="2312" max="2312" width="9.85546875" style="97" customWidth="1"/>
    <col min="2313" max="2313" width="8.85546875" style="97" customWidth="1"/>
    <col min="2314" max="2560" width="11.42578125" style="97"/>
    <col min="2561" max="2561" width="24" style="97" customWidth="1"/>
    <col min="2562" max="2562" width="8.28515625" style="97" customWidth="1"/>
    <col min="2563" max="2563" width="10.140625" style="97" customWidth="1"/>
    <col min="2564" max="2564" width="9.42578125" style="97" customWidth="1"/>
    <col min="2565" max="2565" width="8.7109375" style="97" customWidth="1"/>
    <col min="2566" max="2567" width="10.5703125" style="97" customWidth="1"/>
    <col min="2568" max="2568" width="9.85546875" style="97" customWidth="1"/>
    <col min="2569" max="2569" width="8.85546875" style="97" customWidth="1"/>
    <col min="2570" max="2816" width="11.42578125" style="97"/>
    <col min="2817" max="2817" width="24" style="97" customWidth="1"/>
    <col min="2818" max="2818" width="8.28515625" style="97" customWidth="1"/>
    <col min="2819" max="2819" width="10.140625" style="97" customWidth="1"/>
    <col min="2820" max="2820" width="9.42578125" style="97" customWidth="1"/>
    <col min="2821" max="2821" width="8.7109375" style="97" customWidth="1"/>
    <col min="2822" max="2823" width="10.5703125" style="97" customWidth="1"/>
    <col min="2824" max="2824" width="9.85546875" style="97" customWidth="1"/>
    <col min="2825" max="2825" width="8.85546875" style="97" customWidth="1"/>
    <col min="2826" max="3072" width="11.42578125" style="97"/>
    <col min="3073" max="3073" width="24" style="97" customWidth="1"/>
    <col min="3074" max="3074" width="8.28515625" style="97" customWidth="1"/>
    <col min="3075" max="3075" width="10.140625" style="97" customWidth="1"/>
    <col min="3076" max="3076" width="9.42578125" style="97" customWidth="1"/>
    <col min="3077" max="3077" width="8.7109375" style="97" customWidth="1"/>
    <col min="3078" max="3079" width="10.5703125" style="97" customWidth="1"/>
    <col min="3080" max="3080" width="9.85546875" style="97" customWidth="1"/>
    <col min="3081" max="3081" width="8.85546875" style="97" customWidth="1"/>
    <col min="3082" max="3328" width="11.42578125" style="97"/>
    <col min="3329" max="3329" width="24" style="97" customWidth="1"/>
    <col min="3330" max="3330" width="8.28515625" style="97" customWidth="1"/>
    <col min="3331" max="3331" width="10.140625" style="97" customWidth="1"/>
    <col min="3332" max="3332" width="9.42578125" style="97" customWidth="1"/>
    <col min="3333" max="3333" width="8.7109375" style="97" customWidth="1"/>
    <col min="3334" max="3335" width="10.5703125" style="97" customWidth="1"/>
    <col min="3336" max="3336" width="9.85546875" style="97" customWidth="1"/>
    <col min="3337" max="3337" width="8.85546875" style="97" customWidth="1"/>
    <col min="3338" max="3584" width="11.42578125" style="97"/>
    <col min="3585" max="3585" width="24" style="97" customWidth="1"/>
    <col min="3586" max="3586" width="8.28515625" style="97" customWidth="1"/>
    <col min="3587" max="3587" width="10.140625" style="97" customWidth="1"/>
    <col min="3588" max="3588" width="9.42578125" style="97" customWidth="1"/>
    <col min="3589" max="3589" width="8.7109375" style="97" customWidth="1"/>
    <col min="3590" max="3591" width="10.5703125" style="97" customWidth="1"/>
    <col min="3592" max="3592" width="9.85546875" style="97" customWidth="1"/>
    <col min="3593" max="3593" width="8.85546875" style="97" customWidth="1"/>
    <col min="3594" max="3840" width="11.42578125" style="97"/>
    <col min="3841" max="3841" width="24" style="97" customWidth="1"/>
    <col min="3842" max="3842" width="8.28515625" style="97" customWidth="1"/>
    <col min="3843" max="3843" width="10.140625" style="97" customWidth="1"/>
    <col min="3844" max="3844" width="9.42578125" style="97" customWidth="1"/>
    <col min="3845" max="3845" width="8.7109375" style="97" customWidth="1"/>
    <col min="3846" max="3847" width="10.5703125" style="97" customWidth="1"/>
    <col min="3848" max="3848" width="9.85546875" style="97" customWidth="1"/>
    <col min="3849" max="3849" width="8.85546875" style="97" customWidth="1"/>
    <col min="3850" max="4096" width="11.42578125" style="97"/>
    <col min="4097" max="4097" width="24" style="97" customWidth="1"/>
    <col min="4098" max="4098" width="8.28515625" style="97" customWidth="1"/>
    <col min="4099" max="4099" width="10.140625" style="97" customWidth="1"/>
    <col min="4100" max="4100" width="9.42578125" style="97" customWidth="1"/>
    <col min="4101" max="4101" width="8.7109375" style="97" customWidth="1"/>
    <col min="4102" max="4103" width="10.5703125" style="97" customWidth="1"/>
    <col min="4104" max="4104" width="9.85546875" style="97" customWidth="1"/>
    <col min="4105" max="4105" width="8.85546875" style="97" customWidth="1"/>
    <col min="4106" max="4352" width="11.42578125" style="97"/>
    <col min="4353" max="4353" width="24" style="97" customWidth="1"/>
    <col min="4354" max="4354" width="8.28515625" style="97" customWidth="1"/>
    <col min="4355" max="4355" width="10.140625" style="97" customWidth="1"/>
    <col min="4356" max="4356" width="9.42578125" style="97" customWidth="1"/>
    <col min="4357" max="4357" width="8.7109375" style="97" customWidth="1"/>
    <col min="4358" max="4359" width="10.5703125" style="97" customWidth="1"/>
    <col min="4360" max="4360" width="9.85546875" style="97" customWidth="1"/>
    <col min="4361" max="4361" width="8.85546875" style="97" customWidth="1"/>
    <col min="4362" max="4608" width="11.42578125" style="97"/>
    <col min="4609" max="4609" width="24" style="97" customWidth="1"/>
    <col min="4610" max="4610" width="8.28515625" style="97" customWidth="1"/>
    <col min="4611" max="4611" width="10.140625" style="97" customWidth="1"/>
    <col min="4612" max="4612" width="9.42578125" style="97" customWidth="1"/>
    <col min="4613" max="4613" width="8.7109375" style="97" customWidth="1"/>
    <col min="4614" max="4615" width="10.5703125" style="97" customWidth="1"/>
    <col min="4616" max="4616" width="9.85546875" style="97" customWidth="1"/>
    <col min="4617" max="4617" width="8.85546875" style="97" customWidth="1"/>
    <col min="4618" max="4864" width="11.42578125" style="97"/>
    <col min="4865" max="4865" width="24" style="97" customWidth="1"/>
    <col min="4866" max="4866" width="8.28515625" style="97" customWidth="1"/>
    <col min="4867" max="4867" width="10.140625" style="97" customWidth="1"/>
    <col min="4868" max="4868" width="9.42578125" style="97" customWidth="1"/>
    <col min="4869" max="4869" width="8.7109375" style="97" customWidth="1"/>
    <col min="4870" max="4871" width="10.5703125" style="97" customWidth="1"/>
    <col min="4872" max="4872" width="9.85546875" style="97" customWidth="1"/>
    <col min="4873" max="4873" width="8.85546875" style="97" customWidth="1"/>
    <col min="4874" max="5120" width="11.42578125" style="97"/>
    <col min="5121" max="5121" width="24" style="97" customWidth="1"/>
    <col min="5122" max="5122" width="8.28515625" style="97" customWidth="1"/>
    <col min="5123" max="5123" width="10.140625" style="97" customWidth="1"/>
    <col min="5124" max="5124" width="9.42578125" style="97" customWidth="1"/>
    <col min="5125" max="5125" width="8.7109375" style="97" customWidth="1"/>
    <col min="5126" max="5127" width="10.5703125" style="97" customWidth="1"/>
    <col min="5128" max="5128" width="9.85546875" style="97" customWidth="1"/>
    <col min="5129" max="5129" width="8.85546875" style="97" customWidth="1"/>
    <col min="5130" max="5376" width="11.42578125" style="97"/>
    <col min="5377" max="5377" width="24" style="97" customWidth="1"/>
    <col min="5378" max="5378" width="8.28515625" style="97" customWidth="1"/>
    <col min="5379" max="5379" width="10.140625" style="97" customWidth="1"/>
    <col min="5380" max="5380" width="9.42578125" style="97" customWidth="1"/>
    <col min="5381" max="5381" width="8.7109375" style="97" customWidth="1"/>
    <col min="5382" max="5383" width="10.5703125" style="97" customWidth="1"/>
    <col min="5384" max="5384" width="9.85546875" style="97" customWidth="1"/>
    <col min="5385" max="5385" width="8.85546875" style="97" customWidth="1"/>
    <col min="5386" max="5632" width="11.42578125" style="97"/>
    <col min="5633" max="5633" width="24" style="97" customWidth="1"/>
    <col min="5634" max="5634" width="8.28515625" style="97" customWidth="1"/>
    <col min="5635" max="5635" width="10.140625" style="97" customWidth="1"/>
    <col min="5636" max="5636" width="9.42578125" style="97" customWidth="1"/>
    <col min="5637" max="5637" width="8.7109375" style="97" customWidth="1"/>
    <col min="5638" max="5639" width="10.5703125" style="97" customWidth="1"/>
    <col min="5640" max="5640" width="9.85546875" style="97" customWidth="1"/>
    <col min="5641" max="5641" width="8.85546875" style="97" customWidth="1"/>
    <col min="5642" max="5888" width="11.42578125" style="97"/>
    <col min="5889" max="5889" width="24" style="97" customWidth="1"/>
    <col min="5890" max="5890" width="8.28515625" style="97" customWidth="1"/>
    <col min="5891" max="5891" width="10.140625" style="97" customWidth="1"/>
    <col min="5892" max="5892" width="9.42578125" style="97" customWidth="1"/>
    <col min="5893" max="5893" width="8.7109375" style="97" customWidth="1"/>
    <col min="5894" max="5895" width="10.5703125" style="97" customWidth="1"/>
    <col min="5896" max="5896" width="9.85546875" style="97" customWidth="1"/>
    <col min="5897" max="5897" width="8.85546875" style="97" customWidth="1"/>
    <col min="5898" max="6144" width="11.42578125" style="97"/>
    <col min="6145" max="6145" width="24" style="97" customWidth="1"/>
    <col min="6146" max="6146" width="8.28515625" style="97" customWidth="1"/>
    <col min="6147" max="6147" width="10.140625" style="97" customWidth="1"/>
    <col min="6148" max="6148" width="9.42578125" style="97" customWidth="1"/>
    <col min="6149" max="6149" width="8.7109375" style="97" customWidth="1"/>
    <col min="6150" max="6151" width="10.5703125" style="97" customWidth="1"/>
    <col min="6152" max="6152" width="9.85546875" style="97" customWidth="1"/>
    <col min="6153" max="6153" width="8.85546875" style="97" customWidth="1"/>
    <col min="6154" max="6400" width="11.42578125" style="97"/>
    <col min="6401" max="6401" width="24" style="97" customWidth="1"/>
    <col min="6402" max="6402" width="8.28515625" style="97" customWidth="1"/>
    <col min="6403" max="6403" width="10.140625" style="97" customWidth="1"/>
    <col min="6404" max="6404" width="9.42578125" style="97" customWidth="1"/>
    <col min="6405" max="6405" width="8.7109375" style="97" customWidth="1"/>
    <col min="6406" max="6407" width="10.5703125" style="97" customWidth="1"/>
    <col min="6408" max="6408" width="9.85546875" style="97" customWidth="1"/>
    <col min="6409" max="6409" width="8.85546875" style="97" customWidth="1"/>
    <col min="6410" max="6656" width="11.42578125" style="97"/>
    <col min="6657" max="6657" width="24" style="97" customWidth="1"/>
    <col min="6658" max="6658" width="8.28515625" style="97" customWidth="1"/>
    <col min="6659" max="6659" width="10.140625" style="97" customWidth="1"/>
    <col min="6660" max="6660" width="9.42578125" style="97" customWidth="1"/>
    <col min="6661" max="6661" width="8.7109375" style="97" customWidth="1"/>
    <col min="6662" max="6663" width="10.5703125" style="97" customWidth="1"/>
    <col min="6664" max="6664" width="9.85546875" style="97" customWidth="1"/>
    <col min="6665" max="6665" width="8.85546875" style="97" customWidth="1"/>
    <col min="6666" max="6912" width="11.42578125" style="97"/>
    <col min="6913" max="6913" width="24" style="97" customWidth="1"/>
    <col min="6914" max="6914" width="8.28515625" style="97" customWidth="1"/>
    <col min="6915" max="6915" width="10.140625" style="97" customWidth="1"/>
    <col min="6916" max="6916" width="9.42578125" style="97" customWidth="1"/>
    <col min="6917" max="6917" width="8.7109375" style="97" customWidth="1"/>
    <col min="6918" max="6919" width="10.5703125" style="97" customWidth="1"/>
    <col min="6920" max="6920" width="9.85546875" style="97" customWidth="1"/>
    <col min="6921" max="6921" width="8.85546875" style="97" customWidth="1"/>
    <col min="6922" max="7168" width="11.42578125" style="97"/>
    <col min="7169" max="7169" width="24" style="97" customWidth="1"/>
    <col min="7170" max="7170" width="8.28515625" style="97" customWidth="1"/>
    <col min="7171" max="7171" width="10.140625" style="97" customWidth="1"/>
    <col min="7172" max="7172" width="9.42578125" style="97" customWidth="1"/>
    <col min="7173" max="7173" width="8.7109375" style="97" customWidth="1"/>
    <col min="7174" max="7175" width="10.5703125" style="97" customWidth="1"/>
    <col min="7176" max="7176" width="9.85546875" style="97" customWidth="1"/>
    <col min="7177" max="7177" width="8.85546875" style="97" customWidth="1"/>
    <col min="7178" max="7424" width="11.42578125" style="97"/>
    <col min="7425" max="7425" width="24" style="97" customWidth="1"/>
    <col min="7426" max="7426" width="8.28515625" style="97" customWidth="1"/>
    <col min="7427" max="7427" width="10.140625" style="97" customWidth="1"/>
    <col min="7428" max="7428" width="9.42578125" style="97" customWidth="1"/>
    <col min="7429" max="7429" width="8.7109375" style="97" customWidth="1"/>
    <col min="7430" max="7431" width="10.5703125" style="97" customWidth="1"/>
    <col min="7432" max="7432" width="9.85546875" style="97" customWidth="1"/>
    <col min="7433" max="7433" width="8.85546875" style="97" customWidth="1"/>
    <col min="7434" max="7680" width="11.42578125" style="97"/>
    <col min="7681" max="7681" width="24" style="97" customWidth="1"/>
    <col min="7682" max="7682" width="8.28515625" style="97" customWidth="1"/>
    <col min="7683" max="7683" width="10.140625" style="97" customWidth="1"/>
    <col min="7684" max="7684" width="9.42578125" style="97" customWidth="1"/>
    <col min="7685" max="7685" width="8.7109375" style="97" customWidth="1"/>
    <col min="7686" max="7687" width="10.5703125" style="97" customWidth="1"/>
    <col min="7688" max="7688" width="9.85546875" style="97" customWidth="1"/>
    <col min="7689" max="7689" width="8.85546875" style="97" customWidth="1"/>
    <col min="7690" max="7936" width="11.42578125" style="97"/>
    <col min="7937" max="7937" width="24" style="97" customWidth="1"/>
    <col min="7938" max="7938" width="8.28515625" style="97" customWidth="1"/>
    <col min="7939" max="7939" width="10.140625" style="97" customWidth="1"/>
    <col min="7940" max="7940" width="9.42578125" style="97" customWidth="1"/>
    <col min="7941" max="7941" width="8.7109375" style="97" customWidth="1"/>
    <col min="7942" max="7943" width="10.5703125" style="97" customWidth="1"/>
    <col min="7944" max="7944" width="9.85546875" style="97" customWidth="1"/>
    <col min="7945" max="7945" width="8.85546875" style="97" customWidth="1"/>
    <col min="7946" max="8192" width="11.42578125" style="97"/>
    <col min="8193" max="8193" width="24" style="97" customWidth="1"/>
    <col min="8194" max="8194" width="8.28515625" style="97" customWidth="1"/>
    <col min="8195" max="8195" width="10.140625" style="97" customWidth="1"/>
    <col min="8196" max="8196" width="9.42578125" style="97" customWidth="1"/>
    <col min="8197" max="8197" width="8.7109375" style="97" customWidth="1"/>
    <col min="8198" max="8199" width="10.5703125" style="97" customWidth="1"/>
    <col min="8200" max="8200" width="9.85546875" style="97" customWidth="1"/>
    <col min="8201" max="8201" width="8.85546875" style="97" customWidth="1"/>
    <col min="8202" max="8448" width="11.42578125" style="97"/>
    <col min="8449" max="8449" width="24" style="97" customWidth="1"/>
    <col min="8450" max="8450" width="8.28515625" style="97" customWidth="1"/>
    <col min="8451" max="8451" width="10.140625" style="97" customWidth="1"/>
    <col min="8452" max="8452" width="9.42578125" style="97" customWidth="1"/>
    <col min="8453" max="8453" width="8.7109375" style="97" customWidth="1"/>
    <col min="8454" max="8455" width="10.5703125" style="97" customWidth="1"/>
    <col min="8456" max="8456" width="9.85546875" style="97" customWidth="1"/>
    <col min="8457" max="8457" width="8.85546875" style="97" customWidth="1"/>
    <col min="8458" max="8704" width="11.42578125" style="97"/>
    <col min="8705" max="8705" width="24" style="97" customWidth="1"/>
    <col min="8706" max="8706" width="8.28515625" style="97" customWidth="1"/>
    <col min="8707" max="8707" width="10.140625" style="97" customWidth="1"/>
    <col min="8708" max="8708" width="9.42578125" style="97" customWidth="1"/>
    <col min="8709" max="8709" width="8.7109375" style="97" customWidth="1"/>
    <col min="8710" max="8711" width="10.5703125" style="97" customWidth="1"/>
    <col min="8712" max="8712" width="9.85546875" style="97" customWidth="1"/>
    <col min="8713" max="8713" width="8.85546875" style="97" customWidth="1"/>
    <col min="8714" max="8960" width="11.42578125" style="97"/>
    <col min="8961" max="8961" width="24" style="97" customWidth="1"/>
    <col min="8962" max="8962" width="8.28515625" style="97" customWidth="1"/>
    <col min="8963" max="8963" width="10.140625" style="97" customWidth="1"/>
    <col min="8964" max="8964" width="9.42578125" style="97" customWidth="1"/>
    <col min="8965" max="8965" width="8.7109375" style="97" customWidth="1"/>
    <col min="8966" max="8967" width="10.5703125" style="97" customWidth="1"/>
    <col min="8968" max="8968" width="9.85546875" style="97" customWidth="1"/>
    <col min="8969" max="8969" width="8.85546875" style="97" customWidth="1"/>
    <col min="8970" max="9216" width="11.42578125" style="97"/>
    <col min="9217" max="9217" width="24" style="97" customWidth="1"/>
    <col min="9218" max="9218" width="8.28515625" style="97" customWidth="1"/>
    <col min="9219" max="9219" width="10.140625" style="97" customWidth="1"/>
    <col min="9220" max="9220" width="9.42578125" style="97" customWidth="1"/>
    <col min="9221" max="9221" width="8.7109375" style="97" customWidth="1"/>
    <col min="9222" max="9223" width="10.5703125" style="97" customWidth="1"/>
    <col min="9224" max="9224" width="9.85546875" style="97" customWidth="1"/>
    <col min="9225" max="9225" width="8.85546875" style="97" customWidth="1"/>
    <col min="9226" max="9472" width="11.42578125" style="97"/>
    <col min="9473" max="9473" width="24" style="97" customWidth="1"/>
    <col min="9474" max="9474" width="8.28515625" style="97" customWidth="1"/>
    <col min="9475" max="9475" width="10.140625" style="97" customWidth="1"/>
    <col min="9476" max="9476" width="9.42578125" style="97" customWidth="1"/>
    <col min="9477" max="9477" width="8.7109375" style="97" customWidth="1"/>
    <col min="9478" max="9479" width="10.5703125" style="97" customWidth="1"/>
    <col min="9480" max="9480" width="9.85546875" style="97" customWidth="1"/>
    <col min="9481" max="9481" width="8.85546875" style="97" customWidth="1"/>
    <col min="9482" max="9728" width="11.42578125" style="97"/>
    <col min="9729" max="9729" width="24" style="97" customWidth="1"/>
    <col min="9730" max="9730" width="8.28515625" style="97" customWidth="1"/>
    <col min="9731" max="9731" width="10.140625" style="97" customWidth="1"/>
    <col min="9732" max="9732" width="9.42578125" style="97" customWidth="1"/>
    <col min="9733" max="9733" width="8.7109375" style="97" customWidth="1"/>
    <col min="9734" max="9735" width="10.5703125" style="97" customWidth="1"/>
    <col min="9736" max="9736" width="9.85546875" style="97" customWidth="1"/>
    <col min="9737" max="9737" width="8.85546875" style="97" customWidth="1"/>
    <col min="9738" max="9984" width="11.42578125" style="97"/>
    <col min="9985" max="9985" width="24" style="97" customWidth="1"/>
    <col min="9986" max="9986" width="8.28515625" style="97" customWidth="1"/>
    <col min="9987" max="9987" width="10.140625" style="97" customWidth="1"/>
    <col min="9988" max="9988" width="9.42578125" style="97" customWidth="1"/>
    <col min="9989" max="9989" width="8.7109375" style="97" customWidth="1"/>
    <col min="9990" max="9991" width="10.5703125" style="97" customWidth="1"/>
    <col min="9992" max="9992" width="9.85546875" style="97" customWidth="1"/>
    <col min="9993" max="9993" width="8.85546875" style="97" customWidth="1"/>
    <col min="9994" max="10240" width="11.42578125" style="97"/>
    <col min="10241" max="10241" width="24" style="97" customWidth="1"/>
    <col min="10242" max="10242" width="8.28515625" style="97" customWidth="1"/>
    <col min="10243" max="10243" width="10.140625" style="97" customWidth="1"/>
    <col min="10244" max="10244" width="9.42578125" style="97" customWidth="1"/>
    <col min="10245" max="10245" width="8.7109375" style="97" customWidth="1"/>
    <col min="10246" max="10247" width="10.5703125" style="97" customWidth="1"/>
    <col min="10248" max="10248" width="9.85546875" style="97" customWidth="1"/>
    <col min="10249" max="10249" width="8.85546875" style="97" customWidth="1"/>
    <col min="10250" max="10496" width="11.42578125" style="97"/>
    <col min="10497" max="10497" width="24" style="97" customWidth="1"/>
    <col min="10498" max="10498" width="8.28515625" style="97" customWidth="1"/>
    <col min="10499" max="10499" width="10.140625" style="97" customWidth="1"/>
    <col min="10500" max="10500" width="9.42578125" style="97" customWidth="1"/>
    <col min="10501" max="10501" width="8.7109375" style="97" customWidth="1"/>
    <col min="10502" max="10503" width="10.5703125" style="97" customWidth="1"/>
    <col min="10504" max="10504" width="9.85546875" style="97" customWidth="1"/>
    <col min="10505" max="10505" width="8.85546875" style="97" customWidth="1"/>
    <col min="10506" max="10752" width="11.42578125" style="97"/>
    <col min="10753" max="10753" width="24" style="97" customWidth="1"/>
    <col min="10754" max="10754" width="8.28515625" style="97" customWidth="1"/>
    <col min="10755" max="10755" width="10.140625" style="97" customWidth="1"/>
    <col min="10756" max="10756" width="9.42578125" style="97" customWidth="1"/>
    <col min="10757" max="10757" width="8.7109375" style="97" customWidth="1"/>
    <col min="10758" max="10759" width="10.5703125" style="97" customWidth="1"/>
    <col min="10760" max="10760" width="9.85546875" style="97" customWidth="1"/>
    <col min="10761" max="10761" width="8.85546875" style="97" customWidth="1"/>
    <col min="10762" max="11008" width="11.42578125" style="97"/>
    <col min="11009" max="11009" width="24" style="97" customWidth="1"/>
    <col min="11010" max="11010" width="8.28515625" style="97" customWidth="1"/>
    <col min="11011" max="11011" width="10.140625" style="97" customWidth="1"/>
    <col min="11012" max="11012" width="9.42578125" style="97" customWidth="1"/>
    <col min="11013" max="11013" width="8.7109375" style="97" customWidth="1"/>
    <col min="11014" max="11015" width="10.5703125" style="97" customWidth="1"/>
    <col min="11016" max="11016" width="9.85546875" style="97" customWidth="1"/>
    <col min="11017" max="11017" width="8.85546875" style="97" customWidth="1"/>
    <col min="11018" max="11264" width="11.42578125" style="97"/>
    <col min="11265" max="11265" width="24" style="97" customWidth="1"/>
    <col min="11266" max="11266" width="8.28515625" style="97" customWidth="1"/>
    <col min="11267" max="11267" width="10.140625" style="97" customWidth="1"/>
    <col min="11268" max="11268" width="9.42578125" style="97" customWidth="1"/>
    <col min="11269" max="11269" width="8.7109375" style="97" customWidth="1"/>
    <col min="11270" max="11271" width="10.5703125" style="97" customWidth="1"/>
    <col min="11272" max="11272" width="9.85546875" style="97" customWidth="1"/>
    <col min="11273" max="11273" width="8.85546875" style="97" customWidth="1"/>
    <col min="11274" max="11520" width="11.42578125" style="97"/>
    <col min="11521" max="11521" width="24" style="97" customWidth="1"/>
    <col min="11522" max="11522" width="8.28515625" style="97" customWidth="1"/>
    <col min="11523" max="11523" width="10.140625" style="97" customWidth="1"/>
    <col min="11524" max="11524" width="9.42578125" style="97" customWidth="1"/>
    <col min="11525" max="11525" width="8.7109375" style="97" customWidth="1"/>
    <col min="11526" max="11527" width="10.5703125" style="97" customWidth="1"/>
    <col min="11528" max="11528" width="9.85546875" style="97" customWidth="1"/>
    <col min="11529" max="11529" width="8.85546875" style="97" customWidth="1"/>
    <col min="11530" max="11776" width="11.42578125" style="97"/>
    <col min="11777" max="11777" width="24" style="97" customWidth="1"/>
    <col min="11778" max="11778" width="8.28515625" style="97" customWidth="1"/>
    <col min="11779" max="11779" width="10.140625" style="97" customWidth="1"/>
    <col min="11780" max="11780" width="9.42578125" style="97" customWidth="1"/>
    <col min="11781" max="11781" width="8.7109375" style="97" customWidth="1"/>
    <col min="11782" max="11783" width="10.5703125" style="97" customWidth="1"/>
    <col min="11784" max="11784" width="9.85546875" style="97" customWidth="1"/>
    <col min="11785" max="11785" width="8.85546875" style="97" customWidth="1"/>
    <col min="11786" max="12032" width="11.42578125" style="97"/>
    <col min="12033" max="12033" width="24" style="97" customWidth="1"/>
    <col min="12034" max="12034" width="8.28515625" style="97" customWidth="1"/>
    <col min="12035" max="12035" width="10.140625" style="97" customWidth="1"/>
    <col min="12036" max="12036" width="9.42578125" style="97" customWidth="1"/>
    <col min="12037" max="12037" width="8.7109375" style="97" customWidth="1"/>
    <col min="12038" max="12039" width="10.5703125" style="97" customWidth="1"/>
    <col min="12040" max="12040" width="9.85546875" style="97" customWidth="1"/>
    <col min="12041" max="12041" width="8.85546875" style="97" customWidth="1"/>
    <col min="12042" max="12288" width="11.42578125" style="97"/>
    <col min="12289" max="12289" width="24" style="97" customWidth="1"/>
    <col min="12290" max="12290" width="8.28515625" style="97" customWidth="1"/>
    <col min="12291" max="12291" width="10.140625" style="97" customWidth="1"/>
    <col min="12292" max="12292" width="9.42578125" style="97" customWidth="1"/>
    <col min="12293" max="12293" width="8.7109375" style="97" customWidth="1"/>
    <col min="12294" max="12295" width="10.5703125" style="97" customWidth="1"/>
    <col min="12296" max="12296" width="9.85546875" style="97" customWidth="1"/>
    <col min="12297" max="12297" width="8.85546875" style="97" customWidth="1"/>
    <col min="12298" max="12544" width="11.42578125" style="97"/>
    <col min="12545" max="12545" width="24" style="97" customWidth="1"/>
    <col min="12546" max="12546" width="8.28515625" style="97" customWidth="1"/>
    <col min="12547" max="12547" width="10.140625" style="97" customWidth="1"/>
    <col min="12548" max="12548" width="9.42578125" style="97" customWidth="1"/>
    <col min="12549" max="12549" width="8.7109375" style="97" customWidth="1"/>
    <col min="12550" max="12551" width="10.5703125" style="97" customWidth="1"/>
    <col min="12552" max="12552" width="9.85546875" style="97" customWidth="1"/>
    <col min="12553" max="12553" width="8.85546875" style="97" customWidth="1"/>
    <col min="12554" max="12800" width="11.42578125" style="97"/>
    <col min="12801" max="12801" width="24" style="97" customWidth="1"/>
    <col min="12802" max="12802" width="8.28515625" style="97" customWidth="1"/>
    <col min="12803" max="12803" width="10.140625" style="97" customWidth="1"/>
    <col min="12804" max="12804" width="9.42578125" style="97" customWidth="1"/>
    <col min="12805" max="12805" width="8.7109375" style="97" customWidth="1"/>
    <col min="12806" max="12807" width="10.5703125" style="97" customWidth="1"/>
    <col min="12808" max="12808" width="9.85546875" style="97" customWidth="1"/>
    <col min="12809" max="12809" width="8.85546875" style="97" customWidth="1"/>
    <col min="12810" max="13056" width="11.42578125" style="97"/>
    <col min="13057" max="13057" width="24" style="97" customWidth="1"/>
    <col min="13058" max="13058" width="8.28515625" style="97" customWidth="1"/>
    <col min="13059" max="13059" width="10.140625" style="97" customWidth="1"/>
    <col min="13060" max="13060" width="9.42578125" style="97" customWidth="1"/>
    <col min="13061" max="13061" width="8.7109375" style="97" customWidth="1"/>
    <col min="13062" max="13063" width="10.5703125" style="97" customWidth="1"/>
    <col min="13064" max="13064" width="9.85546875" style="97" customWidth="1"/>
    <col min="13065" max="13065" width="8.85546875" style="97" customWidth="1"/>
    <col min="13066" max="13312" width="11.42578125" style="97"/>
    <col min="13313" max="13313" width="24" style="97" customWidth="1"/>
    <col min="13314" max="13314" width="8.28515625" style="97" customWidth="1"/>
    <col min="13315" max="13315" width="10.140625" style="97" customWidth="1"/>
    <col min="13316" max="13316" width="9.42578125" style="97" customWidth="1"/>
    <col min="13317" max="13317" width="8.7109375" style="97" customWidth="1"/>
    <col min="13318" max="13319" width="10.5703125" style="97" customWidth="1"/>
    <col min="13320" max="13320" width="9.85546875" style="97" customWidth="1"/>
    <col min="13321" max="13321" width="8.85546875" style="97" customWidth="1"/>
    <col min="13322" max="13568" width="11.42578125" style="97"/>
    <col min="13569" max="13569" width="24" style="97" customWidth="1"/>
    <col min="13570" max="13570" width="8.28515625" style="97" customWidth="1"/>
    <col min="13571" max="13571" width="10.140625" style="97" customWidth="1"/>
    <col min="13572" max="13572" width="9.42578125" style="97" customWidth="1"/>
    <col min="13573" max="13573" width="8.7109375" style="97" customWidth="1"/>
    <col min="13574" max="13575" width="10.5703125" style="97" customWidth="1"/>
    <col min="13576" max="13576" width="9.85546875" style="97" customWidth="1"/>
    <col min="13577" max="13577" width="8.85546875" style="97" customWidth="1"/>
    <col min="13578" max="13824" width="11.42578125" style="97"/>
    <col min="13825" max="13825" width="24" style="97" customWidth="1"/>
    <col min="13826" max="13826" width="8.28515625" style="97" customWidth="1"/>
    <col min="13827" max="13827" width="10.140625" style="97" customWidth="1"/>
    <col min="13828" max="13828" width="9.42578125" style="97" customWidth="1"/>
    <col min="13829" max="13829" width="8.7109375" style="97" customWidth="1"/>
    <col min="13830" max="13831" width="10.5703125" style="97" customWidth="1"/>
    <col min="13832" max="13832" width="9.85546875" style="97" customWidth="1"/>
    <col min="13833" max="13833" width="8.85546875" style="97" customWidth="1"/>
    <col min="13834" max="14080" width="11.42578125" style="97"/>
    <col min="14081" max="14081" width="24" style="97" customWidth="1"/>
    <col min="14082" max="14082" width="8.28515625" style="97" customWidth="1"/>
    <col min="14083" max="14083" width="10.140625" style="97" customWidth="1"/>
    <col min="14084" max="14084" width="9.42578125" style="97" customWidth="1"/>
    <col min="14085" max="14085" width="8.7109375" style="97" customWidth="1"/>
    <col min="14086" max="14087" width="10.5703125" style="97" customWidth="1"/>
    <col min="14088" max="14088" width="9.85546875" style="97" customWidth="1"/>
    <col min="14089" max="14089" width="8.85546875" style="97" customWidth="1"/>
    <col min="14090" max="14336" width="11.42578125" style="97"/>
    <col min="14337" max="14337" width="24" style="97" customWidth="1"/>
    <col min="14338" max="14338" width="8.28515625" style="97" customWidth="1"/>
    <col min="14339" max="14339" width="10.140625" style="97" customWidth="1"/>
    <col min="14340" max="14340" width="9.42578125" style="97" customWidth="1"/>
    <col min="14341" max="14341" width="8.7109375" style="97" customWidth="1"/>
    <col min="14342" max="14343" width="10.5703125" style="97" customWidth="1"/>
    <col min="14344" max="14344" width="9.85546875" style="97" customWidth="1"/>
    <col min="14345" max="14345" width="8.85546875" style="97" customWidth="1"/>
    <col min="14346" max="14592" width="11.42578125" style="97"/>
    <col min="14593" max="14593" width="24" style="97" customWidth="1"/>
    <col min="14594" max="14594" width="8.28515625" style="97" customWidth="1"/>
    <col min="14595" max="14595" width="10.140625" style="97" customWidth="1"/>
    <col min="14596" max="14596" width="9.42578125" style="97" customWidth="1"/>
    <col min="14597" max="14597" width="8.7109375" style="97" customWidth="1"/>
    <col min="14598" max="14599" width="10.5703125" style="97" customWidth="1"/>
    <col min="14600" max="14600" width="9.85546875" style="97" customWidth="1"/>
    <col min="14601" max="14601" width="8.85546875" style="97" customWidth="1"/>
    <col min="14602" max="14848" width="11.42578125" style="97"/>
    <col min="14849" max="14849" width="24" style="97" customWidth="1"/>
    <col min="14850" max="14850" width="8.28515625" style="97" customWidth="1"/>
    <col min="14851" max="14851" width="10.140625" style="97" customWidth="1"/>
    <col min="14852" max="14852" width="9.42578125" style="97" customWidth="1"/>
    <col min="14853" max="14853" width="8.7109375" style="97" customWidth="1"/>
    <col min="14854" max="14855" width="10.5703125" style="97" customWidth="1"/>
    <col min="14856" max="14856" width="9.85546875" style="97" customWidth="1"/>
    <col min="14857" max="14857" width="8.85546875" style="97" customWidth="1"/>
    <col min="14858" max="15104" width="11.42578125" style="97"/>
    <col min="15105" max="15105" width="24" style="97" customWidth="1"/>
    <col min="15106" max="15106" width="8.28515625" style="97" customWidth="1"/>
    <col min="15107" max="15107" width="10.140625" style="97" customWidth="1"/>
    <col min="15108" max="15108" width="9.42578125" style="97" customWidth="1"/>
    <col min="15109" max="15109" width="8.7109375" style="97" customWidth="1"/>
    <col min="15110" max="15111" width="10.5703125" style="97" customWidth="1"/>
    <col min="15112" max="15112" width="9.85546875" style="97" customWidth="1"/>
    <col min="15113" max="15113" width="8.85546875" style="97" customWidth="1"/>
    <col min="15114" max="15360" width="11.42578125" style="97"/>
    <col min="15361" max="15361" width="24" style="97" customWidth="1"/>
    <col min="15362" max="15362" width="8.28515625" style="97" customWidth="1"/>
    <col min="15363" max="15363" width="10.140625" style="97" customWidth="1"/>
    <col min="15364" max="15364" width="9.42578125" style="97" customWidth="1"/>
    <col min="15365" max="15365" width="8.7109375" style="97" customWidth="1"/>
    <col min="15366" max="15367" width="10.5703125" style="97" customWidth="1"/>
    <col min="15368" max="15368" width="9.85546875" style="97" customWidth="1"/>
    <col min="15369" max="15369" width="8.85546875" style="97" customWidth="1"/>
    <col min="15370" max="15616" width="11.42578125" style="97"/>
    <col min="15617" max="15617" width="24" style="97" customWidth="1"/>
    <col min="15618" max="15618" width="8.28515625" style="97" customWidth="1"/>
    <col min="15619" max="15619" width="10.140625" style="97" customWidth="1"/>
    <col min="15620" max="15620" width="9.42578125" style="97" customWidth="1"/>
    <col min="15621" max="15621" width="8.7109375" style="97" customWidth="1"/>
    <col min="15622" max="15623" width="10.5703125" style="97" customWidth="1"/>
    <col min="15624" max="15624" width="9.85546875" style="97" customWidth="1"/>
    <col min="15625" max="15625" width="8.85546875" style="97" customWidth="1"/>
    <col min="15626" max="15872" width="11.42578125" style="97"/>
    <col min="15873" max="15873" width="24" style="97" customWidth="1"/>
    <col min="15874" max="15874" width="8.28515625" style="97" customWidth="1"/>
    <col min="15875" max="15875" width="10.140625" style="97" customWidth="1"/>
    <col min="15876" max="15876" width="9.42578125" style="97" customWidth="1"/>
    <col min="15877" max="15877" width="8.7109375" style="97" customWidth="1"/>
    <col min="15878" max="15879" width="10.5703125" style="97" customWidth="1"/>
    <col min="15880" max="15880" width="9.85546875" style="97" customWidth="1"/>
    <col min="15881" max="15881" width="8.85546875" style="97" customWidth="1"/>
    <col min="15882" max="16128" width="11.42578125" style="97"/>
    <col min="16129" max="16129" width="24" style="97" customWidth="1"/>
    <col min="16130" max="16130" width="8.28515625" style="97" customWidth="1"/>
    <col min="16131" max="16131" width="10.140625" style="97" customWidth="1"/>
    <col min="16132" max="16132" width="9.42578125" style="97" customWidth="1"/>
    <col min="16133" max="16133" width="8.7109375" style="97" customWidth="1"/>
    <col min="16134" max="16135" width="10.5703125" style="97" customWidth="1"/>
    <col min="16136" max="16136" width="9.85546875" style="97" customWidth="1"/>
    <col min="16137" max="16137" width="8.85546875" style="97" customWidth="1"/>
    <col min="16138" max="16384" width="11.42578125" style="97"/>
  </cols>
  <sheetData>
    <row r="1" spans="1:17" ht="6" hidden="1" customHeight="1" x14ac:dyDescent="0.25"/>
    <row r="2" spans="1:17" ht="18" hidden="1" customHeight="1" x14ac:dyDescent="0.25">
      <c r="A2" s="386" t="s">
        <v>339</v>
      </c>
      <c r="B2" s="386"/>
      <c r="C2" s="386"/>
      <c r="D2" s="386"/>
      <c r="E2" s="386"/>
      <c r="F2" s="386"/>
      <c r="G2" s="386"/>
      <c r="H2" s="386"/>
      <c r="I2" s="386"/>
      <c r="J2" s="386"/>
    </row>
    <row r="3" spans="1:17" ht="29.25" hidden="1" customHeight="1" x14ac:dyDescent="0.3">
      <c r="A3" s="387" t="s">
        <v>340</v>
      </c>
      <c r="B3" s="387"/>
      <c r="C3" s="387"/>
      <c r="D3" s="387"/>
      <c r="E3" s="387"/>
      <c r="F3" s="387"/>
      <c r="G3" s="387"/>
      <c r="H3" s="387"/>
      <c r="I3" s="387"/>
      <c r="J3" s="387"/>
    </row>
    <row r="4" spans="1:17" ht="19.5" hidden="1" customHeight="1" x14ac:dyDescent="0.3">
      <c r="A4" s="388" t="s">
        <v>341</v>
      </c>
      <c r="B4" s="388"/>
      <c r="C4" s="388"/>
      <c r="D4" s="99"/>
      <c r="E4" s="100"/>
      <c r="F4" s="100"/>
      <c r="G4" s="100"/>
      <c r="H4" s="100"/>
      <c r="I4" s="100"/>
      <c r="J4" s="100"/>
    </row>
    <row r="5" spans="1:17" ht="21.75" hidden="1" customHeight="1" x14ac:dyDescent="0.3">
      <c r="A5" s="100" t="s">
        <v>342</v>
      </c>
      <c r="B5" s="101"/>
      <c r="C5" s="102"/>
      <c r="D5" s="100"/>
      <c r="J5" s="103"/>
    </row>
    <row r="6" spans="1:17" ht="4.5" customHeight="1" x14ac:dyDescent="0.3">
      <c r="A6" s="100"/>
      <c r="B6" s="104"/>
      <c r="C6" s="100"/>
      <c r="D6" s="100"/>
      <c r="E6" s="100"/>
      <c r="F6" s="100"/>
      <c r="G6" s="100"/>
      <c r="H6" s="100"/>
      <c r="I6" s="100"/>
    </row>
    <row r="7" spans="1:17" s="126" customFormat="1" ht="16.5" customHeight="1" x14ac:dyDescent="0.3">
      <c r="A7" s="389" t="s">
        <v>0</v>
      </c>
      <c r="B7" s="391" t="s">
        <v>1</v>
      </c>
      <c r="C7" s="393" t="s">
        <v>362</v>
      </c>
      <c r="D7" s="394"/>
      <c r="E7" s="394"/>
      <c r="F7" s="394"/>
      <c r="G7" s="394"/>
      <c r="H7" s="394"/>
      <c r="I7" s="394"/>
      <c r="J7" s="395"/>
      <c r="M7" s="127"/>
      <c r="N7" s="127"/>
      <c r="O7" s="127"/>
      <c r="P7" s="127"/>
    </row>
    <row r="8" spans="1:17" s="126" customFormat="1" ht="41.25" customHeight="1" x14ac:dyDescent="0.25">
      <c r="A8" s="390"/>
      <c r="B8" s="392"/>
      <c r="C8" s="132" t="e">
        <f>Hoy!#REF!</f>
        <v>#REF!</v>
      </c>
      <c r="D8" s="132" t="e">
        <f>Hoy!#REF!</f>
        <v>#REF!</v>
      </c>
      <c r="E8" s="132" t="e">
        <f>Hoy!#REF!</f>
        <v>#REF!</v>
      </c>
      <c r="F8" s="132" t="e">
        <f>Hoy!#REF!</f>
        <v>#REF!</v>
      </c>
      <c r="G8" s="132" t="e">
        <f>Hoy!#REF!</f>
        <v>#REF!</v>
      </c>
      <c r="H8" s="132" t="e">
        <f>Hoy!#REF!</f>
        <v>#REF!</v>
      </c>
      <c r="I8" s="132" t="e">
        <f>Hoy!#REF!</f>
        <v>#REF!</v>
      </c>
      <c r="J8" s="128" t="s">
        <v>343</v>
      </c>
      <c r="M8" s="129"/>
      <c r="N8" s="129"/>
      <c r="O8" s="129"/>
      <c r="P8" s="129"/>
      <c r="Q8" s="130"/>
    </row>
    <row r="9" spans="1:17" ht="15.75" customHeight="1" x14ac:dyDescent="0.3">
      <c r="A9" s="105" t="s">
        <v>3</v>
      </c>
      <c r="B9" s="106"/>
      <c r="C9" s="107"/>
      <c r="D9" s="107"/>
      <c r="E9" s="108"/>
      <c r="F9" s="108"/>
      <c r="G9" s="108"/>
      <c r="H9" s="108"/>
      <c r="I9" s="108"/>
      <c r="J9" s="109"/>
    </row>
    <row r="10" spans="1:17" ht="17.25" customHeight="1" x14ac:dyDescent="0.25">
      <c r="A10" s="110" t="s">
        <v>344</v>
      </c>
      <c r="B10" s="111" t="s">
        <v>345</v>
      </c>
      <c r="C10" s="112" t="e">
        <f>AVERAGE(Hoy!#REF!)</f>
        <v>#REF!</v>
      </c>
      <c r="D10" s="112" t="e">
        <f>AVERAGE(Hoy!#REF!)</f>
        <v>#REF!</v>
      </c>
      <c r="E10" s="112" t="e">
        <f>AVERAGE(Hoy!#REF!)</f>
        <v>#REF!</v>
      </c>
      <c r="F10" s="112" t="e">
        <f>AVERAGE(Hoy!#REF!)</f>
        <v>#REF!</v>
      </c>
      <c r="G10" s="112" t="e">
        <f>AVERAGE(Hoy!#REF!)</f>
        <v>#REF!</v>
      </c>
      <c r="H10" s="112" t="e">
        <f>AVERAGE(Hoy!#REF!)</f>
        <v>#REF!</v>
      </c>
      <c r="I10" s="112" t="e">
        <f>AVERAGE(Hoy!#REF!)</f>
        <v>#REF!</v>
      </c>
      <c r="J10" s="113" t="e">
        <f>AVERAGE(C10:I10)</f>
        <v>#REF!</v>
      </c>
    </row>
    <row r="11" spans="1:17" ht="17.25" customHeight="1" x14ac:dyDescent="0.25">
      <c r="A11" s="110" t="s">
        <v>4</v>
      </c>
      <c r="B11" s="111" t="s">
        <v>345</v>
      </c>
      <c r="C11" s="114" t="e">
        <f>Hoy!#REF!</f>
        <v>#REF!</v>
      </c>
      <c r="D11" s="112" t="e">
        <f>Hoy!#REF!</f>
        <v>#REF!</v>
      </c>
      <c r="E11" s="112" t="e">
        <f>Hoy!#REF!</f>
        <v>#REF!</v>
      </c>
      <c r="F11" s="112" t="e">
        <f>Hoy!#REF!</f>
        <v>#REF!</v>
      </c>
      <c r="G11" s="112" t="e">
        <f>Hoy!#REF!</f>
        <v>#REF!</v>
      </c>
      <c r="H11" s="112" t="e">
        <f>Hoy!#REF!</f>
        <v>#REF!</v>
      </c>
      <c r="I11" s="112" t="e">
        <f>Hoy!#REF!</f>
        <v>#REF!</v>
      </c>
      <c r="J11" s="113" t="e">
        <f t="shared" ref="J11:J39" si="0">AVERAGE(C11:I11)</f>
        <v>#REF!</v>
      </c>
    </row>
    <row r="12" spans="1:17" ht="17.25" customHeight="1" x14ac:dyDescent="0.25">
      <c r="A12" s="115" t="s">
        <v>34</v>
      </c>
      <c r="B12" s="111"/>
      <c r="C12" s="112"/>
      <c r="E12" s="112"/>
      <c r="F12" s="112"/>
      <c r="G12" s="112"/>
      <c r="H12" s="112"/>
      <c r="I12" s="112"/>
      <c r="J12" s="113" t="e">
        <f t="shared" si="0"/>
        <v>#DIV/0!</v>
      </c>
    </row>
    <row r="13" spans="1:17" ht="18" customHeight="1" x14ac:dyDescent="0.25">
      <c r="A13" s="110" t="s">
        <v>346</v>
      </c>
      <c r="B13" s="111" t="s">
        <v>345</v>
      </c>
      <c r="C13" s="112" t="e">
        <f>AVERAGE(Hoy!#REF!)</f>
        <v>#REF!</v>
      </c>
      <c r="D13" s="112" t="e">
        <f>AVERAGE(Hoy!#REF!)</f>
        <v>#REF!</v>
      </c>
      <c r="E13" s="112" t="e">
        <f>AVERAGE(Hoy!#REF!)</f>
        <v>#REF!</v>
      </c>
      <c r="F13" s="112" t="e">
        <f>AVERAGE(Hoy!#REF!)</f>
        <v>#REF!</v>
      </c>
      <c r="G13" s="112" t="e">
        <f>AVERAGE(Hoy!#REF!)</f>
        <v>#REF!</v>
      </c>
      <c r="H13" s="112" t="e">
        <f>AVERAGE(Hoy!#REF!)</f>
        <v>#REF!</v>
      </c>
      <c r="I13" s="112" t="e">
        <f>AVERAGE(Hoy!#REF!)</f>
        <v>#REF!</v>
      </c>
      <c r="J13" s="113" t="e">
        <f t="shared" si="0"/>
        <v>#REF!</v>
      </c>
    </row>
    <row r="14" spans="1:17" ht="18" customHeight="1" x14ac:dyDescent="0.25">
      <c r="A14" s="110" t="s">
        <v>37</v>
      </c>
      <c r="B14" s="111" t="s">
        <v>345</v>
      </c>
      <c r="C14" s="112" t="e">
        <f>Hoy!#REF!</f>
        <v>#REF!</v>
      </c>
      <c r="D14" s="112" t="e">
        <f>Hoy!#REF!</f>
        <v>#REF!</v>
      </c>
      <c r="E14" s="112" t="e">
        <f>Hoy!#REF!</f>
        <v>#REF!</v>
      </c>
      <c r="F14" s="112" t="e">
        <f>Hoy!#REF!</f>
        <v>#REF!</v>
      </c>
      <c r="G14" s="112" t="e">
        <f>Hoy!#REF!</f>
        <v>#REF!</v>
      </c>
      <c r="H14" s="112" t="e">
        <f>Hoy!#REF!</f>
        <v>#REF!</v>
      </c>
      <c r="I14" s="112" t="e">
        <f>Hoy!#REF!</f>
        <v>#REF!</v>
      </c>
      <c r="J14" s="113" t="e">
        <f t="shared" si="0"/>
        <v>#REF!</v>
      </c>
    </row>
    <row r="15" spans="1:17" ht="18" customHeight="1" x14ac:dyDescent="0.25">
      <c r="A15" s="110" t="s">
        <v>347</v>
      </c>
      <c r="B15" s="111" t="s">
        <v>345</v>
      </c>
      <c r="C15" s="112" t="e">
        <f>Hoy!#REF!</f>
        <v>#REF!</v>
      </c>
      <c r="D15" s="112" t="e">
        <f>Hoy!#REF!</f>
        <v>#REF!</v>
      </c>
      <c r="E15" s="112" t="e">
        <f>Hoy!#REF!</f>
        <v>#REF!</v>
      </c>
      <c r="F15" s="112" t="e">
        <f>Hoy!#REF!</f>
        <v>#REF!</v>
      </c>
      <c r="G15" s="112" t="e">
        <f>Hoy!#REF!</f>
        <v>#REF!</v>
      </c>
      <c r="H15" s="112" t="e">
        <f>Hoy!#REF!</f>
        <v>#REF!</v>
      </c>
      <c r="I15" s="112" t="e">
        <f>Hoy!#REF!</f>
        <v>#REF!</v>
      </c>
      <c r="J15" s="113" t="e">
        <f t="shared" si="0"/>
        <v>#REF!</v>
      </c>
    </row>
    <row r="16" spans="1:17" ht="16.5" customHeight="1" x14ac:dyDescent="0.25">
      <c r="A16" s="115" t="s">
        <v>348</v>
      </c>
      <c r="B16" s="111"/>
      <c r="C16" s="112"/>
      <c r="D16" s="112"/>
      <c r="E16" s="112"/>
      <c r="F16" s="112"/>
      <c r="G16" s="112"/>
      <c r="H16" s="112"/>
      <c r="I16" s="112"/>
      <c r="J16" s="113" t="e">
        <f t="shared" si="0"/>
        <v>#DIV/0!</v>
      </c>
    </row>
    <row r="17" spans="1:20" ht="18" customHeight="1" x14ac:dyDescent="0.25">
      <c r="A17" s="110" t="s">
        <v>15</v>
      </c>
      <c r="B17" s="111" t="s">
        <v>345</v>
      </c>
      <c r="C17" s="112" t="e">
        <f>Hoy!#REF!</f>
        <v>#REF!</v>
      </c>
      <c r="D17" s="112" t="e">
        <f>Hoy!#REF!</f>
        <v>#REF!</v>
      </c>
      <c r="E17" s="112" t="e">
        <f>Hoy!#REF!</f>
        <v>#REF!</v>
      </c>
      <c r="F17" s="112" t="e">
        <f>Hoy!#REF!</f>
        <v>#REF!</v>
      </c>
      <c r="G17" s="112" t="e">
        <f>Hoy!#REF!</f>
        <v>#REF!</v>
      </c>
      <c r="H17" s="112" t="e">
        <f>Hoy!#REF!</f>
        <v>#REF!</v>
      </c>
      <c r="I17" s="112" t="e">
        <f>Hoy!#REF!</f>
        <v>#REF!</v>
      </c>
      <c r="J17" s="113" t="e">
        <f t="shared" si="0"/>
        <v>#REF!</v>
      </c>
    </row>
    <row r="18" spans="1:20" ht="18" customHeight="1" x14ac:dyDescent="0.25">
      <c r="A18" s="110" t="s">
        <v>17</v>
      </c>
      <c r="B18" s="111" t="s">
        <v>345</v>
      </c>
      <c r="C18" s="112" t="e">
        <f>Hoy!#REF!</f>
        <v>#REF!</v>
      </c>
      <c r="D18" s="112" t="e">
        <f>Hoy!#REF!</f>
        <v>#REF!</v>
      </c>
      <c r="E18" s="112" t="e">
        <f>Hoy!#REF!</f>
        <v>#REF!</v>
      </c>
      <c r="F18" s="112" t="e">
        <f>Hoy!#REF!</f>
        <v>#REF!</v>
      </c>
      <c r="G18" s="112" t="e">
        <f>Hoy!#REF!</f>
        <v>#REF!</v>
      </c>
      <c r="H18" s="112" t="e">
        <f>Hoy!#REF!</f>
        <v>#REF!</v>
      </c>
      <c r="I18" s="112" t="e">
        <f>Hoy!#REF!</f>
        <v>#REF!</v>
      </c>
      <c r="J18" s="113" t="e">
        <f t="shared" si="0"/>
        <v>#REF!</v>
      </c>
    </row>
    <row r="19" spans="1:20" ht="18" customHeight="1" x14ac:dyDescent="0.25">
      <c r="A19" s="110" t="s">
        <v>349</v>
      </c>
      <c r="B19" s="111" t="s">
        <v>345</v>
      </c>
      <c r="C19" s="131" t="e">
        <f>Hoy!#REF!</f>
        <v>#REF!</v>
      </c>
      <c r="D19" s="131" t="e">
        <f>Hoy!#REF!</f>
        <v>#REF!</v>
      </c>
      <c r="E19" s="131" t="e">
        <f>Hoy!#REF!</f>
        <v>#REF!</v>
      </c>
      <c r="F19" s="131" t="e">
        <f>Hoy!#REF!</f>
        <v>#REF!</v>
      </c>
      <c r="G19" s="131" t="e">
        <f>Hoy!#REF!</f>
        <v>#REF!</v>
      </c>
      <c r="H19" s="131" t="e">
        <f>Hoy!#REF!</f>
        <v>#REF!</v>
      </c>
      <c r="I19" s="131" t="e">
        <f>Hoy!#REF!</f>
        <v>#REF!</v>
      </c>
      <c r="J19" s="113" t="e">
        <f t="shared" si="0"/>
        <v>#REF!</v>
      </c>
    </row>
    <row r="20" spans="1:20" ht="18" customHeight="1" x14ac:dyDescent="0.25">
      <c r="A20" s="110" t="s">
        <v>21</v>
      </c>
      <c r="B20" s="111" t="s">
        <v>345</v>
      </c>
      <c r="C20" s="112" t="e">
        <f>Hoy!#REF!</f>
        <v>#REF!</v>
      </c>
      <c r="D20" s="112" t="e">
        <f>Hoy!#REF!</f>
        <v>#REF!</v>
      </c>
      <c r="E20" s="112" t="e">
        <f>Hoy!#REF!</f>
        <v>#REF!</v>
      </c>
      <c r="F20" s="112" t="e">
        <f>Hoy!#REF!</f>
        <v>#REF!</v>
      </c>
      <c r="G20" s="112" t="e">
        <f>Hoy!#REF!</f>
        <v>#REF!</v>
      </c>
      <c r="H20" s="112" t="e">
        <f>Hoy!#REF!</f>
        <v>#REF!</v>
      </c>
      <c r="I20" s="112" t="e">
        <f>Hoy!#REF!</f>
        <v>#REF!</v>
      </c>
      <c r="J20" s="113" t="e">
        <f t="shared" si="0"/>
        <v>#REF!</v>
      </c>
    </row>
    <row r="21" spans="1:20" ht="18" customHeight="1" x14ac:dyDescent="0.25">
      <c r="A21" s="110" t="s">
        <v>23</v>
      </c>
      <c r="B21" s="111" t="s">
        <v>345</v>
      </c>
      <c r="C21" s="112" t="e">
        <f>Hoy!#REF!</f>
        <v>#REF!</v>
      </c>
      <c r="D21" s="112" t="e">
        <f>Hoy!#REF!</f>
        <v>#REF!</v>
      </c>
      <c r="E21" s="112" t="e">
        <f>Hoy!#REF!</f>
        <v>#REF!</v>
      </c>
      <c r="F21" s="112" t="e">
        <f>Hoy!#REF!</f>
        <v>#REF!</v>
      </c>
      <c r="G21" s="112" t="e">
        <f>Hoy!#REF!</f>
        <v>#REF!</v>
      </c>
      <c r="H21" s="112" t="e">
        <f>Hoy!#REF!</f>
        <v>#REF!</v>
      </c>
      <c r="I21" s="112" t="e">
        <f>Hoy!#REF!</f>
        <v>#REF!</v>
      </c>
      <c r="J21" s="113" t="e">
        <f t="shared" si="0"/>
        <v>#REF!</v>
      </c>
    </row>
    <row r="22" spans="1:20" ht="13.5" customHeight="1" x14ac:dyDescent="0.25">
      <c r="A22" s="115" t="s">
        <v>27</v>
      </c>
      <c r="B22" s="111"/>
      <c r="C22" s="112"/>
      <c r="D22" s="112"/>
      <c r="E22" s="112"/>
      <c r="F22" s="112"/>
      <c r="G22" s="112"/>
      <c r="H22" s="112"/>
      <c r="I22" s="112"/>
      <c r="J22" s="113" t="e">
        <f t="shared" si="0"/>
        <v>#DIV/0!</v>
      </c>
    </row>
    <row r="23" spans="1:20" ht="18.75" customHeight="1" x14ac:dyDescent="0.25">
      <c r="A23" s="110" t="s">
        <v>28</v>
      </c>
      <c r="B23" s="111" t="s">
        <v>1</v>
      </c>
      <c r="C23" s="112" t="e">
        <f>Hoy!#REF!</f>
        <v>#REF!</v>
      </c>
      <c r="D23" s="112"/>
      <c r="E23" s="112"/>
      <c r="F23" s="112"/>
      <c r="G23" s="112"/>
      <c r="H23" s="112"/>
      <c r="I23" s="112"/>
      <c r="J23" s="113" t="e">
        <f t="shared" si="0"/>
        <v>#REF!</v>
      </c>
      <c r="Q23" s="98"/>
    </row>
    <row r="24" spans="1:20" ht="18.75" customHeight="1" x14ac:dyDescent="0.25">
      <c r="A24" s="110" t="s">
        <v>32</v>
      </c>
      <c r="B24" s="111" t="s">
        <v>1</v>
      </c>
      <c r="C24" s="112" t="e">
        <f>Hoy!#REF!</f>
        <v>#REF!</v>
      </c>
      <c r="D24" s="112"/>
      <c r="E24" s="112"/>
      <c r="F24" s="112"/>
      <c r="G24" s="112"/>
      <c r="H24" s="112"/>
      <c r="I24" s="112"/>
      <c r="J24" s="113" t="e">
        <f t="shared" si="0"/>
        <v>#REF!</v>
      </c>
      <c r="R24" s="98"/>
    </row>
    <row r="25" spans="1:20" ht="18.75" customHeight="1" x14ac:dyDescent="0.25">
      <c r="A25" s="110" t="s">
        <v>350</v>
      </c>
      <c r="B25" s="111" t="s">
        <v>1</v>
      </c>
      <c r="C25" s="112"/>
      <c r="D25" s="112"/>
      <c r="E25" s="112"/>
      <c r="F25" s="112"/>
      <c r="G25" s="112"/>
      <c r="H25" s="112"/>
      <c r="I25" s="112"/>
      <c r="J25" s="113" t="e">
        <f t="shared" si="0"/>
        <v>#DIV/0!</v>
      </c>
      <c r="Q25" s="116"/>
    </row>
    <row r="26" spans="1:20" ht="18.75" customHeight="1" x14ac:dyDescent="0.25">
      <c r="A26" s="110" t="s">
        <v>351</v>
      </c>
      <c r="B26" s="111" t="s">
        <v>1</v>
      </c>
      <c r="C26" s="112" t="e">
        <f>Hoy!#REF!</f>
        <v>#REF!</v>
      </c>
      <c r="D26" s="112" t="e">
        <f>Hoy!#REF!</f>
        <v>#REF!</v>
      </c>
      <c r="E26" s="112" t="e">
        <f>Hoy!#REF!</f>
        <v>#REF!</v>
      </c>
      <c r="F26" s="112" t="e">
        <f>Hoy!#REF!</f>
        <v>#REF!</v>
      </c>
      <c r="G26" s="112" t="e">
        <f>Hoy!#REF!</f>
        <v>#REF!</v>
      </c>
      <c r="H26" s="112" t="e">
        <f>Hoy!#REF!</f>
        <v>#REF!</v>
      </c>
      <c r="I26" s="112" t="e">
        <f>Hoy!#REF!</f>
        <v>#REF!</v>
      </c>
      <c r="J26" s="113" t="e">
        <f t="shared" si="0"/>
        <v>#REF!</v>
      </c>
      <c r="Q26" s="117"/>
    </row>
    <row r="27" spans="1:20" ht="17.25" customHeight="1" x14ac:dyDescent="0.25">
      <c r="A27" s="115" t="s">
        <v>46</v>
      </c>
      <c r="B27" s="111"/>
      <c r="C27" s="112"/>
      <c r="D27" s="112"/>
      <c r="E27" s="112"/>
      <c r="F27" s="112"/>
      <c r="G27" s="112"/>
      <c r="H27" s="112"/>
      <c r="I27" s="112"/>
      <c r="J27" s="113" t="e">
        <f t="shared" si="0"/>
        <v>#DIV/0!</v>
      </c>
    </row>
    <row r="28" spans="1:20" ht="17.25" customHeight="1" x14ac:dyDescent="0.25">
      <c r="A28" s="110" t="s">
        <v>53</v>
      </c>
      <c r="B28" s="111" t="s">
        <v>345</v>
      </c>
      <c r="C28" s="112" t="e">
        <f>Hoy!#REF!</f>
        <v>#REF!</v>
      </c>
      <c r="D28" s="112" t="e">
        <f>Hoy!#REF!</f>
        <v>#REF!</v>
      </c>
      <c r="E28" s="112" t="e">
        <f>Hoy!#REF!</f>
        <v>#REF!</v>
      </c>
      <c r="F28" s="112" t="e">
        <f>Hoy!#REF!</f>
        <v>#REF!</v>
      </c>
      <c r="G28" s="112" t="e">
        <f>Hoy!#REF!</f>
        <v>#REF!</v>
      </c>
      <c r="H28" s="112" t="e">
        <f>Hoy!#REF!</f>
        <v>#REF!</v>
      </c>
      <c r="I28" s="112" t="e">
        <f>Hoy!#REF!</f>
        <v>#REF!</v>
      </c>
      <c r="J28" s="113" t="e">
        <f t="shared" si="0"/>
        <v>#REF!</v>
      </c>
    </row>
    <row r="29" spans="1:20" ht="17.25" customHeight="1" x14ac:dyDescent="0.25">
      <c r="A29" s="110" t="s">
        <v>54</v>
      </c>
      <c r="B29" s="111" t="s">
        <v>345</v>
      </c>
      <c r="C29" s="112" t="e">
        <f>Hoy!#REF!</f>
        <v>#REF!</v>
      </c>
      <c r="D29" s="112" t="e">
        <f>Hoy!#REF!</f>
        <v>#REF!</v>
      </c>
      <c r="E29" s="112" t="e">
        <f>Hoy!#REF!</f>
        <v>#REF!</v>
      </c>
      <c r="F29" s="112" t="e">
        <f>Hoy!#REF!</f>
        <v>#REF!</v>
      </c>
      <c r="G29" s="112" t="e">
        <f>Hoy!#REF!</f>
        <v>#REF!</v>
      </c>
      <c r="H29" s="112" t="e">
        <f>Hoy!#REF!</f>
        <v>#REF!</v>
      </c>
      <c r="I29" s="112" t="e">
        <f>Hoy!#REF!</f>
        <v>#REF!</v>
      </c>
      <c r="J29" s="113" t="e">
        <f t="shared" si="0"/>
        <v>#REF!</v>
      </c>
    </row>
    <row r="30" spans="1:20" ht="17.25" customHeight="1" x14ac:dyDescent="0.25">
      <c r="A30" s="110" t="s">
        <v>352</v>
      </c>
      <c r="B30" s="111" t="s">
        <v>345</v>
      </c>
      <c r="C30" s="112" t="e">
        <f>Hoy!#REF!</f>
        <v>#REF!</v>
      </c>
      <c r="D30" s="112" t="e">
        <f>Hoy!#REF!</f>
        <v>#REF!</v>
      </c>
      <c r="E30" s="112" t="e">
        <f>Hoy!#REF!</f>
        <v>#REF!</v>
      </c>
      <c r="F30" s="112" t="e">
        <f>Hoy!#REF!</f>
        <v>#REF!</v>
      </c>
      <c r="G30" s="112" t="e">
        <f>Hoy!#REF!</f>
        <v>#REF!</v>
      </c>
      <c r="H30" s="112" t="e">
        <f>Hoy!#REF!</f>
        <v>#REF!</v>
      </c>
      <c r="I30" s="112" t="e">
        <f>Hoy!#REF!</f>
        <v>#REF!</v>
      </c>
      <c r="J30" s="113" t="e">
        <f t="shared" si="0"/>
        <v>#REF!</v>
      </c>
      <c r="Q30" s="98"/>
    </row>
    <row r="31" spans="1:20" ht="17.25" customHeight="1" x14ac:dyDescent="0.25">
      <c r="A31" s="110" t="s">
        <v>62</v>
      </c>
      <c r="B31" s="111" t="s">
        <v>345</v>
      </c>
      <c r="C31" s="112" t="e">
        <f>Hoy!#REF!</f>
        <v>#REF!</v>
      </c>
      <c r="D31" s="112" t="e">
        <f>Hoy!#REF!</f>
        <v>#REF!</v>
      </c>
      <c r="E31" s="112" t="e">
        <f>Hoy!#REF!</f>
        <v>#REF!</v>
      </c>
      <c r="F31" s="112" t="e">
        <f>Hoy!#REF!</f>
        <v>#REF!</v>
      </c>
      <c r="G31" s="112" t="e">
        <f>Hoy!#REF!</f>
        <v>#REF!</v>
      </c>
      <c r="H31" s="112" t="e">
        <f>Hoy!#REF!</f>
        <v>#REF!</v>
      </c>
      <c r="I31" s="112" t="e">
        <f>Hoy!#REF!</f>
        <v>#REF!</v>
      </c>
      <c r="J31" s="113" t="e">
        <f t="shared" si="0"/>
        <v>#REF!</v>
      </c>
      <c r="Q31" s="116"/>
      <c r="R31" s="116"/>
      <c r="S31" s="116"/>
      <c r="T31" s="116"/>
    </row>
    <row r="32" spans="1:20" ht="15.75" customHeight="1" x14ac:dyDescent="0.25">
      <c r="A32" s="115" t="s">
        <v>134</v>
      </c>
      <c r="B32" s="111"/>
      <c r="C32" s="112"/>
      <c r="D32" s="112"/>
      <c r="E32" s="112"/>
      <c r="F32" s="112"/>
      <c r="G32" s="112"/>
      <c r="H32" s="112"/>
      <c r="I32" s="112"/>
      <c r="J32" s="113" t="e">
        <f t="shared" si="0"/>
        <v>#DIV/0!</v>
      </c>
    </row>
    <row r="33" spans="1:17" ht="16.5" customHeight="1" x14ac:dyDescent="0.25">
      <c r="A33" s="110" t="s">
        <v>353</v>
      </c>
      <c r="B33" s="111" t="s">
        <v>345</v>
      </c>
      <c r="C33" s="112" t="e">
        <f>Hoy!#REF!</f>
        <v>#REF!</v>
      </c>
      <c r="D33" s="112" t="e">
        <f>Hoy!#REF!</f>
        <v>#REF!</v>
      </c>
      <c r="E33" s="112" t="e">
        <f>Hoy!#REF!</f>
        <v>#REF!</v>
      </c>
      <c r="F33" s="112" t="e">
        <f>Hoy!#REF!</f>
        <v>#REF!</v>
      </c>
      <c r="G33" s="112" t="e">
        <f>Hoy!#REF!</f>
        <v>#REF!</v>
      </c>
      <c r="H33" s="112" t="e">
        <f>Hoy!#REF!</f>
        <v>#REF!</v>
      </c>
      <c r="I33" s="112" t="e">
        <f>Hoy!#REF!</f>
        <v>#REF!</v>
      </c>
      <c r="J33" s="113" t="e">
        <f t="shared" si="0"/>
        <v>#REF!</v>
      </c>
    </row>
    <row r="34" spans="1:17" ht="16.5" customHeight="1" x14ac:dyDescent="0.25">
      <c r="A34" s="110" t="s">
        <v>354</v>
      </c>
      <c r="B34" s="111" t="s">
        <v>345</v>
      </c>
      <c r="C34" s="112" t="e">
        <f>Hoy!#REF!</f>
        <v>#REF!</v>
      </c>
      <c r="D34" s="112" t="e">
        <f>Hoy!#REF!</f>
        <v>#REF!</v>
      </c>
      <c r="E34" s="112" t="e">
        <f>Hoy!#REF!</f>
        <v>#REF!</v>
      </c>
      <c r="F34" s="112" t="e">
        <f>Hoy!#REF!</f>
        <v>#REF!</v>
      </c>
      <c r="G34" s="112" t="e">
        <f>Hoy!#REF!</f>
        <v>#REF!</v>
      </c>
      <c r="H34" s="112" t="e">
        <f>Hoy!#REF!</f>
        <v>#REF!</v>
      </c>
      <c r="I34" s="112" t="e">
        <f>Hoy!#REF!</f>
        <v>#REF!</v>
      </c>
      <c r="J34" s="113" t="e">
        <f t="shared" si="0"/>
        <v>#REF!</v>
      </c>
    </row>
    <row r="35" spans="1:17" ht="16.5" customHeight="1" x14ac:dyDescent="0.25">
      <c r="A35" s="110" t="s">
        <v>355</v>
      </c>
      <c r="B35" s="111" t="s">
        <v>1</v>
      </c>
      <c r="C35" s="112" t="e">
        <f>Hoy!#REF!</f>
        <v>#REF!</v>
      </c>
      <c r="D35" s="112" t="e">
        <f>Hoy!#REF!</f>
        <v>#REF!</v>
      </c>
      <c r="E35" s="112" t="e">
        <f>Hoy!#REF!</f>
        <v>#REF!</v>
      </c>
      <c r="F35" s="112" t="e">
        <f>Hoy!#REF!</f>
        <v>#REF!</v>
      </c>
      <c r="G35" s="112" t="e">
        <f>Hoy!#REF!</f>
        <v>#REF!</v>
      </c>
      <c r="H35" s="112" t="e">
        <f>Hoy!#REF!</f>
        <v>#REF!</v>
      </c>
      <c r="I35" s="112" t="e">
        <f>Hoy!#REF!</f>
        <v>#REF!</v>
      </c>
      <c r="J35" s="113" t="e">
        <f t="shared" si="0"/>
        <v>#REF!</v>
      </c>
    </row>
    <row r="36" spans="1:17" ht="16.5" customHeight="1" x14ac:dyDescent="0.25">
      <c r="A36" s="110" t="s">
        <v>356</v>
      </c>
      <c r="B36" s="111" t="s">
        <v>345</v>
      </c>
      <c r="C36" s="112" t="e">
        <f>Hoy!#REF!</f>
        <v>#REF!</v>
      </c>
      <c r="D36" s="112" t="e">
        <f>Hoy!#REF!</f>
        <v>#REF!</v>
      </c>
      <c r="E36" s="112" t="e">
        <f>Hoy!#REF!</f>
        <v>#REF!</v>
      </c>
      <c r="F36" s="112" t="e">
        <f>Hoy!#REF!</f>
        <v>#REF!</v>
      </c>
      <c r="G36" s="112" t="e">
        <f>Hoy!#REF!</f>
        <v>#REF!</v>
      </c>
      <c r="H36" s="112" t="e">
        <f>Hoy!#REF!</f>
        <v>#REF!</v>
      </c>
      <c r="I36" s="112" t="e">
        <f>Hoy!#REF!</f>
        <v>#REF!</v>
      </c>
      <c r="J36" s="113" t="e">
        <f t="shared" si="0"/>
        <v>#REF!</v>
      </c>
    </row>
    <row r="37" spans="1:17" ht="16.5" customHeight="1" x14ac:dyDescent="0.25">
      <c r="A37" s="110" t="s">
        <v>357</v>
      </c>
      <c r="B37" s="111" t="s">
        <v>345</v>
      </c>
      <c r="C37" s="112" t="e">
        <f>Hoy!#REF!</f>
        <v>#REF!</v>
      </c>
      <c r="D37" s="112" t="e">
        <f>Hoy!#REF!</f>
        <v>#REF!</v>
      </c>
      <c r="E37" s="133" t="e">
        <f>Hoy!#REF!</f>
        <v>#REF!</v>
      </c>
      <c r="F37" s="112" t="e">
        <f>Hoy!#REF!</f>
        <v>#REF!</v>
      </c>
      <c r="G37" s="112" t="e">
        <f>Hoy!#REF!</f>
        <v>#REF!</v>
      </c>
      <c r="H37" s="112" t="e">
        <f>Hoy!#REF!</f>
        <v>#REF!</v>
      </c>
      <c r="I37" s="112" t="e">
        <f>Hoy!#REF!</f>
        <v>#REF!</v>
      </c>
      <c r="J37" s="113" t="e">
        <f t="shared" si="0"/>
        <v>#REF!</v>
      </c>
    </row>
    <row r="38" spans="1:17" ht="16.5" customHeight="1" x14ac:dyDescent="0.25">
      <c r="A38" s="110" t="s">
        <v>358</v>
      </c>
      <c r="B38" s="111" t="s">
        <v>345</v>
      </c>
      <c r="C38" s="112" t="e">
        <f>SUM(Hoy!#REF!+Hoy!#REF!+Hoy!#REF!)/3</f>
        <v>#REF!</v>
      </c>
      <c r="D38" s="112" t="e">
        <f>SUM(Hoy!#REF!+Hoy!#REF!+Hoy!#REF!)/3</f>
        <v>#REF!</v>
      </c>
      <c r="E38" s="112" t="e">
        <f>SUM(Hoy!#REF!+Hoy!#REF!+Hoy!#REF!)/3</f>
        <v>#REF!</v>
      </c>
      <c r="F38" s="112" t="e">
        <f>SUM(Hoy!#REF!+Hoy!#REF!+Hoy!#REF!)/3</f>
        <v>#REF!</v>
      </c>
      <c r="G38" s="112" t="e">
        <f>SUM(Hoy!#REF!+Hoy!#REF!+Hoy!#REF!)/3</f>
        <v>#REF!</v>
      </c>
      <c r="H38" s="112" t="e">
        <f>SUM(Hoy!#REF!+Hoy!#REF!+Hoy!#REF!)/3</f>
        <v>#REF!</v>
      </c>
      <c r="I38" s="112" t="e">
        <f>SUM(Hoy!#REF!+Hoy!#REF!+Hoy!#REF!)/3</f>
        <v>#REF!</v>
      </c>
      <c r="J38" s="113" t="e">
        <f t="shared" si="0"/>
        <v>#REF!</v>
      </c>
    </row>
    <row r="39" spans="1:17" ht="16.5" customHeight="1" x14ac:dyDescent="0.25">
      <c r="A39" s="110" t="s">
        <v>359</v>
      </c>
      <c r="B39" s="111" t="s">
        <v>133</v>
      </c>
      <c r="C39" s="112" t="e">
        <f>Hoy!#REF!</f>
        <v>#REF!</v>
      </c>
      <c r="D39" s="112" t="e">
        <f>Hoy!#REF!</f>
        <v>#REF!</v>
      </c>
      <c r="E39" s="112" t="e">
        <f>Hoy!#REF!</f>
        <v>#REF!</v>
      </c>
      <c r="F39" s="112" t="e">
        <f>Hoy!#REF!</f>
        <v>#REF!</v>
      </c>
      <c r="G39" s="112" t="e">
        <f>Hoy!#REF!</f>
        <v>#REF!</v>
      </c>
      <c r="H39" s="112" t="e">
        <f>Hoy!#REF!</f>
        <v>#REF!</v>
      </c>
      <c r="I39" s="112" t="e">
        <f>Hoy!#REF!</f>
        <v>#REF!</v>
      </c>
      <c r="J39" s="113" t="e">
        <f t="shared" si="0"/>
        <v>#REF!</v>
      </c>
    </row>
    <row r="40" spans="1:17" ht="12.75" customHeight="1" x14ac:dyDescent="0.25">
      <c r="A40" s="118" t="s">
        <v>360</v>
      </c>
      <c r="E40" s="119"/>
      <c r="F40" s="119"/>
      <c r="G40" s="119"/>
      <c r="H40" s="119"/>
      <c r="I40" s="119"/>
    </row>
    <row r="41" spans="1:17" ht="12.75" customHeight="1" x14ac:dyDescent="0.25">
      <c r="A41" s="118" t="s">
        <v>361</v>
      </c>
      <c r="E41" s="119"/>
      <c r="F41" s="119"/>
      <c r="G41" s="119"/>
      <c r="H41" s="119"/>
      <c r="I41" s="119"/>
    </row>
    <row r="42" spans="1:17" x14ac:dyDescent="0.25">
      <c r="E42" s="119"/>
      <c r="F42" s="119"/>
      <c r="G42" s="119"/>
      <c r="H42" s="119"/>
      <c r="I42" s="119"/>
    </row>
    <row r="43" spans="1:17" x14ac:dyDescent="0.25">
      <c r="E43" s="119"/>
      <c r="F43" s="119"/>
      <c r="G43" s="119"/>
      <c r="H43" s="119"/>
      <c r="I43" s="119"/>
    </row>
    <row r="44" spans="1:17" x14ac:dyDescent="0.25">
      <c r="E44" s="119"/>
      <c r="F44" s="119"/>
      <c r="G44" s="119"/>
      <c r="H44" s="119"/>
      <c r="I44" s="119"/>
      <c r="Q44" s="116"/>
    </row>
    <row r="45" spans="1:17" x14ac:dyDescent="0.25">
      <c r="A45" s="120"/>
      <c r="E45" s="119"/>
      <c r="F45" s="119"/>
      <c r="G45" s="119"/>
      <c r="H45" s="119"/>
      <c r="I45" s="119"/>
    </row>
    <row r="46" spans="1:17" x14ac:dyDescent="0.25">
      <c r="A46" s="120"/>
      <c r="E46" s="119"/>
      <c r="F46" s="119"/>
      <c r="G46" s="119"/>
      <c r="H46" s="119"/>
      <c r="I46" s="119"/>
    </row>
    <row r="47" spans="1:17" x14ac:dyDescent="0.25">
      <c r="A47" s="120"/>
      <c r="E47" s="119"/>
      <c r="F47" s="119"/>
      <c r="G47" s="119"/>
      <c r="H47" s="119"/>
      <c r="I47" s="119"/>
    </row>
    <row r="48" spans="1:17" x14ac:dyDescent="0.25">
      <c r="A48" s="120"/>
      <c r="E48" s="119"/>
      <c r="F48" s="119"/>
      <c r="G48" s="119"/>
      <c r="H48" s="119"/>
      <c r="I48" s="119"/>
    </row>
    <row r="49" spans="1:9" x14ac:dyDescent="0.25">
      <c r="A49" s="120"/>
      <c r="E49" s="119"/>
      <c r="F49" s="119"/>
      <c r="G49" s="119"/>
      <c r="H49" s="119"/>
      <c r="I49" s="119"/>
    </row>
    <row r="50" spans="1:9" x14ac:dyDescent="0.25">
      <c r="A50" s="121"/>
      <c r="B50" s="122"/>
      <c r="C50" s="123"/>
      <c r="D50" s="123"/>
      <c r="E50" s="119"/>
      <c r="F50" s="119"/>
      <c r="G50" s="119"/>
      <c r="H50" s="119"/>
      <c r="I50" s="119"/>
    </row>
    <row r="51" spans="1:9" x14ac:dyDescent="0.25">
      <c r="E51" s="119"/>
      <c r="F51" s="119"/>
      <c r="G51" s="119"/>
      <c r="H51" s="119"/>
      <c r="I51" s="119"/>
    </row>
    <row r="52" spans="1:9" x14ac:dyDescent="0.25">
      <c r="E52" s="119"/>
      <c r="F52" s="119"/>
      <c r="G52" s="119"/>
      <c r="H52" s="119"/>
      <c r="I52" s="119"/>
    </row>
    <row r="53" spans="1:9" x14ac:dyDescent="0.25">
      <c r="E53" s="119"/>
      <c r="F53" s="119"/>
      <c r="G53" s="119"/>
      <c r="H53" s="119"/>
      <c r="I53" s="119"/>
    </row>
    <row r="54" spans="1:9" x14ac:dyDescent="0.25">
      <c r="E54" s="119"/>
      <c r="F54" s="119"/>
      <c r="G54" s="119"/>
      <c r="H54" s="119"/>
      <c r="I54" s="119"/>
    </row>
    <row r="55" spans="1:9" x14ac:dyDescent="0.25">
      <c r="E55" s="119"/>
      <c r="F55" s="119"/>
      <c r="G55" s="119"/>
      <c r="H55" s="119"/>
      <c r="I55" s="119"/>
    </row>
    <row r="56" spans="1:9" x14ac:dyDescent="0.25">
      <c r="E56" s="119"/>
      <c r="F56" s="119"/>
      <c r="G56" s="119"/>
      <c r="H56" s="119"/>
      <c r="I56" s="119"/>
    </row>
    <row r="57" spans="1:9" x14ac:dyDescent="0.25">
      <c r="E57" s="119"/>
      <c r="F57" s="119"/>
      <c r="G57" s="119"/>
      <c r="H57" s="119"/>
      <c r="I57" s="119"/>
    </row>
    <row r="58" spans="1:9" x14ac:dyDescent="0.25">
      <c r="E58" s="119"/>
      <c r="F58" s="119"/>
      <c r="G58" s="119"/>
      <c r="H58" s="119"/>
      <c r="I58" s="119"/>
    </row>
    <row r="76" spans="1:4" x14ac:dyDescent="0.25">
      <c r="A76" s="124"/>
      <c r="B76" s="125"/>
      <c r="C76" s="124"/>
      <c r="D76" s="124"/>
    </row>
  </sheetData>
  <mergeCells count="6">
    <mergeCell ref="A2:J2"/>
    <mergeCell ref="A3:J3"/>
    <mergeCell ref="A4:C4"/>
    <mergeCell ref="A7:A8"/>
    <mergeCell ref="B7:B8"/>
    <mergeCell ref="C7:J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1:J8"/>
  <sheetViews>
    <sheetView zoomScale="120" zoomScaleNormal="120" workbookViewId="0">
      <pane ySplit="4" topLeftCell="A5" activePane="bottomLeft" state="frozen"/>
      <selection pane="bottomLeft" activeCell="H13" sqref="H13"/>
    </sheetView>
  </sheetViews>
  <sheetFormatPr baseColWidth="10" defaultColWidth="8.5703125" defaultRowHeight="15" x14ac:dyDescent="0.25"/>
  <cols>
    <col min="1" max="1" width="25" customWidth="1"/>
    <col min="2" max="2" width="9.5703125" style="2" customWidth="1"/>
    <col min="3" max="8" width="8.7109375" style="2" customWidth="1"/>
    <col min="9" max="9" width="10.28515625" customWidth="1"/>
    <col min="10" max="10" width="9.140625" customWidth="1"/>
    <col min="11" max="11" width="6.42578125" customWidth="1"/>
    <col min="12" max="12" width="6.5703125" customWidth="1"/>
    <col min="13" max="13" width="7.85546875" customWidth="1"/>
    <col min="14" max="249" width="11.42578125" customWidth="1"/>
    <col min="250" max="250" width="24.42578125" customWidth="1"/>
    <col min="251" max="251" width="7.42578125" customWidth="1"/>
    <col min="252" max="252" width="9.7109375" customWidth="1"/>
  </cols>
  <sheetData>
    <row r="1" spans="1:10" ht="33" customHeight="1" x14ac:dyDescent="0.25">
      <c r="A1" s="396" t="s">
        <v>296</v>
      </c>
      <c r="B1" s="396"/>
      <c r="C1" s="396"/>
      <c r="D1" s="396"/>
      <c r="E1" s="396"/>
      <c r="F1" s="396"/>
      <c r="G1" s="396"/>
      <c r="H1" s="396"/>
      <c r="I1" s="396"/>
      <c r="J1" s="17"/>
    </row>
    <row r="2" spans="1:10" ht="12" customHeight="1" thickBot="1" x14ac:dyDescent="0.3">
      <c r="A2" s="396"/>
      <c r="B2" s="396"/>
      <c r="C2" s="396"/>
      <c r="D2" s="396"/>
      <c r="E2" s="396"/>
      <c r="F2" s="396"/>
      <c r="G2" s="396"/>
      <c r="H2" s="396"/>
      <c r="I2" s="396"/>
      <c r="J2" s="17"/>
    </row>
    <row r="3" spans="1:10" ht="17.25" customHeight="1" x14ac:dyDescent="0.25">
      <c r="A3" s="28"/>
      <c r="B3" s="29"/>
      <c r="C3" s="397" t="s">
        <v>288</v>
      </c>
      <c r="D3" s="398"/>
      <c r="E3" s="398"/>
      <c r="F3" s="398"/>
      <c r="G3" s="398"/>
      <c r="H3" s="399"/>
      <c r="I3" s="30"/>
      <c r="J3" s="17"/>
    </row>
    <row r="4" spans="1:10" ht="37.5" customHeight="1" thickBot="1" x14ac:dyDescent="0.35">
      <c r="A4" s="31" t="s">
        <v>0</v>
      </c>
      <c r="B4" s="42" t="s">
        <v>1</v>
      </c>
      <c r="C4" s="43" t="s">
        <v>289</v>
      </c>
      <c r="D4" s="43" t="s">
        <v>290</v>
      </c>
      <c r="E4" s="43" t="s">
        <v>291</v>
      </c>
      <c r="F4" s="43" t="s">
        <v>292</v>
      </c>
      <c r="G4" s="43" t="s">
        <v>293</v>
      </c>
      <c r="H4" s="43" t="s">
        <v>294</v>
      </c>
      <c r="I4" s="32" t="s">
        <v>295</v>
      </c>
      <c r="J4" s="17"/>
    </row>
    <row r="5" spans="1:10" ht="21.95" customHeight="1" x14ac:dyDescent="0.25">
      <c r="A5" s="34" t="s">
        <v>58</v>
      </c>
      <c r="B5" s="33" t="s">
        <v>5</v>
      </c>
      <c r="C5" s="27">
        <v>64</v>
      </c>
      <c r="D5" s="27">
        <v>54.95</v>
      </c>
      <c r="E5" s="27">
        <v>49</v>
      </c>
      <c r="F5" s="27"/>
      <c r="G5" s="27">
        <v>59.95</v>
      </c>
      <c r="H5" s="27"/>
      <c r="I5" s="35">
        <f>AVERAGE(C5:H5)</f>
        <v>56.974999999999994</v>
      </c>
      <c r="J5" s="17"/>
    </row>
    <row r="6" spans="1:10" ht="21.95" customHeight="1" x14ac:dyDescent="0.25">
      <c r="A6" s="36" t="s">
        <v>59</v>
      </c>
      <c r="B6" s="16" t="s">
        <v>5</v>
      </c>
      <c r="C6" s="27">
        <v>64</v>
      </c>
      <c r="D6" s="27">
        <v>54.99</v>
      </c>
      <c r="E6" s="27">
        <v>49</v>
      </c>
      <c r="F6" s="27">
        <v>48</v>
      </c>
      <c r="G6" s="27">
        <v>49.95</v>
      </c>
      <c r="H6" s="27">
        <v>61</v>
      </c>
      <c r="I6" s="37">
        <f>AVERAGE(C6:H6)</f>
        <v>54.49</v>
      </c>
      <c r="J6" s="17"/>
    </row>
    <row r="7" spans="1:10" ht="21.95" customHeight="1" thickBot="1" x14ac:dyDescent="0.3">
      <c r="A7" s="38" t="s">
        <v>148</v>
      </c>
      <c r="B7" s="39" t="s">
        <v>5</v>
      </c>
      <c r="C7" s="40">
        <v>34</v>
      </c>
      <c r="D7" s="40">
        <v>54.99</v>
      </c>
      <c r="E7" s="40">
        <v>69</v>
      </c>
      <c r="F7" s="40">
        <v>49</v>
      </c>
      <c r="G7" s="40">
        <v>39.950000000000003</v>
      </c>
      <c r="H7" s="40">
        <v>39</v>
      </c>
      <c r="I7" s="41">
        <f>AVERAGE(C7:H7)</f>
        <v>47.656666666666666</v>
      </c>
      <c r="J7" s="17"/>
    </row>
    <row r="8" spans="1:10" x14ac:dyDescent="0.25">
      <c r="B8"/>
      <c r="C8"/>
      <c r="D8"/>
      <c r="E8"/>
      <c r="F8"/>
      <c r="G8"/>
      <c r="H8"/>
      <c r="J8" s="17"/>
    </row>
  </sheetData>
  <mergeCells count="3">
    <mergeCell ref="A1:I1"/>
    <mergeCell ref="A2:I2"/>
    <mergeCell ref="C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Precios Supermercados </vt:lpstr>
      <vt:lpstr>super.</vt:lpstr>
      <vt:lpstr>Hoy</vt:lpstr>
      <vt:lpstr>Cuadrito</vt:lpstr>
      <vt:lpstr>Cuadro Ministro</vt:lpstr>
      <vt:lpstr>cuadro para informe </vt:lpstr>
      <vt:lpstr>cuadro base</vt:lpstr>
      <vt:lpstr>Hoja1</vt:lpstr>
      <vt:lpstr>30.05.2019 (2)</vt:lpstr>
      <vt:lpstr>Hoy!Títulos_a_imprimir</vt:lpstr>
    </vt:vector>
  </TitlesOfParts>
  <Company>soporte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beltre</dc:creator>
  <cp:lastModifiedBy>Janet Leo</cp:lastModifiedBy>
  <cp:revision/>
  <cp:lastPrinted>2024-05-01T18:04:59Z</cp:lastPrinted>
  <dcterms:created xsi:type="dcterms:W3CDTF">2013-06-07T16:55:24Z</dcterms:created>
  <dcterms:modified xsi:type="dcterms:W3CDTF">2025-06-09T17:06:36Z</dcterms:modified>
</cp:coreProperties>
</file>