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bookViews>
    <workbookView xWindow="0" yWindow="0" windowWidth="20490" windowHeight="6930"/>
  </bookViews>
  <sheets>
    <sheet name="Mensual 2025" sheetId="4" r:id="rId1"/>
    <sheet name="Sheet2" sheetId="10" state="hidden" r:id="rId2"/>
    <sheet name="Sheet1" sheetId="9" state="hidden" r:id="rId3"/>
    <sheet name="Hoja3" sheetId="8" state="hidden" r:id="rId4"/>
    <sheet name="Hoja2" sheetId="6" state="hidden" r:id="rId5"/>
    <sheet name="Hoja1" sheetId="5" state="hidden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83" i="4" l="1"/>
  <c r="AB184" i="4"/>
  <c r="AB147" i="4" l="1"/>
  <c r="AC147" i="4"/>
  <c r="AB148" i="4"/>
  <c r="AC148" i="4"/>
  <c r="AB149" i="4"/>
  <c r="AC149" i="4"/>
  <c r="AB139" i="4"/>
  <c r="AC139" i="4"/>
  <c r="AB140" i="4"/>
  <c r="AC140" i="4"/>
  <c r="AB141" i="4"/>
  <c r="AC141" i="4"/>
  <c r="AB142" i="4"/>
  <c r="AC142" i="4"/>
  <c r="AB143" i="4"/>
  <c r="AC143" i="4"/>
  <c r="AB144" i="4"/>
  <c r="AC144" i="4"/>
  <c r="AB145" i="4"/>
  <c r="AC145" i="4"/>
  <c r="AC138" i="4"/>
  <c r="AB138" i="4"/>
  <c r="AC135" i="4"/>
  <c r="AB136" i="4"/>
  <c r="AC136" i="4"/>
  <c r="AC134" i="4"/>
  <c r="AB134" i="4"/>
  <c r="AB132" i="4"/>
  <c r="AC126" i="4"/>
  <c r="AB126" i="4"/>
  <c r="AB127" i="4"/>
  <c r="AC127" i="4"/>
  <c r="AB128" i="4"/>
  <c r="AC128" i="4"/>
  <c r="AB129" i="4"/>
  <c r="AC129" i="4"/>
  <c r="AB130" i="4"/>
  <c r="AC130" i="4"/>
  <c r="AB131" i="4"/>
  <c r="AC131" i="4"/>
  <c r="AC132" i="4"/>
  <c r="AB118" i="4"/>
  <c r="AC118" i="4"/>
  <c r="AB119" i="4"/>
  <c r="AC119" i="4"/>
  <c r="AB120" i="4"/>
  <c r="AC120" i="4"/>
  <c r="AB121" i="4"/>
  <c r="AC121" i="4"/>
  <c r="AB122" i="4"/>
  <c r="AC122" i="4"/>
  <c r="AB123" i="4"/>
  <c r="AC123" i="4"/>
  <c r="AC117" i="4"/>
  <c r="AB117" i="4"/>
  <c r="G96" i="4"/>
  <c r="AB101" i="4"/>
  <c r="AC101" i="4"/>
  <c r="AB102" i="4"/>
  <c r="AC102" i="4"/>
  <c r="AB103" i="4"/>
  <c r="AC103" i="4"/>
  <c r="AB104" i="4"/>
  <c r="AC104" i="4"/>
  <c r="AB105" i="4"/>
  <c r="AC105" i="4"/>
  <c r="AB99" i="4"/>
  <c r="AC99" i="4"/>
  <c r="AB100" i="4"/>
  <c r="AC100" i="4"/>
  <c r="AB98" i="4"/>
  <c r="AC98" i="4"/>
  <c r="AB97" i="4"/>
  <c r="AC97" i="4"/>
  <c r="AB94" i="4"/>
  <c r="AC94" i="4"/>
  <c r="AB95" i="4"/>
  <c r="AC95" i="4"/>
  <c r="AB91" i="4"/>
  <c r="AB92" i="4"/>
  <c r="AB90" i="4"/>
  <c r="H82" i="4"/>
  <c r="I82" i="4"/>
  <c r="AB84" i="4"/>
  <c r="AC84" i="4"/>
  <c r="AB85" i="4"/>
  <c r="AC85" i="4"/>
  <c r="AB86" i="4"/>
  <c r="AC86" i="4"/>
  <c r="AB87" i="4"/>
  <c r="AC87" i="4"/>
  <c r="AB88" i="4"/>
  <c r="AC88" i="4"/>
  <c r="AC83" i="4"/>
  <c r="AB83" i="4"/>
  <c r="AC91" i="4"/>
  <c r="AC92" i="4"/>
  <c r="AC90" i="4"/>
  <c r="AB80" i="4"/>
  <c r="AC80" i="4"/>
  <c r="AC79" i="4"/>
  <c r="AB79" i="4"/>
  <c r="AB75" i="4"/>
  <c r="AC75" i="4"/>
  <c r="AB76" i="4"/>
  <c r="AC76" i="4"/>
  <c r="AB77" i="4"/>
  <c r="AC77" i="4"/>
  <c r="AC74" i="4"/>
  <c r="AB74" i="4"/>
  <c r="AB72" i="4"/>
  <c r="AC72" i="4"/>
  <c r="AC71" i="4"/>
  <c r="AB71" i="4"/>
  <c r="AB58" i="4"/>
  <c r="AC58" i="4"/>
  <c r="AB59" i="4"/>
  <c r="AC59" i="4"/>
  <c r="AB60" i="4"/>
  <c r="AC60" i="4"/>
  <c r="AC57" i="4"/>
  <c r="AB57" i="4"/>
  <c r="AB50" i="4"/>
  <c r="AC50" i="4"/>
  <c r="AB51" i="4"/>
  <c r="AC51" i="4"/>
  <c r="AB52" i="4"/>
  <c r="AC52" i="4"/>
  <c r="AB53" i="4"/>
  <c r="AC53" i="4"/>
  <c r="AB54" i="4"/>
  <c r="AC54" i="4"/>
  <c r="AC49" i="4"/>
  <c r="AB49" i="4"/>
  <c r="AB41" i="4"/>
  <c r="AC41" i="4"/>
  <c r="AB42" i="4"/>
  <c r="AC42" i="4"/>
  <c r="AB43" i="4"/>
  <c r="AC43" i="4"/>
  <c r="AB44" i="4"/>
  <c r="AC44" i="4"/>
  <c r="AB45" i="4"/>
  <c r="AC45" i="4"/>
  <c r="AB46" i="4"/>
  <c r="AC46" i="4"/>
  <c r="AC40" i="4"/>
  <c r="AB40" i="4"/>
  <c r="AB34" i="4"/>
  <c r="AC34" i="4"/>
  <c r="AB35" i="4"/>
  <c r="AC35" i="4"/>
  <c r="AB36" i="4"/>
  <c r="AC36" i="4"/>
  <c r="AC33" i="4"/>
  <c r="AB33" i="4"/>
  <c r="AC24" i="4" l="1"/>
  <c r="AB24" i="4"/>
  <c r="AB25" i="4"/>
  <c r="AC25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20" i="4" l="1"/>
  <c r="AC20" i="4"/>
  <c r="AB21" i="4"/>
  <c r="AC21" i="4"/>
  <c r="AB22" i="4"/>
  <c r="AC22" i="4"/>
  <c r="AC19" i="4"/>
  <c r="AB19" i="4"/>
  <c r="AB14" i="4"/>
  <c r="AB15" i="4"/>
  <c r="AB16" i="4"/>
  <c r="AC15" i="4"/>
  <c r="AC16" i="4"/>
  <c r="AC14" i="4"/>
  <c r="D146" i="4" l="1"/>
  <c r="E146" i="4"/>
  <c r="F146" i="4"/>
  <c r="G146" i="4"/>
  <c r="H146" i="4"/>
  <c r="I146" i="4"/>
  <c r="AC146" i="4" l="1"/>
  <c r="AB146" i="4"/>
  <c r="D96" i="4"/>
  <c r="D48" i="4" l="1"/>
  <c r="E48" i="4"/>
  <c r="F48" i="4"/>
  <c r="G48" i="4"/>
  <c r="H48" i="4"/>
  <c r="I48" i="4"/>
  <c r="D39" i="4"/>
  <c r="D18" i="4"/>
  <c r="D125" i="4"/>
  <c r="E96" i="4"/>
  <c r="F96" i="4"/>
  <c r="H96" i="4"/>
  <c r="I96" i="4"/>
  <c r="D89" i="4"/>
  <c r="D82" i="4"/>
  <c r="AB96" i="4" l="1"/>
  <c r="AC96" i="4"/>
  <c r="AC48" i="4"/>
  <c r="AB48" i="4"/>
  <c r="F18" i="4"/>
  <c r="O10" i="5" l="1"/>
  <c r="N10" i="5"/>
  <c r="O9" i="5"/>
  <c r="N9" i="5"/>
  <c r="O8" i="5"/>
  <c r="N8" i="5"/>
  <c r="O7" i="5"/>
  <c r="N7" i="5"/>
  <c r="M6" i="5"/>
  <c r="L6" i="5"/>
  <c r="K6" i="5"/>
  <c r="J6" i="5"/>
  <c r="I6" i="5"/>
  <c r="H6" i="5"/>
  <c r="G6" i="5"/>
  <c r="F6" i="5"/>
  <c r="E6" i="5"/>
  <c r="O6" i="5" s="1"/>
  <c r="D6" i="5"/>
  <c r="N6" i="5" s="1"/>
  <c r="AC16" i="6"/>
  <c r="AB16" i="6"/>
  <c r="AC15" i="6"/>
  <c r="AB15" i="6"/>
  <c r="AC14" i="6"/>
  <c r="AB14" i="6"/>
  <c r="AC13" i="6"/>
  <c r="AB13" i="6"/>
  <c r="AC12" i="6"/>
  <c r="AB12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AC11" i="6" s="1"/>
  <c r="D11" i="6"/>
  <c r="AB11" i="6" s="1"/>
  <c r="AC10" i="6"/>
  <c r="AB10" i="6"/>
  <c r="AC9" i="6"/>
  <c r="AB9" i="6"/>
  <c r="AC8" i="6"/>
  <c r="AB8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C7" i="6" s="1"/>
  <c r="D7" i="6"/>
  <c r="AB7" i="6" s="1"/>
  <c r="D3" i="8"/>
  <c r="R25" i="9"/>
  <c r="Q25" i="9"/>
  <c r="P25" i="9"/>
  <c r="O25" i="9"/>
  <c r="N25" i="9"/>
  <c r="M25" i="9"/>
  <c r="H25" i="9"/>
  <c r="G25" i="9"/>
  <c r="F25" i="9"/>
  <c r="E25" i="9"/>
  <c r="D25" i="9"/>
  <c r="C25" i="9"/>
  <c r="R24" i="9"/>
  <c r="Q24" i="9"/>
  <c r="P24" i="9"/>
  <c r="O24" i="9"/>
  <c r="N24" i="9"/>
  <c r="M24" i="9"/>
  <c r="H24" i="9"/>
  <c r="G24" i="9"/>
  <c r="F24" i="9"/>
  <c r="E24" i="9"/>
  <c r="D24" i="9"/>
  <c r="C24" i="9"/>
  <c r="R23" i="9"/>
  <c r="Q23" i="9"/>
  <c r="P23" i="9"/>
  <c r="O23" i="9"/>
  <c r="N23" i="9"/>
  <c r="M23" i="9"/>
  <c r="H23" i="9"/>
  <c r="G23" i="9"/>
  <c r="F23" i="9"/>
  <c r="E23" i="9"/>
  <c r="D23" i="9"/>
  <c r="C23" i="9"/>
  <c r="T20" i="9"/>
  <c r="S20" i="9"/>
  <c r="J20" i="9"/>
  <c r="I20" i="9"/>
  <c r="T19" i="9"/>
  <c r="S19" i="9"/>
  <c r="J19" i="9"/>
  <c r="I19" i="9"/>
  <c r="T18" i="9"/>
  <c r="S18" i="9"/>
  <c r="J18" i="9"/>
  <c r="I18" i="9"/>
  <c r="T17" i="9"/>
  <c r="S17" i="9"/>
  <c r="J17" i="9"/>
  <c r="I17" i="9"/>
  <c r="R16" i="9"/>
  <c r="R22" i="9" s="1"/>
  <c r="Q16" i="9"/>
  <c r="P16" i="9"/>
  <c r="O16" i="9"/>
  <c r="N16" i="9"/>
  <c r="T16" i="9" s="1"/>
  <c r="M16" i="9"/>
  <c r="S16" i="9" s="1"/>
  <c r="H16" i="9"/>
  <c r="H22" i="9" s="1"/>
  <c r="G16" i="9"/>
  <c r="F16" i="9"/>
  <c r="E16" i="9"/>
  <c r="D16" i="9"/>
  <c r="J16" i="9" s="1"/>
  <c r="C16" i="9"/>
  <c r="I16" i="9" s="1"/>
  <c r="J14" i="9"/>
  <c r="I14" i="9"/>
  <c r="T13" i="9"/>
  <c r="T25" i="9" s="1"/>
  <c r="S13" i="9"/>
  <c r="S25" i="9" s="1"/>
  <c r="J13" i="9"/>
  <c r="J25" i="9" s="1"/>
  <c r="I13" i="9"/>
  <c r="I25" i="9" s="1"/>
  <c r="T12" i="9"/>
  <c r="T24" i="9" s="1"/>
  <c r="S12" i="9"/>
  <c r="S24" i="9" s="1"/>
  <c r="J12" i="9"/>
  <c r="J24" i="9" s="1"/>
  <c r="I12" i="9"/>
  <c r="I24" i="9" s="1"/>
  <c r="T11" i="9"/>
  <c r="T23" i="9" s="1"/>
  <c r="S11" i="9"/>
  <c r="S23" i="9" s="1"/>
  <c r="J11" i="9"/>
  <c r="J23" i="9" s="1"/>
  <c r="I11" i="9"/>
  <c r="I23" i="9" s="1"/>
  <c r="R10" i="9"/>
  <c r="Q10" i="9"/>
  <c r="Q22" i="9" s="1"/>
  <c r="P10" i="9"/>
  <c r="T10" i="9" s="1"/>
  <c r="T22" i="9" s="1"/>
  <c r="O10" i="9"/>
  <c r="S10" i="9" s="1"/>
  <c r="S22" i="9" s="1"/>
  <c r="N10" i="9"/>
  <c r="M10" i="9"/>
  <c r="M22" i="9" s="1"/>
  <c r="H10" i="9"/>
  <c r="G10" i="9"/>
  <c r="G22" i="9" s="1"/>
  <c r="F10" i="9"/>
  <c r="F22" i="9" s="1"/>
  <c r="E10" i="9"/>
  <c r="I10" i="9" s="1"/>
  <c r="I22" i="9" s="1"/>
  <c r="D10" i="9"/>
  <c r="C10" i="9"/>
  <c r="C22" i="9" s="1"/>
  <c r="AC194" i="4"/>
  <c r="AB194" i="4"/>
  <c r="AC193" i="4"/>
  <c r="AB193" i="4"/>
  <c r="AC192" i="4"/>
  <c r="AB192" i="4"/>
  <c r="AC191" i="4"/>
  <c r="AB191" i="4"/>
  <c r="AC190" i="4"/>
  <c r="AB190" i="4"/>
  <c r="AC189" i="4"/>
  <c r="AB189" i="4"/>
  <c r="AC188" i="4"/>
  <c r="AB188" i="4"/>
  <c r="AC187" i="4"/>
  <c r="AB187" i="4"/>
  <c r="AC186" i="4"/>
  <c r="AB186" i="4"/>
  <c r="AC185" i="4"/>
  <c r="AB185" i="4"/>
  <c r="AC184" i="4"/>
  <c r="AC183" i="4"/>
  <c r="AC182" i="4"/>
  <c r="AB182" i="4"/>
  <c r="AC181" i="4"/>
  <c r="AB181" i="4"/>
  <c r="AC180" i="4"/>
  <c r="AB180" i="4"/>
  <c r="AC179" i="4"/>
  <c r="AB179" i="4"/>
  <c r="AC178" i="4"/>
  <c r="AB178" i="4"/>
  <c r="AC177" i="4"/>
  <c r="AB177" i="4"/>
  <c r="AC176" i="4"/>
  <c r="AB176" i="4"/>
  <c r="AC175" i="4"/>
  <c r="AB175" i="4"/>
  <c r="I174" i="4"/>
  <c r="H174" i="4"/>
  <c r="G174" i="4"/>
  <c r="F174" i="4"/>
  <c r="E174" i="4"/>
  <c r="D174" i="4"/>
  <c r="AC173" i="4"/>
  <c r="AB173" i="4"/>
  <c r="AC172" i="4"/>
  <c r="AB172" i="4"/>
  <c r="AC171" i="4"/>
  <c r="AB171" i="4"/>
  <c r="I170" i="4"/>
  <c r="H170" i="4"/>
  <c r="G170" i="4"/>
  <c r="F170" i="4"/>
  <c r="E170" i="4"/>
  <c r="D170" i="4"/>
  <c r="AC169" i="4"/>
  <c r="AB169" i="4"/>
  <c r="AC168" i="4"/>
  <c r="AB168" i="4"/>
  <c r="AC167" i="4"/>
  <c r="AB167" i="4"/>
  <c r="I166" i="4"/>
  <c r="H166" i="4"/>
  <c r="G166" i="4"/>
  <c r="F166" i="4"/>
  <c r="E166" i="4"/>
  <c r="D166" i="4"/>
  <c r="AC165" i="4"/>
  <c r="AB165" i="4"/>
  <c r="AC164" i="4"/>
  <c r="AB164" i="4"/>
  <c r="AC163" i="4"/>
  <c r="AB163" i="4"/>
  <c r="AC162" i="4"/>
  <c r="AB162" i="4"/>
  <c r="I161" i="4"/>
  <c r="H161" i="4"/>
  <c r="G161" i="4"/>
  <c r="F161" i="4"/>
  <c r="E161" i="4"/>
  <c r="D161" i="4"/>
  <c r="I125" i="4"/>
  <c r="H125" i="4"/>
  <c r="G125" i="4"/>
  <c r="F125" i="4"/>
  <c r="E125" i="4"/>
  <c r="I89" i="4"/>
  <c r="H89" i="4"/>
  <c r="G89" i="4"/>
  <c r="F89" i="4"/>
  <c r="E89" i="4"/>
  <c r="G82" i="4"/>
  <c r="F82" i="4"/>
  <c r="E82" i="4"/>
  <c r="I73" i="4"/>
  <c r="H73" i="4"/>
  <c r="G73" i="4"/>
  <c r="F73" i="4"/>
  <c r="E73" i="4"/>
  <c r="D73" i="4"/>
  <c r="AB73" i="4" s="1"/>
  <c r="I56" i="4"/>
  <c r="H56" i="4"/>
  <c r="G56" i="4"/>
  <c r="F56" i="4"/>
  <c r="E56" i="4"/>
  <c r="D56" i="4"/>
  <c r="AB56" i="4" s="1"/>
  <c r="I39" i="4"/>
  <c r="H39" i="4"/>
  <c r="G39" i="4"/>
  <c r="F39" i="4"/>
  <c r="E39" i="4"/>
  <c r="I18" i="4"/>
  <c r="H18" i="4"/>
  <c r="AB18" i="4" s="1"/>
  <c r="G18" i="4"/>
  <c r="E18" i="4"/>
  <c r="AC17" i="4"/>
  <c r="AB17" i="4"/>
  <c r="AC125" i="4" l="1"/>
  <c r="AB125" i="4"/>
  <c r="AC89" i="4"/>
  <c r="AB89" i="4"/>
  <c r="AC82" i="4"/>
  <c r="AB82" i="4"/>
  <c r="AC73" i="4"/>
  <c r="AC56" i="4"/>
  <c r="AB39" i="4"/>
  <c r="AC39" i="4"/>
  <c r="AC18" i="4"/>
  <c r="D22" i="9"/>
  <c r="E22" i="9"/>
  <c r="O22" i="9"/>
  <c r="J10" i="9"/>
  <c r="J22" i="9" s="1"/>
  <c r="N22" i="9"/>
  <c r="P22" i="9"/>
  <c r="AB161" i="4"/>
  <c r="AB174" i="4"/>
  <c r="AC166" i="4"/>
  <c r="AB166" i="4"/>
  <c r="AC161" i="4"/>
  <c r="AC170" i="4"/>
  <c r="AC174" i="4"/>
  <c r="AB170" i="4"/>
</calcChain>
</file>

<file path=xl/sharedStrings.xml><?xml version="1.0" encoding="utf-8"?>
<sst xmlns="http://schemas.openxmlformats.org/spreadsheetml/2006/main" count="590" uniqueCount="290">
  <si>
    <t xml:space="preserve">Viceministerio de Planificación Sectorial Agropecuaria </t>
  </si>
  <si>
    <t>Departamento de Economía Agropecuaria y Estadísticas</t>
  </si>
  <si>
    <t>(Volumen en Toneladas métricas y Valor en FOB US$)</t>
  </si>
  <si>
    <t>Capítulo</t>
  </si>
  <si>
    <t>Partida  / Subparti</t>
  </si>
  <si>
    <t xml:space="preserve">              PRODUCTOS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</si>
  <si>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</si>
  <si>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</si>
  <si>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</si>
  <si>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</si>
  <si>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</si>
  <si>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</si>
  <si>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</si>
  <si>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</si>
  <si>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</si>
  <si>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</si>
  <si>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</si>
  <si>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</si>
  <si>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</si>
  <si>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Volumen</t>
  </si>
  <si>
    <t xml:space="preserve">Valor </t>
  </si>
  <si>
    <t>CEREALES</t>
  </si>
  <si>
    <t>1001.00.00</t>
  </si>
  <si>
    <t xml:space="preserve">Trigo y morcajo </t>
  </si>
  <si>
    <t>1004.90.00</t>
  </si>
  <si>
    <t>Avena en Grano</t>
  </si>
  <si>
    <t>1005.90.00</t>
  </si>
  <si>
    <t>Maíz</t>
  </si>
  <si>
    <t>Arroz (Total)</t>
  </si>
  <si>
    <t>1006.10.00</t>
  </si>
  <si>
    <t xml:space="preserve"> -   Arroz ( «paddy»)</t>
  </si>
  <si>
    <t>1006.20.00</t>
  </si>
  <si>
    <t xml:space="preserve"> -   Arroz descascarillado ( cargo o  pardo)</t>
  </si>
  <si>
    <t>1006.30.00</t>
  </si>
  <si>
    <t xml:space="preserve"> -   Arroz semiblanqueado o blanqueado, incluso pulido o glaseado</t>
  </si>
  <si>
    <t>1006.40.00</t>
  </si>
  <si>
    <t xml:space="preserve"> -   Arroz partido</t>
  </si>
  <si>
    <t>1008.30.00</t>
  </si>
  <si>
    <t xml:space="preserve"> Alpiste</t>
  </si>
  <si>
    <t>1101.00.00</t>
  </si>
  <si>
    <t>Harina de Trigo</t>
  </si>
  <si>
    <t>1102.20.00/1103.13/1104.23</t>
  </si>
  <si>
    <t>Harina de Maiz</t>
  </si>
  <si>
    <t>1102.90.20</t>
  </si>
  <si>
    <t xml:space="preserve">Harina de arroz </t>
  </si>
  <si>
    <t>2309.90.20-90</t>
  </si>
  <si>
    <t>Harina de Soya (Granel)</t>
  </si>
  <si>
    <t>2304.00.00</t>
  </si>
  <si>
    <t>Harina de Soya (Consumo Animal)</t>
  </si>
  <si>
    <t>1102.90.30</t>
  </si>
  <si>
    <t>Harina de centeno</t>
  </si>
  <si>
    <t>Harina de soya</t>
  </si>
  <si>
    <t>15</t>
  </si>
  <si>
    <t>Aceites y Grasas</t>
  </si>
  <si>
    <t>1501/1506</t>
  </si>
  <si>
    <t>Grasa Animal</t>
  </si>
  <si>
    <t>1514/1515/1518</t>
  </si>
  <si>
    <t>Aceites Vegetal</t>
  </si>
  <si>
    <t>Aceite de soya</t>
  </si>
  <si>
    <t>1515/1518</t>
  </si>
  <si>
    <t>Demás Grasas, aceites y Margarinas (Animal y Vegetal).</t>
  </si>
  <si>
    <t>PRODUCTOS TRADICIONALES</t>
  </si>
  <si>
    <t>Tabaco y Sucedáneos del Tabaco Elaborados</t>
  </si>
  <si>
    <t>2401</t>
  </si>
  <si>
    <t xml:space="preserve"> -Tabaco en rama o sin elaborar ; desperdicios de tabaco.</t>
  </si>
  <si>
    <t xml:space="preserve"> -Cigarrillos</t>
  </si>
  <si>
    <t xml:space="preserve"> -Los demás tabacos y sucedaneos del tabaco, elaborados; tabaco Homogeneizado o reconstituido; extractos y jugos de tabaco.</t>
  </si>
  <si>
    <t>2404.11.19</t>
  </si>
  <si>
    <t>Los demás (productos que contengan tabaco).</t>
  </si>
  <si>
    <t>2404.12.11</t>
  </si>
  <si>
    <t>Preparaciones liquidas que contenga nicotina, a base de saborizantes y sustancias odoriferas.</t>
  </si>
  <si>
    <t>2404.12.19</t>
  </si>
  <si>
    <t>Los demás (productos que contengan nicotina).</t>
  </si>
  <si>
    <t>2404.99.00</t>
  </si>
  <si>
    <t>Los demás</t>
  </si>
  <si>
    <t>Cacao y sus Preparaciones</t>
  </si>
  <si>
    <t>1801</t>
  </si>
  <si>
    <t xml:space="preserve"> -Cacao en Grano, entero o partido, crudo o tostado. </t>
  </si>
  <si>
    <t xml:space="preserve"> -Cascara, peliculas y demas residuos de cacao </t>
  </si>
  <si>
    <t xml:space="preserve"> -Pasta de Cacao, incluso desgrasada.</t>
  </si>
  <si>
    <t xml:space="preserve"> -Manteca, grasa y aceite de cacao.</t>
  </si>
  <si>
    <t xml:space="preserve"> -Cacao en polvo sin adición de azúcar ni otro edulcorante.</t>
  </si>
  <si>
    <t xml:space="preserve"> -Chocolate y demas preparaciones alimenticias que contengan cacao</t>
  </si>
  <si>
    <t>09</t>
  </si>
  <si>
    <t>Café, incluso tostado o descafeinados; cáscara y cascarilla de café sucedaneos del café que contenga café en cualquier proporcion. (Total)</t>
  </si>
  <si>
    <t xml:space="preserve">             </t>
  </si>
  <si>
    <t>0901.11.00</t>
  </si>
  <si>
    <t xml:space="preserve"> -Café sin descafeinar</t>
  </si>
  <si>
    <t>0901.12.00</t>
  </si>
  <si>
    <t xml:space="preserve"> -Café descafeinado</t>
  </si>
  <si>
    <t>0901.21.10-11 y 19</t>
  </si>
  <si>
    <t xml:space="preserve"> -Café tostado sin descafeinar en grano</t>
  </si>
  <si>
    <t>0901.21.20</t>
  </si>
  <si>
    <t xml:space="preserve"> -Café tostado sin descafeinar molido</t>
  </si>
  <si>
    <t>2 de 4</t>
  </si>
  <si>
    <t>PRODUCTOS</t>
  </si>
  <si>
    <t>AGOTO</t>
  </si>
  <si>
    <t>0901.22.00</t>
  </si>
  <si>
    <t xml:space="preserve"> -Café tostado desafeinado</t>
  </si>
  <si>
    <t>0901.90.10</t>
  </si>
  <si>
    <t xml:space="preserve"> -Sucedaneos del café que contenga café en cualquier proporción</t>
  </si>
  <si>
    <t xml:space="preserve">Azúcares y Artículos de Confitería </t>
  </si>
  <si>
    <t>17.01</t>
  </si>
  <si>
    <t xml:space="preserve"> -Azúcar de caña o de remolacha y sacarosa químicamente pura, en estado sólido</t>
  </si>
  <si>
    <t xml:space="preserve"> -Los demás azúcares,</t>
  </si>
  <si>
    <t xml:space="preserve"> -Melaza procedente de la extración o del refinado del azúcar. </t>
  </si>
  <si>
    <t xml:space="preserve"> -Artículos de Confiteria sin cacao (incluido el chocolate blanco).</t>
  </si>
  <si>
    <t>Oleaginosas</t>
  </si>
  <si>
    <t>Coco Seco</t>
  </si>
  <si>
    <t>0802.32/22/90-2008.11.90</t>
  </si>
  <si>
    <t>Mani Procesado</t>
  </si>
  <si>
    <t>07</t>
  </si>
  <si>
    <t>LEGUMINOSAS</t>
  </si>
  <si>
    <t xml:space="preserve"> Frijoles,Judías  (Habichuelas)</t>
  </si>
  <si>
    <t xml:space="preserve"> - Frijoles,Judías (Rojas y Pintas)</t>
  </si>
  <si>
    <t xml:space="preserve"> - Frijoles,Judías (Negra)</t>
  </si>
  <si>
    <t xml:space="preserve">  - Frijoles,Judías (Blanca)</t>
  </si>
  <si>
    <t xml:space="preserve"> -  Frijoles,Judías (Variada)</t>
  </si>
  <si>
    <t>0708.10.00/0710.21/0713.10/0713.60.19</t>
  </si>
  <si>
    <t xml:space="preserve"> Guisantes ,Chicharos  y Alvejas</t>
  </si>
  <si>
    <t>0708.20.10/0710.22.10</t>
  </si>
  <si>
    <t xml:space="preserve"> Vainitas</t>
  </si>
  <si>
    <t xml:space="preserve">Guandules </t>
  </si>
  <si>
    <t>0708.90.10</t>
  </si>
  <si>
    <t xml:space="preserve"> -Guandules, Frescos o Refrigerados</t>
  </si>
  <si>
    <t>07010.29.10/ 2005.99.20</t>
  </si>
  <si>
    <t xml:space="preserve"> -Guandules,Cocidos en Agua A Vapor (En Latas)</t>
  </si>
  <si>
    <t>0713.60.11</t>
  </si>
  <si>
    <t xml:space="preserve"> -Guandules Secos</t>
  </si>
  <si>
    <t>VEGETALES</t>
  </si>
  <si>
    <t>0702.00.00</t>
  </si>
  <si>
    <t xml:space="preserve"> Tomates frescos o refrigerados.</t>
  </si>
  <si>
    <t>0703.10.00</t>
  </si>
  <si>
    <t xml:space="preserve"> Cebollas y chalotes</t>
  </si>
  <si>
    <t xml:space="preserve"> Ajo</t>
  </si>
  <si>
    <r>
      <rPr>
        <b/>
        <sz val="10"/>
        <color theme="1"/>
        <rFont val="Calibri"/>
        <family val="2"/>
        <scheme val="minor"/>
      </rPr>
      <t xml:space="preserve">  -</t>
    </r>
    <r>
      <rPr>
        <sz val="10"/>
        <color theme="1"/>
        <rFont val="Calibri"/>
        <family val="2"/>
        <scheme val="minor"/>
      </rPr>
      <t>Semilla de Ajo</t>
    </r>
  </si>
  <si>
    <t>0703.20.00</t>
  </si>
  <si>
    <t xml:space="preserve">  -Ajo Fresco</t>
  </si>
  <si>
    <t>0712.90.11-19</t>
  </si>
  <si>
    <t xml:space="preserve"> - Ajo Seco, Triturado o molido</t>
  </si>
  <si>
    <t>0709.60.11</t>
  </si>
  <si>
    <t xml:space="preserve"> Pimentos  (Morrón y cubanela )</t>
  </si>
  <si>
    <t>0709.93.11</t>
  </si>
  <si>
    <t>Auyama; Calabaza</t>
  </si>
  <si>
    <t>0704.10.00</t>
  </si>
  <si>
    <t xml:space="preserve"> Coliflores , brécoles («broccoli») y alcachofas.</t>
  </si>
  <si>
    <t>0704.20.00/90</t>
  </si>
  <si>
    <t xml:space="preserve"> Coles (repollitos) de Bruselas</t>
  </si>
  <si>
    <t xml:space="preserve"> Lechuga </t>
  </si>
  <si>
    <t>0706.90.20</t>
  </si>
  <si>
    <t xml:space="preserve"> Rábano</t>
  </si>
  <si>
    <t>3 de 4</t>
  </si>
  <si>
    <t>Capitulo</t>
  </si>
  <si>
    <t>0707.00.00/0711.40</t>
  </si>
  <si>
    <t xml:space="preserve"> Pepinos y pepinillos, frescos o refrigerados.</t>
  </si>
  <si>
    <t>0709.30.00</t>
  </si>
  <si>
    <t xml:space="preserve"> Berenjena</t>
  </si>
  <si>
    <t>0709.40.00</t>
  </si>
  <si>
    <t>Apio (Fresco )</t>
  </si>
  <si>
    <t>0709.70.00</t>
  </si>
  <si>
    <t>Espinacas (incluida la de Nueva Zelanda) y armuelles</t>
  </si>
  <si>
    <t>0709.99.11</t>
  </si>
  <si>
    <t xml:space="preserve">  Maìz dulce  (Zea mays var. saccharata)</t>
  </si>
  <si>
    <t>0709.99.12</t>
  </si>
  <si>
    <t xml:space="preserve">  Cilantro (culantro), excepto semillas (en polvo y fresco)</t>
  </si>
  <si>
    <t>0706.10.11/19-710.8</t>
  </si>
  <si>
    <t>Zanahoria (Fresca y  Congelada )</t>
  </si>
  <si>
    <t>RAICES Y TUBERCULOS</t>
  </si>
  <si>
    <t xml:space="preserve"> Papas</t>
  </si>
  <si>
    <t>0701.10.00</t>
  </si>
  <si>
    <t xml:space="preserve"> -Semillas de Papa para Siembra</t>
  </si>
  <si>
    <t>0701.90.00</t>
  </si>
  <si>
    <t xml:space="preserve"> -Papa Fresca o Refrigerada</t>
  </si>
  <si>
    <t>0710.10.00</t>
  </si>
  <si>
    <t xml:space="preserve"> - Papa Cocida</t>
  </si>
  <si>
    <t>1108.13.00</t>
  </si>
  <si>
    <t xml:space="preserve"> - Fécula de Papa </t>
  </si>
  <si>
    <t>2004.10.00-2005.20</t>
  </si>
  <si>
    <t xml:space="preserve"> - Papa Preparada y Conservada Congelada</t>
  </si>
  <si>
    <t>0714.50.13</t>
  </si>
  <si>
    <t>Yautia</t>
  </si>
  <si>
    <t>0714.20.00</t>
  </si>
  <si>
    <t xml:space="preserve"> Batatas (boniatos, camotes)</t>
  </si>
  <si>
    <t>MUSÁCEAS</t>
  </si>
  <si>
    <t>0803.10.11/0803.90.12</t>
  </si>
  <si>
    <t>Bananas (Guineos)</t>
  </si>
  <si>
    <t>0803.00.12-19/0803.10.11</t>
  </si>
  <si>
    <t>Platanos</t>
  </si>
  <si>
    <t>0803.00.09/0803.1019</t>
  </si>
  <si>
    <t>Rulo</t>
  </si>
  <si>
    <t>08</t>
  </si>
  <si>
    <t>FRUTAS</t>
  </si>
  <si>
    <t>0807.20.00/0813.40.30</t>
  </si>
  <si>
    <t>Lechosa</t>
  </si>
  <si>
    <t>0804.40.00</t>
  </si>
  <si>
    <t>Aguacate</t>
  </si>
  <si>
    <t>0804.30.10</t>
  </si>
  <si>
    <t xml:space="preserve">Piña (En Trozos,  Congelada y Fresca) </t>
  </si>
  <si>
    <t>0807.19.00</t>
  </si>
  <si>
    <t>Melones</t>
  </si>
  <si>
    <t xml:space="preserve">Limones (Agrio y Dulce) </t>
  </si>
  <si>
    <t>0807.11.00</t>
  </si>
  <si>
    <t>Sandía</t>
  </si>
  <si>
    <t>0804.50.21/22</t>
  </si>
  <si>
    <t xml:space="preserve">Mangos (En Trozos,  Congelada y Fresca) </t>
  </si>
  <si>
    <t>0805.10.11/12</t>
  </si>
  <si>
    <t>Naranja (Agria y Dulce)</t>
  </si>
  <si>
    <t>0806.00.00</t>
  </si>
  <si>
    <t xml:space="preserve">Uvas Y Pasas </t>
  </si>
  <si>
    <t>0806.10.00</t>
  </si>
  <si>
    <t>Uva Frescas</t>
  </si>
  <si>
    <t>0806.20.00</t>
  </si>
  <si>
    <t>Pasas</t>
  </si>
  <si>
    <t>0810.90.10</t>
  </si>
  <si>
    <t>Chinola</t>
  </si>
  <si>
    <t>4 de 4</t>
  </si>
  <si>
    <t>PRODUCTOS PECUARIOS</t>
  </si>
  <si>
    <t>02</t>
  </si>
  <si>
    <t>Carnes y  Derivados</t>
  </si>
  <si>
    <t>02.03.00.00</t>
  </si>
  <si>
    <t>Carne  de Cerdo Total</t>
  </si>
  <si>
    <t>Carne de Cerdo (Cortes,Piernas,Paletas, y Filete)</t>
  </si>
  <si>
    <t>Costilla y Chuleta de Cerdo</t>
  </si>
  <si>
    <t xml:space="preserve">TrImming de Cerdo </t>
  </si>
  <si>
    <t>Patica de Cerdo</t>
  </si>
  <si>
    <t>0207.24.00/27</t>
  </si>
  <si>
    <t>Pavo Total</t>
  </si>
  <si>
    <t>Carne de Pavo (fresco y congelada)</t>
  </si>
  <si>
    <t>Muslo, Amburguesa y Alas de pavo ( Fresco y Congelado)</t>
  </si>
  <si>
    <t>Pulpa yPasta de Pavo ( MDM y Trimming )</t>
  </si>
  <si>
    <t>0207.11.00/14</t>
  </si>
  <si>
    <t>Pollo Total</t>
  </si>
  <si>
    <t>0207.11/12/14.91-99</t>
  </si>
  <si>
    <t>Carne de Pollo (fresco y congelada)</t>
  </si>
  <si>
    <t>0207.14.11-92-93-99</t>
  </si>
  <si>
    <t>Muslo, Amburguesa y Alas de pollo ( Fresco y Congelado)</t>
  </si>
  <si>
    <t>0207.14.11-92</t>
  </si>
  <si>
    <t>Pulpa yPasta de Pollo ( MDM y Trimming )</t>
  </si>
  <si>
    <t>0201.00.00/0202.00.00</t>
  </si>
  <si>
    <t>Res Total</t>
  </si>
  <si>
    <t>Carne de Res (Cortes,Piernas,Paletas, Costilla y Filete)</t>
  </si>
  <si>
    <t>Carne molida para Hamburguesa</t>
  </si>
  <si>
    <t>TrImming, Visera, Lengua, Hueso, Pie,  y Morcillo</t>
  </si>
  <si>
    <t>03</t>
  </si>
  <si>
    <t>03.00.00.00</t>
  </si>
  <si>
    <t>Peces y Crustáceos</t>
  </si>
  <si>
    <t>BACALAO (Fresco, Congelado, Salado Seco, Ahumado)</t>
  </si>
  <si>
    <t>ARENQUES (Congelado, Salado Seco, Ahumado)</t>
  </si>
  <si>
    <t>TILAPIA (Congelado, Salado Seco, Ahumado)</t>
  </si>
  <si>
    <t>Camarones, Almejas, Cangrejo, Langosta, Mejillones</t>
  </si>
  <si>
    <t>04</t>
  </si>
  <si>
    <t>402</t>
  </si>
  <si>
    <t>Leche En  Polvo</t>
  </si>
  <si>
    <t>0401</t>
  </si>
  <si>
    <t xml:space="preserve">Leche Líquida </t>
  </si>
  <si>
    <t>Leche Evaporada</t>
  </si>
  <si>
    <t>Leche Milex Kinder en polvo</t>
  </si>
  <si>
    <t>Leche Saborizada</t>
  </si>
  <si>
    <t>Leche Condesada</t>
  </si>
  <si>
    <t>1901.10.10/1901.90</t>
  </si>
  <si>
    <t>Leche Formula Infantil (en Polvo y Liquida )</t>
  </si>
  <si>
    <t>Nata Y Crema de Leche</t>
  </si>
  <si>
    <t>0406.90.90</t>
  </si>
  <si>
    <t>Quesos</t>
  </si>
  <si>
    <t>Mantequilla y Demás Grasa de Leche</t>
  </si>
  <si>
    <t>Yogurt y Suero</t>
  </si>
  <si>
    <t xml:space="preserve">Miel </t>
  </si>
  <si>
    <t>* Datos preliminares.</t>
  </si>
  <si>
    <t xml:space="preserve"> La leche líquida incluye: leche desnatada, descremada, fluída, entera, evaporada, sin lactosa y con lactosa.</t>
  </si>
  <si>
    <t>Leche en polvo incluye: leche, milex  Regular, instantánea.</t>
  </si>
  <si>
    <r>
      <rPr>
        <b/>
        <sz val="9"/>
        <rFont val="Calibri"/>
        <family val="2"/>
      </rPr>
      <t>Fuente:</t>
    </r>
    <r>
      <rPr>
        <sz val="9"/>
        <rFont val="Arial Narrow"/>
        <family val="2"/>
      </rPr>
      <t xml:space="preserve"> Dirección General de Aduanas (DGA), Departamento de Estadísticas.</t>
    </r>
  </si>
  <si>
    <t>Importaciones  de Cerdo,  Enero - Marzo  2020</t>
  </si>
  <si>
    <t>Importaciones  de  Pollo,  Enero - Marzo  2020</t>
  </si>
  <si>
    <t>Años</t>
  </si>
  <si>
    <t>Tasa de Crecimiento mensaul 2020/2019</t>
  </si>
  <si>
    <t>* Datos preliminares, sujetos a rectificación</t>
  </si>
  <si>
    <t xml:space="preserve">              Elaborado:  Ministerio de Agricultura de la República Dominicana.    Depto. de Economía Agropecuaria y Estadísticas.</t>
  </si>
  <si>
    <t>Notificaciones por residuos de plaguicidas y por plagas Desde la Unión Europea</t>
  </si>
  <si>
    <t>AÑOS</t>
  </si>
  <si>
    <t>Plagas</t>
  </si>
  <si>
    <t>Plaguicidas</t>
  </si>
  <si>
    <t>2018*</t>
  </si>
  <si>
    <t>*2018</t>
  </si>
  <si>
    <t>Importaciones  de los Principales Productos Agropecuarios, Enero - Julio 2018</t>
  </si>
  <si>
    <t>Importaciones  de los Principales Productos Agropecuarios, Enero - Mayo  2018</t>
  </si>
  <si>
    <t>0713.31.00/0713.33.00</t>
  </si>
  <si>
    <t>0713.31.00/0713.35.00</t>
  </si>
  <si>
    <t>Elaborado:  Ministerio de Agricultura de la República Dominicana. Depto. de Economía Agropecuaria y Estadísticas, Div. Estudios Económicos.</t>
  </si>
  <si>
    <t>Importaciones  de los Principales Productos Agropecuarios,  Enero -Marzo 2025</t>
  </si>
  <si>
    <t>Importaciones  de los Principales Productos Agropecuarios, 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</si>
</sst>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00_);_(* \(#,##0.000\);_(* &quot;-&quot;???_);_(@_)"/>
    <numFmt numFmtId="165" formatCode="_(* #,##0.0_);_(* \(#,##0.0\);_(* &quot;-&quot;??_);_(@_)"/>
    <numFmt numFmtId="166" formatCode="_(* #,##0_);_(* \(#,##0\);_(* &quot;-&quot;??_);_(@_)"/>
    <numFmt numFmtId="167" formatCode="_(* #,##0.0000_);_(* \(#,##0.0000\);_(* &quot;-&quot;??_);_(@_)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8"/>
      <name val="Bell MT"/>
      <family val="1"/>
    </font>
    <font>
      <b/>
      <sz val="8"/>
      <color theme="1"/>
      <name val="Calibri"/>
      <family val="2"/>
    </font>
    <font>
      <b/>
      <sz val="9"/>
      <color theme="1"/>
      <name val="Bell MT"/>
      <family val="1"/>
    </font>
    <font>
      <b/>
      <sz val="10"/>
      <color theme="1"/>
      <name val="Bell MT"/>
      <family val="1"/>
    </font>
    <font>
      <sz val="8"/>
      <color indexed="8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9"/>
      <color indexed="8"/>
      <name val="Arial Narrow"/>
      <family val="2"/>
    </font>
    <font>
      <sz val="9"/>
      <color indexed="9"/>
      <name val="Calibri"/>
      <family val="2"/>
    </font>
    <font>
      <sz val="14"/>
      <color indexed="8"/>
      <name val="Calibri"/>
      <family val="2"/>
    </font>
    <font>
      <b/>
      <sz val="9"/>
      <color theme="1"/>
      <name val="Calibri"/>
      <family val="2"/>
    </font>
    <font>
      <b/>
      <u/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2"/>
      <name val="Calibri"/>
      <family val="2"/>
    </font>
    <font>
      <b/>
      <u/>
      <sz val="9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</font>
    <font>
      <sz val="9"/>
      <name val="Arial Narrow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0" fontId="28" fillId="0" borderId="0"/>
    <xf numFmtId="0" fontId="3" fillId="0" borderId="0"/>
    <xf numFmtId="43" fontId="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7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6">
    <xf numFmtId="0" fontId="0" fillId="0" borderId="0" xfId="0"/>
    <xf numFmtId="1" fontId="4" fillId="2" borderId="0" xfId="4" applyNumberFormat="1" applyFont="1" applyFill="1" applyAlignment="1">
      <alignment horizontal="center"/>
    </xf>
    <xf numFmtId="0" fontId="0" fillId="2" borderId="0" xfId="0" applyFill="1"/>
    <xf numFmtId="0" fontId="8" fillId="2" borderId="6" xfId="4" applyFont="1" applyFill="1" applyBorder="1" applyAlignment="1">
      <alignment horizontal="center"/>
    </xf>
    <xf numFmtId="0" fontId="10" fillId="2" borderId="7" xfId="4" applyFont="1" applyFill="1" applyBorder="1" applyAlignment="1">
      <alignment horizontal="left"/>
    </xf>
    <xf numFmtId="43" fontId="11" fillId="2" borderId="7" xfId="1" applyFont="1" applyFill="1" applyBorder="1"/>
    <xf numFmtId="43" fontId="9" fillId="2" borderId="8" xfId="4" applyNumberFormat="1" applyFont="1" applyFill="1" applyBorder="1" applyAlignment="1">
      <alignment horizontal="right"/>
    </xf>
    <xf numFmtId="0" fontId="12" fillId="2" borderId="8" xfId="4" applyFont="1" applyFill="1" applyBorder="1" applyAlignment="1">
      <alignment horizontal="left"/>
    </xf>
    <xf numFmtId="43" fontId="9" fillId="2" borderId="8" xfId="1" applyFont="1" applyFill="1" applyBorder="1"/>
    <xf numFmtId="0" fontId="8" fillId="2" borderId="10" xfId="4" applyFont="1" applyFill="1" applyBorder="1" applyAlignment="1">
      <alignment horizontal="center"/>
    </xf>
    <xf numFmtId="43" fontId="13" fillId="2" borderId="0" xfId="1" applyFont="1" applyFill="1" applyBorder="1" applyAlignment="1">
      <alignment horizontal="center"/>
    </xf>
    <xf numFmtId="0" fontId="14" fillId="2" borderId="0" xfId="4" applyFont="1" applyFill="1"/>
    <xf numFmtId="43" fontId="9" fillId="2" borderId="8" xfId="4" applyNumberFormat="1" applyFont="1" applyFill="1" applyBorder="1"/>
    <xf numFmtId="0" fontId="16" fillId="2" borderId="8" xfId="4" applyFont="1" applyFill="1" applyBorder="1" applyAlignment="1">
      <alignment horizontal="left"/>
    </xf>
    <xf numFmtId="43" fontId="17" fillId="2" borderId="8" xfId="1" applyFont="1" applyFill="1" applyBorder="1"/>
    <xf numFmtId="0" fontId="18" fillId="2" borderId="8" xfId="4" applyFont="1" applyFill="1" applyBorder="1" applyAlignment="1">
      <alignment horizontal="left"/>
    </xf>
    <xf numFmtId="43" fontId="18" fillId="2" borderId="8" xfId="1" applyFont="1" applyFill="1" applyBorder="1"/>
    <xf numFmtId="0" fontId="20" fillId="2" borderId="8" xfId="4" applyFont="1" applyFill="1" applyBorder="1" applyAlignment="1">
      <alignment horizontal="left"/>
    </xf>
    <xf numFmtId="49" fontId="21" fillId="2" borderId="8" xfId="0" applyNumberFormat="1" applyFont="1" applyFill="1" applyBorder="1" applyAlignment="1">
      <alignment horizontal="center"/>
    </xf>
    <xf numFmtId="49" fontId="22" fillId="2" borderId="8" xfId="0" applyNumberFormat="1" applyFont="1" applyFill="1" applyBorder="1" applyAlignment="1">
      <alignment horizontal="right"/>
    </xf>
    <xf numFmtId="0" fontId="17" fillId="2" borderId="8" xfId="4" applyFont="1" applyFill="1" applyBorder="1" applyAlignment="1">
      <alignment horizontal="left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43" fontId="9" fillId="2" borderId="0" xfId="4" applyNumberFormat="1" applyFont="1" applyFill="1" applyAlignment="1">
      <alignment horizontal="right"/>
    </xf>
    <xf numFmtId="0" fontId="12" fillId="3" borderId="0" xfId="4" applyFont="1" applyFill="1" applyAlignment="1">
      <alignment horizontal="left"/>
    </xf>
    <xf numFmtId="43" fontId="9" fillId="3" borderId="0" xfId="1" applyFont="1" applyFill="1" applyBorder="1"/>
    <xf numFmtId="43" fontId="9" fillId="3" borderId="0" xfId="4" applyNumberFormat="1" applyFont="1" applyFill="1"/>
    <xf numFmtId="0" fontId="24" fillId="3" borderId="0" xfId="4" applyFont="1" applyFill="1" applyAlignment="1">
      <alignment horizontal="left" vertical="center"/>
    </xf>
    <xf numFmtId="0" fontId="0" fillId="4" borderId="0" xfId="0" applyFill="1"/>
    <xf numFmtId="9" fontId="17" fillId="2" borderId="8" xfId="2" applyFont="1" applyFill="1" applyBorder="1"/>
    <xf numFmtId="9" fontId="18" fillId="2" borderId="8" xfId="2" applyFont="1" applyFill="1" applyBorder="1"/>
    <xf numFmtId="0" fontId="26" fillId="2" borderId="0" xfId="0" applyFont="1" applyFill="1"/>
    <xf numFmtId="0" fontId="27" fillId="2" borderId="0" xfId="0" applyFont="1" applyFill="1"/>
    <xf numFmtId="0" fontId="12" fillId="2" borderId="0" xfId="0" applyFont="1" applyFill="1"/>
    <xf numFmtId="0" fontId="18" fillId="2" borderId="12" xfId="4" applyFont="1" applyFill="1" applyBorder="1" applyAlignment="1">
      <alignment horizontal="left"/>
    </xf>
    <xf numFmtId="43" fontId="18" fillId="2" borderId="12" xfId="1" applyFont="1" applyFill="1" applyBorder="1"/>
    <xf numFmtId="0" fontId="0" fillId="0" borderId="15" xfId="0" applyBorder="1"/>
    <xf numFmtId="0" fontId="0" fillId="0" borderId="16" xfId="0" applyBorder="1"/>
    <xf numFmtId="9" fontId="18" fillId="2" borderId="12" xfId="2" applyFont="1" applyFill="1" applyBorder="1"/>
    <xf numFmtId="43" fontId="18" fillId="2" borderId="16" xfId="1" applyFont="1" applyFill="1" applyBorder="1"/>
    <xf numFmtId="43" fontId="17" fillId="2" borderId="12" xfId="1" applyFont="1" applyFill="1" applyBorder="1"/>
    <xf numFmtId="43" fontId="17" fillId="2" borderId="16" xfId="1" applyFont="1" applyFill="1" applyBorder="1"/>
    <xf numFmtId="43" fontId="17" fillId="2" borderId="18" xfId="1" applyFont="1" applyFill="1" applyBorder="1"/>
    <xf numFmtId="9" fontId="17" fillId="2" borderId="12" xfId="2" applyFont="1" applyFill="1" applyBorder="1"/>
    <xf numFmtId="9" fontId="17" fillId="2" borderId="16" xfId="2" applyFont="1" applyFill="1" applyBorder="1"/>
    <xf numFmtId="9" fontId="17" fillId="2" borderId="18" xfId="2" applyFont="1" applyFill="1" applyBorder="1"/>
    <xf numFmtId="0" fontId="28" fillId="2" borderId="0" xfId="4" applyFill="1"/>
    <xf numFmtId="43" fontId="0" fillId="2" borderId="0" xfId="1" applyFont="1" applyFill="1"/>
    <xf numFmtId="43" fontId="29" fillId="2" borderId="0" xfId="1" applyFont="1" applyFill="1" applyBorder="1" applyAlignment="1">
      <alignment horizontal="right"/>
    </xf>
    <xf numFmtId="43" fontId="29" fillId="2" borderId="0" xfId="4" applyNumberFormat="1" applyFont="1" applyFill="1" applyAlignment="1">
      <alignment horizontal="right"/>
    </xf>
    <xf numFmtId="9" fontId="0" fillId="2" borderId="0" xfId="2" applyFont="1" applyFill="1"/>
    <xf numFmtId="0" fontId="29" fillId="2" borderId="0" xfId="4" applyFont="1" applyFill="1" applyAlignment="1">
      <alignment horizontal="right"/>
    </xf>
    <xf numFmtId="0" fontId="31" fillId="5" borderId="6" xfId="4" applyFont="1" applyFill="1" applyBorder="1" applyAlignment="1">
      <alignment horizontal="center"/>
    </xf>
    <xf numFmtId="0" fontId="31" fillId="2" borderId="0" xfId="4" applyFont="1" applyFill="1" applyAlignment="1">
      <alignment horizontal="center" vertical="center"/>
    </xf>
    <xf numFmtId="0" fontId="31" fillId="2" borderId="0" xfId="4" applyFont="1" applyFill="1" applyAlignment="1">
      <alignment horizontal="center"/>
    </xf>
    <xf numFmtId="0" fontId="32" fillId="2" borderId="0" xfId="4" applyFont="1" applyFill="1" applyAlignment="1">
      <alignment horizontal="center"/>
    </xf>
    <xf numFmtId="49" fontId="33" fillId="2" borderId="0" xfId="0" applyNumberFormat="1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wrapText="1"/>
    </xf>
    <xf numFmtId="43" fontId="36" fillId="2" borderId="0" xfId="4" applyNumberFormat="1" applyFont="1" applyFill="1"/>
    <xf numFmtId="0" fontId="34" fillId="2" borderId="8" xfId="0" applyFont="1" applyFill="1" applyBorder="1" applyAlignment="1">
      <alignment horizontal="center"/>
    </xf>
    <xf numFmtId="43" fontId="36" fillId="2" borderId="8" xfId="4" applyNumberFormat="1" applyFont="1" applyFill="1" applyBorder="1" applyAlignment="1">
      <alignment horizontal="right"/>
    </xf>
    <xf numFmtId="0" fontId="36" fillId="2" borderId="8" xfId="4" applyFont="1" applyFill="1" applyBorder="1" applyAlignment="1">
      <alignment horizontal="left"/>
    </xf>
    <xf numFmtId="43" fontId="36" fillId="2" borderId="8" xfId="1" applyFont="1" applyFill="1" applyBorder="1"/>
    <xf numFmtId="43" fontId="36" fillId="0" borderId="8" xfId="1" applyFont="1" applyFill="1" applyBorder="1"/>
    <xf numFmtId="0" fontId="36" fillId="3" borderId="8" xfId="4" applyFont="1" applyFill="1" applyBorder="1" applyAlignment="1">
      <alignment horizontal="left"/>
    </xf>
    <xf numFmtId="43" fontId="36" fillId="2" borderId="0" xfId="4" applyNumberFormat="1" applyFont="1" applyFill="1" applyAlignment="1">
      <alignment horizontal="right"/>
    </xf>
    <xf numFmtId="0" fontId="36" fillId="3" borderId="0" xfId="4" applyFont="1" applyFill="1" applyAlignment="1">
      <alignment horizontal="left"/>
    </xf>
    <xf numFmtId="43" fontId="36" fillId="3" borderId="0" xfId="4" applyNumberFormat="1" applyFont="1" applyFill="1" applyAlignment="1">
      <alignment horizontal="right"/>
    </xf>
    <xf numFmtId="43" fontId="33" fillId="2" borderId="8" xfId="1" applyFont="1" applyFill="1" applyBorder="1"/>
    <xf numFmtId="43" fontId="33" fillId="0" borderId="8" xfId="1" applyFont="1" applyFill="1" applyBorder="1"/>
    <xf numFmtId="0" fontId="34" fillId="2" borderId="16" xfId="0" applyFont="1" applyFill="1" applyBorder="1" applyAlignment="1">
      <alignment horizontal="center"/>
    </xf>
    <xf numFmtId="43" fontId="36" fillId="2" borderId="16" xfId="4" applyNumberFormat="1" applyFont="1" applyFill="1" applyBorder="1" applyAlignment="1">
      <alignment horizontal="right"/>
    </xf>
    <xf numFmtId="0" fontId="36" fillId="2" borderId="16" xfId="4" applyFont="1" applyFill="1" applyBorder="1" applyAlignment="1">
      <alignment horizontal="left"/>
    </xf>
    <xf numFmtId="43" fontId="36" fillId="2" borderId="16" xfId="1" applyFont="1" applyFill="1" applyBorder="1"/>
    <xf numFmtId="43" fontId="36" fillId="0" borderId="16" xfId="1" applyFont="1" applyFill="1" applyBorder="1"/>
    <xf numFmtId="43" fontId="36" fillId="0" borderId="7" xfId="1" applyFont="1" applyFill="1" applyBorder="1"/>
    <xf numFmtId="49" fontId="33" fillId="2" borderId="8" xfId="0" applyNumberFormat="1" applyFont="1" applyFill="1" applyBorder="1" applyAlignment="1">
      <alignment horizontal="center"/>
    </xf>
    <xf numFmtId="43" fontId="36" fillId="0" borderId="8" xfId="4" applyNumberFormat="1" applyFont="1" applyBorder="1" applyAlignment="1">
      <alignment horizontal="right"/>
    </xf>
    <xf numFmtId="0" fontId="36" fillId="0" borderId="8" xfId="4" applyFont="1" applyBorder="1" applyAlignment="1">
      <alignment horizontal="right"/>
    </xf>
    <xf numFmtId="0" fontId="36" fillId="0" borderId="8" xfId="4" applyFont="1" applyBorder="1" applyAlignment="1">
      <alignment horizontal="left"/>
    </xf>
    <xf numFmtId="43" fontId="36" fillId="0" borderId="0" xfId="1" applyFont="1" applyFill="1" applyBorder="1"/>
    <xf numFmtId="0" fontId="34" fillId="0" borderId="0" xfId="0" applyFont="1"/>
    <xf numFmtId="43" fontId="37" fillId="2" borderId="0" xfId="1" applyFont="1" applyFill="1" applyBorder="1"/>
    <xf numFmtId="0" fontId="33" fillId="2" borderId="0" xfId="0" applyFont="1" applyFill="1" applyAlignment="1">
      <alignment wrapText="1"/>
    </xf>
    <xf numFmtId="43" fontId="36" fillId="2" borderId="0" xfId="1" applyFont="1" applyFill="1" applyBorder="1"/>
    <xf numFmtId="0" fontId="34" fillId="0" borderId="8" xfId="0" applyFont="1" applyBorder="1"/>
    <xf numFmtId="49" fontId="34" fillId="2" borderId="8" xfId="0" applyNumberFormat="1" applyFont="1" applyFill="1" applyBorder="1" applyAlignment="1">
      <alignment horizontal="right"/>
    </xf>
    <xf numFmtId="0" fontId="36" fillId="3" borderId="8" xfId="4" applyFont="1" applyFill="1" applyBorder="1" applyAlignment="1">
      <alignment horizontal="left" wrapText="1"/>
    </xf>
    <xf numFmtId="0" fontId="34" fillId="0" borderId="8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6" fillId="0" borderId="8" xfId="4" applyFont="1" applyBorder="1" applyAlignment="1">
      <alignment horizontal="left" wrapText="1"/>
    </xf>
    <xf numFmtId="0" fontId="36" fillId="2" borderId="18" xfId="4" applyFont="1" applyFill="1" applyBorder="1" applyAlignment="1">
      <alignment horizontal="right"/>
    </xf>
    <xf numFmtId="43" fontId="36" fillId="3" borderId="0" xfId="1" applyFont="1" applyFill="1" applyBorder="1"/>
    <xf numFmtId="49" fontId="34" fillId="2" borderId="8" xfId="0" applyNumberFormat="1" applyFont="1" applyFill="1" applyBorder="1" applyAlignment="1">
      <alignment horizontal="center"/>
    </xf>
    <xf numFmtId="43" fontId="36" fillId="3" borderId="8" xfId="1" applyFont="1" applyFill="1" applyBorder="1"/>
    <xf numFmtId="43" fontId="36" fillId="0" borderId="12" xfId="1" applyFont="1" applyFill="1" applyBorder="1"/>
    <xf numFmtId="49" fontId="34" fillId="2" borderId="16" xfId="0" applyNumberFormat="1" applyFont="1" applyFill="1" applyBorder="1" applyAlignment="1">
      <alignment horizontal="center"/>
    </xf>
    <xf numFmtId="49" fontId="34" fillId="2" borderId="16" xfId="0" applyNumberFormat="1" applyFont="1" applyFill="1" applyBorder="1" applyAlignment="1">
      <alignment horizontal="right" vertical="center"/>
    </xf>
    <xf numFmtId="49" fontId="33" fillId="2" borderId="7" xfId="0" applyNumberFormat="1" applyFont="1" applyFill="1" applyBorder="1" applyAlignment="1">
      <alignment horizontal="center"/>
    </xf>
    <xf numFmtId="49" fontId="34" fillId="2" borderId="7" xfId="0" applyNumberFormat="1" applyFont="1" applyFill="1" applyBorder="1" applyAlignment="1">
      <alignment horizontal="right" vertical="center"/>
    </xf>
    <xf numFmtId="0" fontId="33" fillId="2" borderId="7" xfId="0" applyFont="1" applyFill="1" applyBorder="1" applyAlignment="1">
      <alignment wrapText="1"/>
    </xf>
    <xf numFmtId="43" fontId="33" fillId="2" borderId="7" xfId="1" applyFont="1" applyFill="1" applyBorder="1"/>
    <xf numFmtId="43" fontId="33" fillId="0" borderId="7" xfId="1" applyFont="1" applyFill="1" applyBorder="1"/>
    <xf numFmtId="1" fontId="38" fillId="5" borderId="0" xfId="4" applyNumberFormat="1" applyFont="1" applyFill="1" applyAlignment="1">
      <alignment horizontal="center"/>
    </xf>
    <xf numFmtId="1" fontId="38" fillId="2" borderId="0" xfId="4" applyNumberFormat="1" applyFont="1" applyFill="1" applyAlignment="1">
      <alignment horizontal="center"/>
    </xf>
    <xf numFmtId="43" fontId="32" fillId="2" borderId="0" xfId="1" applyFont="1" applyFill="1" applyBorder="1" applyAlignment="1">
      <alignment horizontal="center"/>
    </xf>
    <xf numFmtId="0" fontId="29" fillId="3" borderId="0" xfId="4" applyFont="1" applyFill="1" applyAlignment="1">
      <alignment horizontal="right"/>
    </xf>
    <xf numFmtId="0" fontId="31" fillId="5" borderId="10" xfId="4" applyFont="1" applyFill="1" applyBorder="1" applyAlignment="1">
      <alignment horizontal="center"/>
    </xf>
    <xf numFmtId="43" fontId="37" fillId="0" borderId="8" xfId="1" applyFont="1" applyFill="1" applyBorder="1"/>
    <xf numFmtId="0" fontId="37" fillId="3" borderId="0" xfId="4" applyFont="1" applyFill="1" applyAlignment="1">
      <alignment horizontal="right"/>
    </xf>
    <xf numFmtId="43" fontId="37" fillId="2" borderId="0" xfId="1" applyFont="1" applyFill="1" applyBorder="1" applyAlignment="1">
      <alignment horizontal="center"/>
    </xf>
    <xf numFmtId="49" fontId="34" fillId="2" borderId="7" xfId="0" applyNumberFormat="1" applyFont="1" applyFill="1" applyBorder="1" applyAlignment="1">
      <alignment horizontal="center"/>
    </xf>
    <xf numFmtId="49" fontId="34" fillId="2" borderId="7" xfId="0" applyNumberFormat="1" applyFont="1" applyFill="1" applyBorder="1" applyAlignment="1">
      <alignment horizontal="right"/>
    </xf>
    <xf numFmtId="0" fontId="36" fillId="3" borderId="7" xfId="4" applyFont="1" applyFill="1" applyBorder="1" applyAlignment="1">
      <alignment horizontal="left"/>
    </xf>
    <xf numFmtId="43" fontId="36" fillId="3" borderId="7" xfId="1" applyFont="1" applyFill="1" applyBorder="1"/>
    <xf numFmtId="43" fontId="34" fillId="0" borderId="8" xfId="1" applyFont="1" applyFill="1" applyBorder="1"/>
    <xf numFmtId="43" fontId="36" fillId="0" borderId="8" xfId="4" applyNumberFormat="1" applyFont="1" applyBorder="1"/>
    <xf numFmtId="43" fontId="36" fillId="3" borderId="0" xfId="4" applyNumberFormat="1" applyFont="1" applyFill="1"/>
    <xf numFmtId="0" fontId="39" fillId="2" borderId="0" xfId="4" applyFont="1" applyFill="1" applyAlignment="1">
      <alignment horizontal="left"/>
    </xf>
    <xf numFmtId="43" fontId="33" fillId="2" borderId="0" xfId="1" applyFont="1" applyFill="1" applyBorder="1"/>
    <xf numFmtId="0" fontId="37" fillId="0" borderId="8" xfId="4" applyFont="1" applyBorder="1" applyAlignment="1">
      <alignment horizontal="left"/>
    </xf>
    <xf numFmtId="0" fontId="33" fillId="0" borderId="8" xfId="4" applyFont="1" applyBorder="1" applyAlignment="1">
      <alignment horizontal="left"/>
    </xf>
    <xf numFmtId="43" fontId="37" fillId="3" borderId="0" xfId="1" applyFont="1" applyFill="1" applyBorder="1"/>
    <xf numFmtId="0" fontId="37" fillId="0" borderId="0" xfId="4" applyFont="1" applyAlignment="1">
      <alignment horizontal="left"/>
    </xf>
    <xf numFmtId="1" fontId="37" fillId="2" borderId="0" xfId="4" applyNumberFormat="1" applyFont="1" applyFill="1"/>
    <xf numFmtId="43" fontId="37" fillId="0" borderId="8" xfId="4" applyNumberFormat="1" applyFont="1" applyBorder="1" applyAlignment="1">
      <alignment horizontal="right"/>
    </xf>
    <xf numFmtId="43" fontId="36" fillId="0" borderId="12" xfId="4" applyNumberFormat="1" applyFont="1" applyBorder="1"/>
    <xf numFmtId="43" fontId="36" fillId="0" borderId="12" xfId="4" applyNumberFormat="1" applyFont="1" applyBorder="1" applyAlignment="1">
      <alignment horizontal="right"/>
    </xf>
    <xf numFmtId="1" fontId="33" fillId="0" borderId="0" xfId="4" applyNumberFormat="1" applyFont="1" applyAlignment="1">
      <alignment horizontal="center"/>
    </xf>
    <xf numFmtId="1" fontId="32" fillId="2" borderId="0" xfId="4" applyNumberFormat="1" applyFont="1" applyFill="1" applyAlignment="1">
      <alignment horizontal="center"/>
    </xf>
    <xf numFmtId="0" fontId="35" fillId="0" borderId="8" xfId="4" applyFont="1" applyBorder="1" applyAlignment="1">
      <alignment horizontal="left"/>
    </xf>
    <xf numFmtId="0" fontId="34" fillId="0" borderId="8" xfId="4" applyFont="1" applyBorder="1" applyAlignment="1">
      <alignment horizontal="left"/>
    </xf>
    <xf numFmtId="49" fontId="33" fillId="0" borderId="8" xfId="0" applyNumberFormat="1" applyFont="1" applyBorder="1" applyAlignment="1">
      <alignment horizontal="center"/>
    </xf>
    <xf numFmtId="49" fontId="34" fillId="0" borderId="8" xfId="0" applyNumberFormat="1" applyFont="1" applyBorder="1" applyAlignment="1">
      <alignment horizontal="center"/>
    </xf>
    <xf numFmtId="49" fontId="34" fillId="0" borderId="8" xfId="0" applyNumberFormat="1" applyFont="1" applyBorder="1" applyAlignment="1">
      <alignment horizontal="right"/>
    </xf>
    <xf numFmtId="49" fontId="34" fillId="0" borderId="15" xfId="0" applyNumberFormat="1" applyFont="1" applyBorder="1" applyAlignment="1">
      <alignment horizontal="center"/>
    </xf>
    <xf numFmtId="49" fontId="34" fillId="0" borderId="18" xfId="0" applyNumberFormat="1" applyFont="1" applyBorder="1" applyAlignment="1">
      <alignment horizontal="center"/>
    </xf>
    <xf numFmtId="0" fontId="35" fillId="0" borderId="12" xfId="4" applyFont="1" applyBorder="1" applyAlignment="1">
      <alignment horizontal="left"/>
    </xf>
    <xf numFmtId="43" fontId="33" fillId="0" borderId="12" xfId="1" applyFont="1" applyFill="1" applyBorder="1"/>
    <xf numFmtId="0" fontId="37" fillId="0" borderId="12" xfId="4" applyFont="1" applyBorder="1" applyAlignment="1">
      <alignment horizontal="left"/>
    </xf>
    <xf numFmtId="49" fontId="34" fillId="0" borderId="12" xfId="0" applyNumberFormat="1" applyFont="1" applyBorder="1" applyAlignment="1">
      <alignment horizontal="right"/>
    </xf>
    <xf numFmtId="0" fontId="41" fillId="2" borderId="0" xfId="4" applyFont="1" applyFill="1"/>
    <xf numFmtId="165" fontId="0" fillId="2" borderId="0" xfId="0" applyNumberFormat="1" applyFill="1"/>
    <xf numFmtId="43" fontId="0" fillId="2" borderId="0" xfId="0" applyNumberFormat="1" applyFill="1"/>
    <xf numFmtId="43" fontId="18" fillId="2" borderId="0" xfId="1" applyFont="1" applyFill="1" applyBorder="1"/>
    <xf numFmtId="43" fontId="42" fillId="2" borderId="0" xfId="1" applyFont="1" applyFill="1" applyBorder="1" applyAlignment="1">
      <alignment horizontal="center"/>
    </xf>
    <xf numFmtId="166" fontId="0" fillId="2" borderId="0" xfId="0" applyNumberFormat="1" applyFill="1"/>
    <xf numFmtId="166" fontId="36" fillId="0" borderId="8" xfId="1" applyNumberFormat="1" applyFont="1" applyFill="1" applyBorder="1"/>
    <xf numFmtId="43" fontId="36" fillId="0" borderId="0" xfId="4" applyNumberFormat="1" applyFont="1" applyAlignment="1">
      <alignment horizontal="right"/>
    </xf>
    <xf numFmtId="43" fontId="37" fillId="0" borderId="0" xfId="1" applyFont="1" applyFill="1" applyBorder="1"/>
    <xf numFmtId="0" fontId="35" fillId="0" borderId="0" xfId="0" applyFont="1" applyAlignment="1">
      <alignment wrapText="1"/>
    </xf>
    <xf numFmtId="0" fontId="33" fillId="0" borderId="8" xfId="0" applyFont="1" applyBorder="1" applyAlignment="1">
      <alignment horizontal="center"/>
    </xf>
    <xf numFmtId="0" fontId="33" fillId="0" borderId="8" xfId="0" applyFont="1" applyBorder="1" applyAlignment="1">
      <alignment wrapText="1"/>
    </xf>
    <xf numFmtId="0" fontId="33" fillId="0" borderId="0" xfId="0" applyFont="1" applyAlignment="1">
      <alignment horizontal="center"/>
    </xf>
    <xf numFmtId="49" fontId="34" fillId="0" borderId="0" xfId="0" applyNumberFormat="1" applyFont="1" applyAlignment="1">
      <alignment horizontal="center"/>
    </xf>
    <xf numFmtId="0" fontId="39" fillId="0" borderId="0" xfId="0" applyFont="1"/>
    <xf numFmtId="43" fontId="37" fillId="0" borderId="0" xfId="4" applyNumberFormat="1" applyFont="1"/>
    <xf numFmtId="49" fontId="33" fillId="0" borderId="0" xfId="0" applyNumberFormat="1" applyFont="1" applyAlignment="1">
      <alignment horizontal="center"/>
    </xf>
    <xf numFmtId="43" fontId="52" fillId="0" borderId="8" xfId="1" applyFont="1" applyFill="1" applyBorder="1"/>
    <xf numFmtId="43" fontId="50" fillId="0" borderId="8" xfId="1" applyFont="1" applyFill="1" applyBorder="1"/>
    <xf numFmtId="0" fontId="36" fillId="0" borderId="18" xfId="4" applyFont="1" applyBorder="1" applyAlignment="1">
      <alignment horizontal="right"/>
    </xf>
    <xf numFmtId="49" fontId="34" fillId="0" borderId="8" xfId="0" applyNumberFormat="1" applyFont="1" applyBorder="1" applyAlignment="1">
      <alignment horizontal="right" wrapText="1"/>
    </xf>
    <xf numFmtId="0" fontId="36" fillId="0" borderId="12" xfId="4" applyFont="1" applyBorder="1" applyAlignment="1">
      <alignment horizontal="right"/>
    </xf>
    <xf numFmtId="0" fontId="34" fillId="0" borderId="0" xfId="0" applyFont="1" applyAlignment="1">
      <alignment horizontal="center"/>
    </xf>
    <xf numFmtId="49" fontId="34" fillId="0" borderId="0" xfId="0" applyNumberFormat="1" applyFont="1" applyAlignment="1">
      <alignment horizontal="right" wrapText="1"/>
    </xf>
    <xf numFmtId="0" fontId="36" fillId="0" borderId="0" xfId="4" applyFont="1" applyAlignment="1">
      <alignment horizontal="left"/>
    </xf>
    <xf numFmtId="0" fontId="34" fillId="0" borderId="8" xfId="0" applyFont="1" applyBorder="1" applyAlignment="1">
      <alignment horizontal="right"/>
    </xf>
    <xf numFmtId="43" fontId="33" fillId="0" borderId="8" xfId="1" applyFont="1" applyFill="1" applyBorder="1" applyAlignment="1"/>
    <xf numFmtId="167" fontId="36" fillId="0" borderId="8" xfId="1" applyNumberFormat="1" applyFont="1" applyFill="1" applyBorder="1"/>
    <xf numFmtId="43" fontId="36" fillId="0" borderId="22" xfId="1" applyFont="1" applyFill="1" applyBorder="1"/>
    <xf numFmtId="0" fontId="36" fillId="0" borderId="12" xfId="4" applyFont="1" applyBorder="1" applyAlignment="1">
      <alignment horizontal="left"/>
    </xf>
    <xf numFmtId="0" fontId="40" fillId="0" borderId="0" xfId="0" applyFont="1"/>
    <xf numFmtId="43" fontId="36" fillId="0" borderId="8" xfId="4" applyNumberFormat="1" applyFont="1" applyBorder="1" applyAlignment="1">
      <alignment horizontal="left"/>
    </xf>
    <xf numFmtId="0" fontId="25" fillId="2" borderId="0" xfId="0" applyFont="1" applyFill="1"/>
    <xf numFmtId="43" fontId="34" fillId="2" borderId="8" xfId="1" applyFont="1" applyFill="1" applyBorder="1"/>
    <xf numFmtId="43" fontId="36" fillId="0" borderId="8" xfId="8" applyFont="1" applyFill="1" applyBorder="1"/>
    <xf numFmtId="43" fontId="36" fillId="2" borderId="7" xfId="1" applyFont="1" applyFill="1" applyBorder="1"/>
    <xf numFmtId="0" fontId="33" fillId="2" borderId="8" xfId="4" applyFont="1" applyFill="1" applyBorder="1" applyAlignment="1">
      <alignment horizontal="left"/>
    </xf>
    <xf numFmtId="43" fontId="37" fillId="2" borderId="8" xfId="1" applyFont="1" applyFill="1" applyBorder="1"/>
    <xf numFmtId="0" fontId="35" fillId="2" borderId="8" xfId="4" applyFont="1" applyFill="1" applyBorder="1" applyAlignment="1">
      <alignment horizontal="left"/>
    </xf>
    <xf numFmtId="43" fontId="37" fillId="2" borderId="12" xfId="1" applyFont="1" applyFill="1" applyBorder="1"/>
    <xf numFmtId="43" fontId="36" fillId="2" borderId="21" xfId="1" applyFont="1" applyFill="1" applyBorder="1"/>
    <xf numFmtId="43" fontId="40" fillId="2" borderId="8" xfId="1" applyFont="1" applyFill="1" applyBorder="1"/>
    <xf numFmtId="43" fontId="36" fillId="2" borderId="15" xfId="1" applyFont="1" applyFill="1" applyBorder="1"/>
    <xf numFmtId="43" fontId="36" fillId="2" borderId="8" xfId="4" applyNumberFormat="1" applyFont="1" applyFill="1" applyBorder="1"/>
    <xf numFmtId="0" fontId="34" fillId="2" borderId="8" xfId="4" applyFont="1" applyFill="1" applyBorder="1" applyAlignment="1">
      <alignment horizontal="left"/>
    </xf>
    <xf numFmtId="43" fontId="37" fillId="2" borderId="16" xfId="1" applyFont="1" applyFill="1" applyBorder="1"/>
    <xf numFmtId="43" fontId="37" fillId="0" borderId="7" xfId="1" applyFont="1" applyFill="1" applyBorder="1"/>
    <xf numFmtId="0" fontId="1" fillId="2" borderId="0" xfId="0" applyFont="1" applyFill="1"/>
    <xf numFmtId="43" fontId="0" fillId="0" borderId="0" xfId="1" applyFont="1" applyFill="1"/>
    <xf numFmtId="43" fontId="33" fillId="0" borderId="0" xfId="1" applyFont="1" applyFill="1" applyBorder="1" applyAlignment="1"/>
    <xf numFmtId="167" fontId="36" fillId="0" borderId="8" xfId="8" applyNumberFormat="1" applyFont="1" applyFill="1" applyBorder="1" applyAlignment="1">
      <alignment horizontal="left" indent="4"/>
    </xf>
    <xf numFmtId="167" fontId="36" fillId="0" borderId="8" xfId="8" applyNumberFormat="1" applyFont="1" applyFill="1" applyBorder="1"/>
    <xf numFmtId="167" fontId="34" fillId="0" borderId="8" xfId="1" applyNumberFormat="1" applyFont="1" applyFill="1" applyBorder="1"/>
    <xf numFmtId="0" fontId="34" fillId="0" borderId="7" xfId="0" applyFont="1" applyBorder="1" applyAlignment="1">
      <alignment horizontal="center"/>
    </xf>
    <xf numFmtId="43" fontId="36" fillId="0" borderId="7" xfId="4" applyNumberFormat="1" applyFont="1" applyBorder="1" applyAlignment="1">
      <alignment horizontal="right"/>
    </xf>
    <xf numFmtId="0" fontId="36" fillId="0" borderId="7" xfId="4" applyFont="1" applyBorder="1" applyAlignment="1">
      <alignment horizontal="left"/>
    </xf>
    <xf numFmtId="2" fontId="36" fillId="0" borderId="8" xfId="4" applyNumberFormat="1" applyFont="1" applyBorder="1" applyAlignment="1">
      <alignment horizontal="right"/>
    </xf>
    <xf numFmtId="43" fontId="36" fillId="0" borderId="15" xfId="4" applyNumberFormat="1" applyFont="1" applyBorder="1" applyAlignment="1">
      <alignment horizontal="right"/>
    </xf>
    <xf numFmtId="0" fontId="36" fillId="0" borderId="18" xfId="4" applyFont="1" applyBorder="1" applyAlignment="1">
      <alignment horizontal="left"/>
    </xf>
    <xf numFmtId="49" fontId="34" fillId="0" borderId="12" xfId="0" applyNumberFormat="1" applyFont="1" applyBorder="1" applyAlignment="1">
      <alignment horizontal="center"/>
    </xf>
    <xf numFmtId="49" fontId="34" fillId="0" borderId="12" xfId="0" applyNumberFormat="1" applyFont="1" applyBorder="1" applyAlignment="1">
      <alignment horizontal="right" vertical="center"/>
    </xf>
    <xf numFmtId="0" fontId="36" fillId="0" borderId="12" xfId="4" applyFont="1" applyBorder="1" applyAlignment="1">
      <alignment horizontal="left" wrapText="1"/>
    </xf>
    <xf numFmtId="43" fontId="36" fillId="0" borderId="0" xfId="4" applyNumberFormat="1" applyFont="1"/>
    <xf numFmtId="0" fontId="39" fillId="0" borderId="0" xfId="4" applyFont="1" applyAlignment="1">
      <alignment horizontal="left"/>
    </xf>
    <xf numFmtId="0" fontId="33" fillId="0" borderId="7" xfId="4" applyFont="1" applyBorder="1" applyAlignment="1">
      <alignment horizontal="left"/>
    </xf>
    <xf numFmtId="43" fontId="36" fillId="0" borderId="8" xfId="4" applyNumberFormat="1" applyFont="1" applyFill="1" applyBorder="1" applyAlignment="1">
      <alignment horizontal="right"/>
    </xf>
    <xf numFmtId="0" fontId="33" fillId="0" borderId="8" xfId="4" applyFont="1" applyFill="1" applyBorder="1" applyAlignment="1">
      <alignment horizontal="left"/>
    </xf>
    <xf numFmtId="0" fontId="0" fillId="0" borderId="0" xfId="0" applyFill="1"/>
    <xf numFmtId="0" fontId="36" fillId="0" borderId="8" xfId="4" applyFont="1" applyFill="1" applyBorder="1" applyAlignment="1">
      <alignment horizontal="left"/>
    </xf>
    <xf numFmtId="0" fontId="37" fillId="0" borderId="8" xfId="4" applyFont="1" applyFill="1" applyBorder="1" applyAlignment="1">
      <alignment horizontal="left"/>
    </xf>
    <xf numFmtId="43" fontId="36" fillId="0" borderId="18" xfId="1" applyFont="1" applyFill="1" applyBorder="1"/>
    <xf numFmtId="43" fontId="33" fillId="0" borderId="18" xfId="1" applyFont="1" applyFill="1" applyBorder="1"/>
    <xf numFmtId="0" fontId="49" fillId="0" borderId="8" xfId="4" applyFont="1" applyFill="1" applyBorder="1" applyAlignment="1">
      <alignment horizontal="left"/>
    </xf>
    <xf numFmtId="43" fontId="50" fillId="0" borderId="8" xfId="4" applyNumberFormat="1" applyFont="1" applyFill="1" applyBorder="1" applyAlignment="1">
      <alignment horizontal="right"/>
    </xf>
    <xf numFmtId="0" fontId="50" fillId="0" borderId="8" xfId="4" applyFont="1" applyFill="1" applyBorder="1" applyAlignment="1">
      <alignment horizontal="left"/>
    </xf>
    <xf numFmtId="0" fontId="51" fillId="0" borderId="0" xfId="0" applyFont="1" applyFill="1"/>
    <xf numFmtId="0" fontId="33" fillId="0" borderId="0" xfId="4" applyFont="1" applyFill="1" applyAlignment="1">
      <alignment horizontal="center" vertical="center"/>
    </xf>
    <xf numFmtId="0" fontId="33" fillId="0" borderId="0" xfId="4" applyFont="1" applyFill="1" applyAlignment="1">
      <alignment horizontal="center" vertical="center" wrapText="1"/>
    </xf>
    <xf numFmtId="0" fontId="33" fillId="0" borderId="0" xfId="4" applyFont="1" applyFill="1" applyAlignment="1">
      <alignment horizontal="center"/>
    </xf>
    <xf numFmtId="49" fontId="33" fillId="0" borderId="0" xfId="0" applyNumberFormat="1" applyFont="1" applyFill="1" applyAlignment="1">
      <alignment horizontal="center"/>
    </xf>
    <xf numFmtId="43" fontId="36" fillId="0" borderId="0" xfId="4" applyNumberFormat="1" applyFont="1" applyFill="1"/>
    <xf numFmtId="0" fontId="39" fillId="0" borderId="0" xfId="4" applyFont="1" applyFill="1" applyAlignment="1">
      <alignment horizontal="left"/>
    </xf>
    <xf numFmtId="0" fontId="34" fillId="0" borderId="0" xfId="0" applyFont="1" applyFill="1"/>
    <xf numFmtId="0" fontId="39" fillId="0" borderId="0" xfId="3" applyFont="1" applyFill="1" applyAlignment="1">
      <alignment horizontal="left" vertical="center"/>
    </xf>
    <xf numFmtId="43" fontId="36" fillId="0" borderId="8" xfId="4" applyNumberFormat="1" applyFont="1" applyFill="1" applyBorder="1"/>
    <xf numFmtId="43" fontId="36" fillId="2" borderId="8" xfId="4" applyNumberFormat="1" applyFont="1" applyFill="1" applyBorder="1" applyAlignment="1">
      <alignment horizontal="right"/>
    </xf>
    <xf numFmtId="43" fontId="0" fillId="2" borderId="0" xfId="2" applyNumberFormat="1" applyFont="1" applyFill="1"/>
    <xf numFmtId="43" fontId="25" fillId="2" borderId="0" xfId="0" applyNumberFormat="1" applyFont="1" applyFill="1"/>
    <xf numFmtId="164" fontId="0" fillId="2" borderId="0" xfId="0" applyNumberFormat="1" applyFill="1"/>
    <xf numFmtId="43" fontId="51" fillId="2" borderId="0" xfId="0" applyNumberFormat="1" applyFont="1" applyFill="1"/>
    <xf numFmtId="0" fontId="51" fillId="2" borderId="0" xfId="0" applyFont="1" applyFill="1"/>
    <xf numFmtId="43" fontId="36" fillId="2" borderId="15" xfId="4" applyNumberFormat="1" applyFont="1" applyFill="1" applyBorder="1" applyAlignment="1">
      <alignment horizontal="right"/>
    </xf>
    <xf numFmtId="0" fontId="36" fillId="2" borderId="18" xfId="4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1" fontId="29" fillId="2" borderId="0" xfId="4" applyNumberFormat="1" applyFont="1" applyFill="1" applyAlignment="1">
      <alignment horizontal="center"/>
    </xf>
    <xf numFmtId="43" fontId="29" fillId="2" borderId="0" xfId="1" applyFont="1" applyFill="1" applyBorder="1" applyAlignment="1">
      <alignment horizontal="center"/>
    </xf>
    <xf numFmtId="0" fontId="31" fillId="5" borderId="3" xfId="4" applyFont="1" applyFill="1" applyBorder="1" applyAlignment="1">
      <alignment horizontal="center"/>
    </xf>
    <xf numFmtId="0" fontId="31" fillId="5" borderId="1" xfId="4" applyFont="1" applyFill="1" applyBorder="1" applyAlignment="1">
      <alignment horizontal="center" vertical="center"/>
    </xf>
    <xf numFmtId="0" fontId="31" fillId="5" borderId="4" xfId="4" applyFont="1" applyFill="1" applyBorder="1" applyAlignment="1">
      <alignment horizontal="center" vertical="center"/>
    </xf>
    <xf numFmtId="0" fontId="31" fillId="5" borderId="9" xfId="4" applyFont="1" applyFill="1" applyBorder="1" applyAlignment="1">
      <alignment horizontal="center"/>
    </xf>
    <xf numFmtId="0" fontId="36" fillId="0" borderId="15" xfId="4" applyFont="1" applyBorder="1" applyAlignment="1">
      <alignment horizontal="center"/>
    </xf>
    <xf numFmtId="0" fontId="36" fillId="0" borderId="18" xfId="4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49" fontId="33" fillId="0" borderId="19" xfId="0" applyNumberFormat="1" applyFont="1" applyBorder="1" applyAlignment="1">
      <alignment horizontal="left"/>
    </xf>
    <xf numFmtId="49" fontId="33" fillId="0" borderId="0" xfId="0" applyNumberFormat="1" applyFont="1" applyAlignment="1">
      <alignment horizontal="left"/>
    </xf>
    <xf numFmtId="0" fontId="31" fillId="5" borderId="11" xfId="4" applyFont="1" applyFill="1" applyBorder="1" applyAlignment="1">
      <alignment horizontal="left" vertical="center"/>
    </xf>
    <xf numFmtId="0" fontId="31" fillId="5" borderId="6" xfId="4" applyFont="1" applyFill="1" applyBorder="1" applyAlignment="1">
      <alignment horizontal="left" vertical="center"/>
    </xf>
    <xf numFmtId="43" fontId="37" fillId="2" borderId="0" xfId="1" applyFont="1" applyFill="1" applyBorder="1" applyAlignment="1">
      <alignment horizontal="center"/>
    </xf>
    <xf numFmtId="0" fontId="31" fillId="5" borderId="11" xfId="4" applyFont="1" applyFill="1" applyBorder="1" applyAlignment="1">
      <alignment horizontal="center" vertical="center"/>
    </xf>
    <xf numFmtId="0" fontId="31" fillId="5" borderId="6" xfId="4" applyFont="1" applyFill="1" applyBorder="1" applyAlignment="1">
      <alignment horizontal="center" vertical="center"/>
    </xf>
    <xf numFmtId="0" fontId="39" fillId="0" borderId="20" xfId="4" applyFont="1" applyBorder="1" applyAlignment="1">
      <alignment horizontal="center"/>
    </xf>
    <xf numFmtId="43" fontId="48" fillId="0" borderId="8" xfId="4" applyNumberFormat="1" applyFont="1" applyBorder="1" applyAlignment="1">
      <alignment horizontal="right"/>
    </xf>
    <xf numFmtId="43" fontId="36" fillId="0" borderId="8" xfId="4" applyNumberFormat="1" applyFont="1" applyBorder="1" applyAlignment="1">
      <alignment horizontal="right"/>
    </xf>
    <xf numFmtId="43" fontId="36" fillId="0" borderId="7" xfId="4" applyNumberFormat="1" applyFont="1" applyBorder="1" applyAlignment="1">
      <alignment horizontal="right"/>
    </xf>
    <xf numFmtId="43" fontId="37" fillId="0" borderId="8" xfId="4" applyNumberFormat="1" applyFont="1" applyBorder="1" applyAlignment="1">
      <alignment horizontal="right"/>
    </xf>
    <xf numFmtId="43" fontId="37" fillId="2" borderId="8" xfId="4" applyNumberFormat="1" applyFont="1" applyFill="1" applyBorder="1" applyAlignment="1">
      <alignment horizontal="right"/>
    </xf>
    <xf numFmtId="49" fontId="34" fillId="0" borderId="15" xfId="0" applyNumberFormat="1" applyFont="1" applyBorder="1" applyAlignment="1">
      <alignment horizontal="center"/>
    </xf>
    <xf numFmtId="49" fontId="34" fillId="0" borderId="18" xfId="0" applyNumberFormat="1" applyFont="1" applyBorder="1" applyAlignment="1">
      <alignment horizontal="center"/>
    </xf>
    <xf numFmtId="0" fontId="31" fillId="5" borderId="11" xfId="4" applyFont="1" applyFill="1" applyBorder="1" applyAlignment="1">
      <alignment horizontal="center" vertical="center" wrapText="1"/>
    </xf>
    <xf numFmtId="0" fontId="31" fillId="5" borderId="6" xfId="4" applyFont="1" applyFill="1" applyBorder="1" applyAlignment="1">
      <alignment horizontal="center" vertical="center" wrapText="1"/>
    </xf>
    <xf numFmtId="43" fontId="36" fillId="2" borderId="8" xfId="4" applyNumberFormat="1" applyFont="1" applyFill="1" applyBorder="1" applyAlignment="1">
      <alignment horizontal="right"/>
    </xf>
    <xf numFmtId="1" fontId="4" fillId="2" borderId="0" xfId="4" applyNumberFormat="1" applyFont="1" applyFill="1" applyAlignment="1">
      <alignment horizontal="center"/>
    </xf>
    <xf numFmtId="43" fontId="23" fillId="2" borderId="0" xfId="1" applyFont="1" applyFill="1" applyBorder="1" applyAlignment="1">
      <alignment horizontal="center"/>
    </xf>
    <xf numFmtId="0" fontId="8" fillId="2" borderId="3" xfId="4" applyFont="1" applyFill="1" applyBorder="1" applyAlignment="1">
      <alignment horizontal="center"/>
    </xf>
    <xf numFmtId="0" fontId="8" fillId="2" borderId="9" xfId="4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0" fontId="15" fillId="2" borderId="11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1" fontId="9" fillId="2" borderId="12" xfId="4" applyNumberFormat="1" applyFont="1" applyFill="1" applyBorder="1" applyAlignment="1">
      <alignment horizontal="center" vertical="center"/>
    </xf>
    <xf numFmtId="1" fontId="9" fillId="2" borderId="13" xfId="4" applyNumberFormat="1" applyFont="1" applyFill="1" applyBorder="1" applyAlignment="1">
      <alignment horizontal="center" vertical="center"/>
    </xf>
    <xf numFmtId="1" fontId="9" fillId="2" borderId="7" xfId="4" applyNumberFormat="1" applyFont="1" applyFill="1" applyBorder="1" applyAlignment="1">
      <alignment horizontal="center" vertical="center"/>
    </xf>
    <xf numFmtId="0" fontId="15" fillId="2" borderId="11" xfId="4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/>
    </xf>
    <xf numFmtId="1" fontId="9" fillId="2" borderId="17" xfId="4" applyNumberFormat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/>
    </xf>
    <xf numFmtId="43" fontId="19" fillId="2" borderId="8" xfId="4" applyNumberFormat="1" applyFont="1" applyFill="1" applyBorder="1" applyAlignment="1">
      <alignment horizontal="right"/>
    </xf>
    <xf numFmtId="0" fontId="15" fillId="2" borderId="1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/>
    </xf>
    <xf numFmtId="43" fontId="9" fillId="2" borderId="7" xfId="4" applyNumberFormat="1" applyFont="1" applyFill="1" applyBorder="1" applyAlignment="1">
      <alignment horizontal="right"/>
    </xf>
    <xf numFmtId="0" fontId="5" fillId="2" borderId="1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/>
    </xf>
    <xf numFmtId="0" fontId="6" fillId="2" borderId="2" xfId="4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left" vertical="center"/>
    </xf>
    <xf numFmtId="0" fontId="7" fillId="2" borderId="5" xfId="4" applyFont="1" applyFill="1" applyBorder="1" applyAlignment="1">
      <alignment horizontal="left" vertical="center"/>
    </xf>
    <xf numFmtId="0" fontId="39" fillId="2" borderId="0" xfId="3" applyFont="1" applyFill="1" applyAlignment="1">
      <alignment horizontal="left" vertical="center"/>
    </xf>
    <xf numFmtId="0" fontId="39" fillId="2" borderId="0" xfId="4" applyFont="1" applyFill="1" applyAlignment="1">
      <alignment horizontal="left" vertical="center"/>
    </xf>
    <xf numFmtId="43" fontId="36" fillId="0" borderId="8" xfId="8" applyNumberFormat="1" applyFont="1" applyFill="1" applyBorder="1"/>
    <xf numFmtId="43" fontId="32" fillId="0" borderId="8" xfId="1" applyFont="1" applyFill="1" applyBorder="1"/>
    <xf numFmtId="43" fontId="37" fillId="0" borderId="18" xfId="4" applyNumberFormat="1" applyFont="1" applyBorder="1" applyAlignment="1">
      <alignment horizontal="right"/>
    </xf>
  </cellXfs>
  <cellStyles count="23">
    <cellStyle name="Millares" xfId="1" builtinId="3"/>
    <cellStyle name="Millares 2" xfId="8"/>
    <cellStyle name="Millares 2 2" xfId="12"/>
    <cellStyle name="Millares 2 2 2" xfId="21"/>
    <cellStyle name="Millares 3" xfId="6"/>
    <cellStyle name="Millares 3 2" xfId="19"/>
    <cellStyle name="Millares 4" xfId="15"/>
    <cellStyle name="Normal" xfId="0" builtinId="0"/>
    <cellStyle name="Normal 2" xfId="7"/>
    <cellStyle name="Normal 2 2" xfId="3"/>
    <cellStyle name="Normal 2 2 2" xfId="10"/>
    <cellStyle name="Normal 2 3" xfId="11"/>
    <cellStyle name="Normal 2 3 2" xfId="20"/>
    <cellStyle name="Normal 3" xfId="5"/>
    <cellStyle name="Normal 3 2" xfId="18"/>
    <cellStyle name="Normal 4" xfId="14"/>
    <cellStyle name="Normal 5" xfId="16"/>
    <cellStyle name="Normal_Hoja1" xfId="4"/>
    <cellStyle name="Porcentaje" xfId="2" builtinId="5"/>
    <cellStyle name="Porcentaje 2" xfId="9"/>
    <cellStyle name="Porcentaje 2 2" xfId="13"/>
    <cellStyle name="Porcentaje 2 2 2" xfId="22"/>
    <cellStyle name="Porcentaje 3" xfId="17"/>
  </cellStyles>
  <dxfs count="0"/>
  <tableStyles count="0" defaultTableStyle="TableStyleMedium2" defaultPivotStyle="PivotStyleLight16"/>
  <colors>
    <mruColors>
      <color rgb="FF00FF00"/>
      <color rgb="FFFF66FF"/>
      <color rgb="FF0000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71517983328999"/>
          <c:y val="2.6853771991372399E-2"/>
          <c:w val="0.82842279330468305"/>
          <c:h val="0.762247342844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Hoja3!$H$5</c:f>
              <c:strCache>
                <c:ptCount val="1"/>
                <c:pt idx="0">
                  <c:v>Plagas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Hoja3!$G$6:$G$11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2018*</c:v>
                </c:pt>
              </c:strCache>
            </c:strRef>
          </c:cat>
          <c:val>
            <c:numRef>
              <c:f>Hoja3!$H$6:$H$11</c:f>
              <c:numCache>
                <c:formatCode>General</c:formatCode>
                <c:ptCount val="6"/>
                <c:pt idx="0">
                  <c:v>1297</c:v>
                </c:pt>
                <c:pt idx="1">
                  <c:v>465</c:v>
                </c:pt>
                <c:pt idx="2">
                  <c:v>769</c:v>
                </c:pt>
                <c:pt idx="3">
                  <c:v>666</c:v>
                </c:pt>
                <c:pt idx="4">
                  <c:v>691</c:v>
                </c:pt>
                <c:pt idx="5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F-4F21-B9AA-92DA978E804B}"/>
            </c:ext>
          </c:extLst>
        </c:ser>
        <c:ser>
          <c:idx val="1"/>
          <c:order val="1"/>
          <c:tx>
            <c:strRef>
              <c:f>Hoja3!$I$5</c:f>
              <c:strCache>
                <c:ptCount val="1"/>
                <c:pt idx="0">
                  <c:v>Plaguicidas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Hoja3!$G$6:$G$11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2018*</c:v>
                </c:pt>
              </c:strCache>
            </c:strRef>
          </c:cat>
          <c:val>
            <c:numRef>
              <c:f>Hoja3!$I$6:$I$11</c:f>
              <c:numCache>
                <c:formatCode>General</c:formatCode>
                <c:ptCount val="6"/>
                <c:pt idx="0">
                  <c:v>30</c:v>
                </c:pt>
                <c:pt idx="1">
                  <c:v>38</c:v>
                </c:pt>
                <c:pt idx="2">
                  <c:v>69</c:v>
                </c:pt>
                <c:pt idx="3">
                  <c:v>65</c:v>
                </c:pt>
                <c:pt idx="4">
                  <c:v>30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F-4F21-B9AA-92DA978E80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0905472"/>
        <c:axId val="420906032"/>
      </c:barChart>
      <c:catAx>
        <c:axId val="4209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0906032"/>
        <c:crosses val="autoZero"/>
        <c:auto val="1"/>
        <c:lblAlgn val="ctr"/>
        <c:lblOffset val="100"/>
        <c:noMultiLvlLbl val="0"/>
      </c:catAx>
      <c:valAx>
        <c:axId val="42090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Cantidad</a:t>
                </a:r>
                <a:r>
                  <a:rPr lang="es-DO" baseline="0"/>
                  <a:t> de notificacón</a:t>
                </a:r>
                <a:endParaRPr lang="es-D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MX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090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0</xdr:rowOff>
    </xdr:from>
    <xdr:to>
      <xdr:col>5</xdr:col>
      <xdr:colOff>644355</xdr:colOff>
      <xdr:row>3</xdr:row>
      <xdr:rowOff>9525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1625" y="0"/>
          <a:ext cx="144445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61</xdr:row>
      <xdr:rowOff>101313</xdr:rowOff>
    </xdr:from>
    <xdr:to>
      <xdr:col>5</xdr:col>
      <xdr:colOff>492918</xdr:colOff>
      <xdr:row>64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86350" y="11578938"/>
          <a:ext cx="1588293" cy="679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107</xdr:row>
      <xdr:rowOff>29007</xdr:rowOff>
    </xdr:from>
    <xdr:to>
      <xdr:col>5</xdr:col>
      <xdr:colOff>602458</xdr:colOff>
      <xdr:row>109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14950" y="18793257"/>
          <a:ext cx="1469233" cy="542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150</xdr:row>
      <xdr:rowOff>47626</xdr:rowOff>
    </xdr:from>
    <xdr:to>
      <xdr:col>5</xdr:col>
      <xdr:colOff>697782</xdr:colOff>
      <xdr:row>152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72100" y="25631776"/>
          <a:ext cx="1507407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57150</xdr:rowOff>
    </xdr:from>
    <xdr:to>
      <xdr:col>5</xdr:col>
      <xdr:colOff>257175</xdr:colOff>
      <xdr:row>2</xdr:row>
      <xdr:rowOff>104775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57625" y="57150"/>
          <a:ext cx="1181100" cy="447675"/>
        </a:xfrm>
        <a:prstGeom prst="rect">
          <a:avLst/>
        </a:prstGeom>
        <a:noFill/>
      </xdr:spPr>
    </xdr:pic>
    <xdr:clientData/>
  </xdr:twoCellAnchor>
  <xdr:oneCellAnchor>
    <xdr:from>
      <xdr:col>13</xdr:col>
      <xdr:colOff>561975</xdr:colOff>
      <xdr:row>0</xdr:row>
      <xdr:rowOff>57150</xdr:rowOff>
    </xdr:from>
    <xdr:ext cx="1181100" cy="447675"/>
    <xdr:pic>
      <xdr:nvPicPr>
        <xdr:cNvPr id="6" name="Imagen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49175" y="57150"/>
          <a:ext cx="1181100" cy="447675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14</xdr:row>
      <xdr:rowOff>180974</xdr:rowOff>
    </xdr:from>
    <xdr:to>
      <xdr:col>11</xdr:col>
      <xdr:colOff>657225</xdr:colOff>
      <xdr:row>30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0</xdr:row>
      <xdr:rowOff>38100</xdr:rowOff>
    </xdr:from>
    <xdr:to>
      <xdr:col>2</xdr:col>
      <xdr:colOff>180976</xdr:colOff>
      <xdr:row>2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2975" y="38100"/>
          <a:ext cx="762000" cy="54292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0</xdr:row>
      <xdr:rowOff>38100</xdr:rowOff>
    </xdr:from>
    <xdr:to>
      <xdr:col>2</xdr:col>
      <xdr:colOff>180976</xdr:colOff>
      <xdr:row>1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2925" y="38100"/>
          <a:ext cx="590550" cy="35242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7"/>
  <sheetViews>
    <sheetView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F186" sqref="F186"/>
    </sheetView>
  </sheetViews>
  <sheetFormatPr baseColWidth="10" defaultColWidth="9.140625" defaultRowHeight="15"/>
  <cols>
    <col min="1" max="1" width="6" customWidth="1"/>
    <col min="2" max="2" width="21.140625" customWidth="1"/>
    <col min="3" max="3" width="35.28515625" customWidth="1"/>
    <col min="4" max="4" width="13.85546875" customWidth="1"/>
    <col min="5" max="5" width="16.42578125" customWidth="1"/>
    <col min="6" max="6" width="13.7109375" customWidth="1"/>
    <col min="7" max="7" width="16.7109375" customWidth="1"/>
    <col min="8" max="8" width="13.42578125" bestFit="1" customWidth="1"/>
    <col min="9" max="9" width="16" customWidth="1"/>
    <col min="10" max="10" width="10.7109375" hidden="1" customWidth="1"/>
    <col min="11" max="11" width="10.42578125" hidden="1" customWidth="1"/>
    <col min="12" max="12" width="11" hidden="1" customWidth="1"/>
    <col min="13" max="13" width="10.5703125" hidden="1" customWidth="1"/>
    <col min="14" max="14" width="15.28515625" hidden="1" customWidth="1"/>
    <col min="15" max="15" width="12.7109375" hidden="1" customWidth="1"/>
    <col min="16" max="16" width="13.28515625" hidden="1" customWidth="1"/>
    <col min="17" max="17" width="0.140625" hidden="1" customWidth="1"/>
    <col min="18" max="18" width="13.42578125" hidden="1" customWidth="1"/>
    <col min="19" max="19" width="18.5703125" hidden="1" customWidth="1"/>
    <col min="20" max="20" width="15.140625" hidden="1" customWidth="1"/>
    <col min="21" max="21" width="16" hidden="1" customWidth="1"/>
    <col min="22" max="22" width="17.42578125" hidden="1" customWidth="1"/>
    <col min="23" max="23" width="17.7109375" hidden="1" customWidth="1"/>
    <col min="24" max="24" width="13.140625" hidden="1" customWidth="1"/>
    <col min="25" max="25" width="14.42578125" hidden="1" customWidth="1"/>
    <col min="26" max="26" width="13.85546875" hidden="1" customWidth="1"/>
    <col min="27" max="27" width="10.85546875" hidden="1" customWidth="1"/>
    <col min="28" max="28" width="13.85546875" customWidth="1"/>
    <col min="29" max="29" width="16.5703125" customWidth="1"/>
    <col min="30" max="30" width="15.140625" style="2" customWidth="1"/>
    <col min="31" max="31" width="15.7109375" style="2" customWidth="1"/>
    <col min="32" max="33" width="13.140625" style="2" customWidth="1"/>
  </cols>
  <sheetData>
    <row r="1" spans="1:32" ht="17.25" customHeight="1">
      <c r="A1" s="47"/>
      <c r="B1" s="47"/>
      <c r="C1" s="47"/>
      <c r="D1" s="48"/>
      <c r="E1" s="49"/>
      <c r="F1" s="50"/>
      <c r="G1" s="48"/>
      <c r="H1" s="5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08"/>
    </row>
    <row r="2" spans="1:32" ht="13.5" customHeight="1">
      <c r="A2" s="47"/>
      <c r="B2" s="47"/>
      <c r="C2" s="47"/>
      <c r="D2" s="48"/>
      <c r="E2" s="49"/>
      <c r="F2" s="5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108"/>
    </row>
    <row r="3" spans="1:32" ht="13.5" customHeight="1">
      <c r="A3" s="47"/>
      <c r="B3" s="47"/>
      <c r="C3" s="47"/>
      <c r="D3" s="48"/>
      <c r="E3" s="49"/>
      <c r="F3" s="5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08"/>
    </row>
    <row r="4" spans="1:32" ht="13.5" customHeight="1">
      <c r="A4" s="236" t="s">
        <v>0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</row>
    <row r="5" spans="1:32" ht="14.25" customHeight="1">
      <c r="A5" s="237" t="s">
        <v>1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</row>
    <row r="6" spans="1:32" ht="6" customHeight="1">
      <c r="A6" s="47"/>
      <c r="B6" s="47"/>
      <c r="C6" s="47"/>
      <c r="D6" s="48"/>
      <c r="E6" s="49"/>
      <c r="F6" s="5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108"/>
    </row>
    <row r="7" spans="1:32" ht="15" customHeight="1">
      <c r="A7" s="238" t="s">
        <v>288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</row>
    <row r="8" spans="1:32">
      <c r="A8" s="239" t="s">
        <v>2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</row>
    <row r="9" spans="1:32" ht="4.5" customHeight="1">
      <c r="A9" s="1"/>
      <c r="B9" s="1"/>
      <c r="C9" s="1"/>
      <c r="D9" s="1"/>
      <c r="E9" s="1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2"/>
      <c r="AC9" s="2"/>
    </row>
    <row r="10" spans="1:32" ht="12.75" customHeight="1">
      <c r="A10" s="241" t="s">
        <v>3</v>
      </c>
      <c r="B10" s="263" t="s">
        <v>4</v>
      </c>
      <c r="C10" s="250" t="s">
        <v>5</v>
      </c>
      <c r="D10" s="240" t="s">
        <v>6</v>
      </c>
      <c r="E10" s="240"/>
      <c r="F10" s="240" t="s">
        <v>7</v>
      </c>
      <c r="G10" s="240"/>
      <c r="H10" s="240" t="s">
        <v>8</v>
      </c>
      <c r="I10" s="240"/>
      <c r="J10" s="240" t="s">
        <v>9</v>
      </c>
      <c r="K10" s="240"/>
      <c r="L10" s="240" t="s">
        <v>10</v>
      </c>
      <c r="M10" s="240"/>
      <c r="N10" s="240" t="s">
        <v>11</v>
      </c>
      <c r="O10" s="240"/>
      <c r="P10" s="240" t="s">
        <v>12</v>
      </c>
      <c r="Q10" s="240"/>
      <c r="R10" s="240" t="s">
        <v>13</v>
      </c>
      <c r="S10" s="240"/>
      <c r="T10" s="240" t="s">
        <v>14</v>
      </c>
      <c r="U10" s="240"/>
      <c r="V10" s="240" t="s">
        <v>15</v>
      </c>
      <c r="W10" s="240"/>
      <c r="X10" s="240" t="s">
        <v>16</v>
      </c>
      <c r="Y10" s="240"/>
      <c r="Z10" s="240" t="s">
        <v>17</v>
      </c>
      <c r="AA10" s="240"/>
      <c r="AB10" s="240" t="s">
        <v>18</v>
      </c>
      <c r="AC10" s="243"/>
    </row>
    <row r="11" spans="1:32" ht="15" customHeight="1">
      <c r="A11" s="242"/>
      <c r="B11" s="264"/>
      <c r="C11" s="251"/>
      <c r="D11" s="53" t="s">
        <v>19</v>
      </c>
      <c r="E11" s="53" t="s">
        <v>20</v>
      </c>
      <c r="F11" s="53" t="s">
        <v>19</v>
      </c>
      <c r="G11" s="53" t="s">
        <v>20</v>
      </c>
      <c r="H11" s="53" t="s">
        <v>19</v>
      </c>
      <c r="I11" s="53" t="s">
        <v>20</v>
      </c>
      <c r="J11" s="53" t="s">
        <v>19</v>
      </c>
      <c r="K11" s="53" t="s">
        <v>20</v>
      </c>
      <c r="L11" s="53" t="s">
        <v>19</v>
      </c>
      <c r="M11" s="53" t="s">
        <v>20</v>
      </c>
      <c r="N11" s="53" t="s">
        <v>19</v>
      </c>
      <c r="O11" s="53" t="s">
        <v>20</v>
      </c>
      <c r="P11" s="53" t="s">
        <v>19</v>
      </c>
      <c r="Q11" s="53" t="s">
        <v>20</v>
      </c>
      <c r="R11" s="53" t="s">
        <v>19</v>
      </c>
      <c r="S11" s="53" t="s">
        <v>20</v>
      </c>
      <c r="T11" s="53" t="s">
        <v>19</v>
      </c>
      <c r="U11" s="53" t="s">
        <v>20</v>
      </c>
      <c r="V11" s="53" t="s">
        <v>19</v>
      </c>
      <c r="W11" s="53" t="s">
        <v>20</v>
      </c>
      <c r="X11" s="53" t="s">
        <v>19</v>
      </c>
      <c r="Y11" s="53" t="s">
        <v>20</v>
      </c>
      <c r="Z11" s="53" t="s">
        <v>19</v>
      </c>
      <c r="AA11" s="53" t="s">
        <v>20</v>
      </c>
      <c r="AB11" s="53" t="s">
        <v>19</v>
      </c>
      <c r="AC11" s="109" t="s">
        <v>20</v>
      </c>
    </row>
    <row r="12" spans="1:32" ht="1.5" customHeight="1">
      <c r="A12" s="54"/>
      <c r="B12" s="54"/>
      <c r="C12" s="54"/>
      <c r="D12" s="55"/>
      <c r="E12" s="55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8"/>
      <c r="AC12" s="58"/>
    </row>
    <row r="13" spans="1:32" ht="13.5" customHeight="1">
      <c r="A13" s="57">
        <v>10</v>
      </c>
      <c r="B13" s="58"/>
      <c r="C13" s="59" t="s">
        <v>21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pans="1:32" customFormat="1" ht="12" customHeight="1">
      <c r="A14" s="90"/>
      <c r="B14" s="79" t="s">
        <v>22</v>
      </c>
      <c r="C14" s="81" t="s">
        <v>23</v>
      </c>
      <c r="D14" s="177">
        <v>40970.171059999986</v>
      </c>
      <c r="E14" s="177">
        <v>10487784.591524001</v>
      </c>
      <c r="F14" s="177">
        <v>81003.638860000006</v>
      </c>
      <c r="G14" s="177">
        <v>24077707.229876</v>
      </c>
      <c r="H14" s="177">
        <v>41634.393469999988</v>
      </c>
      <c r="I14" s="177">
        <v>11358841.708332999</v>
      </c>
      <c r="J14" s="177"/>
      <c r="K14" s="177"/>
      <c r="L14" s="177"/>
      <c r="M14" s="177"/>
      <c r="N14" s="177"/>
      <c r="O14" s="177"/>
      <c r="P14" s="177"/>
      <c r="Q14" s="177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>
        <f>D14+F14+H14</f>
        <v>163608.20338999998</v>
      </c>
      <c r="AC14" s="65">
        <f>E14+G14+I14</f>
        <v>45924333.529733002</v>
      </c>
      <c r="AD14" s="2"/>
      <c r="AE14" s="2"/>
      <c r="AF14" s="2"/>
    </row>
    <row r="15" spans="1:32" customFormat="1" ht="12" customHeight="1">
      <c r="A15" s="90"/>
      <c r="B15" s="79" t="s">
        <v>24</v>
      </c>
      <c r="C15" s="81" t="s">
        <v>25</v>
      </c>
      <c r="D15" s="177">
        <v>908.46</v>
      </c>
      <c r="E15" s="177">
        <v>614144.66399999999</v>
      </c>
      <c r="F15" s="177">
        <v>1001.4</v>
      </c>
      <c r="G15" s="177">
        <v>667018.82999999996</v>
      </c>
      <c r="H15" s="177">
        <v>581.42999999999995</v>
      </c>
      <c r="I15" s="177">
        <v>348248.77799999999</v>
      </c>
      <c r="J15" s="177"/>
      <c r="K15" s="177"/>
      <c r="L15" s="177"/>
      <c r="M15" s="177"/>
      <c r="N15" s="177"/>
      <c r="O15" s="177"/>
      <c r="P15" s="177"/>
      <c r="Q15" s="177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>
        <f t="shared" ref="AB15:AB16" si="0">D15+F15+H15</f>
        <v>2491.29</v>
      </c>
      <c r="AC15" s="65">
        <f t="shared" ref="AC15:AC16" si="1">E15+G15+I15</f>
        <v>1629412.2719999999</v>
      </c>
      <c r="AD15" s="2"/>
      <c r="AE15" s="2"/>
      <c r="AF15" s="2"/>
    </row>
    <row r="16" spans="1:32" customFormat="1" ht="12" customHeight="1">
      <c r="A16" s="153"/>
      <c r="B16" s="79" t="s">
        <v>26</v>
      </c>
      <c r="C16" s="81" t="s">
        <v>27</v>
      </c>
      <c r="D16" s="177">
        <v>195450.71799999999</v>
      </c>
      <c r="E16" s="177">
        <v>44476778.50379999</v>
      </c>
      <c r="F16" s="177">
        <v>66373.725999999995</v>
      </c>
      <c r="G16" s="177">
        <v>15001999.753432998</v>
      </c>
      <c r="H16" s="177">
        <v>159589.16899999999</v>
      </c>
      <c r="I16" s="177">
        <v>35449453.660699993</v>
      </c>
      <c r="J16" s="177"/>
      <c r="K16" s="177"/>
      <c r="L16" s="177"/>
      <c r="M16" s="177"/>
      <c r="N16" s="177"/>
      <c r="O16" s="177"/>
      <c r="P16" s="177"/>
      <c r="Q16" s="177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>
        <f t="shared" si="0"/>
        <v>421413.61300000001</v>
      </c>
      <c r="AC16" s="65">
        <f t="shared" si="1"/>
        <v>94928231.917932987</v>
      </c>
      <c r="AD16" s="48"/>
      <c r="AE16" s="51"/>
      <c r="AF16" s="51"/>
    </row>
    <row r="17" spans="1:35" ht="2.25" customHeight="1">
      <c r="A17" s="155"/>
      <c r="B17" s="150"/>
      <c r="C17" s="167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>
        <f t="shared" ref="AB17" si="2">D17+F17+H17+J17+L17+N17+P17+R17+T17+V17+X17+Z17</f>
        <v>0</v>
      </c>
      <c r="AC17" s="65">
        <f t="shared" ref="AC17" si="3">E17+G17+I17+K17+M17+O17+Q17+S17+U17+W17+Y17+AA17</f>
        <v>0</v>
      </c>
      <c r="AG17"/>
    </row>
    <row r="18" spans="1:35" ht="13.5" customHeight="1">
      <c r="A18" s="165"/>
      <c r="B18" s="150"/>
      <c r="C18" s="192" t="s">
        <v>28</v>
      </c>
      <c r="D18" s="71">
        <f>(D19+D20+D21+D22)</f>
        <v>6625.6257899999991</v>
      </c>
      <c r="E18" s="71">
        <f t="shared" ref="E18:G18" si="4">(E19+E20+E21+E22)</f>
        <v>4970711.4423160003</v>
      </c>
      <c r="F18" s="71">
        <f>(F19+F20+F21+F22)</f>
        <v>9227.9533300000003</v>
      </c>
      <c r="G18" s="71">
        <f t="shared" si="4"/>
        <v>6328317.775843001</v>
      </c>
      <c r="H18" s="71">
        <f>+H19+H20+H21+H22</f>
        <v>2620.1388900000002</v>
      </c>
      <c r="I18" s="71">
        <f t="shared" ref="I18" si="5">+I19+I20+I21+I22</f>
        <v>1564005.4273589998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110">
        <f>D18+F18+H18</f>
        <v>18473.718009999997</v>
      </c>
      <c r="AC18" s="110">
        <f>E18+G18+I18</f>
        <v>12863034.645518001</v>
      </c>
      <c r="AD18" s="48"/>
      <c r="AE18" s="48"/>
      <c r="AF18" s="48"/>
      <c r="AG18" s="191"/>
      <c r="AH18" s="191"/>
      <c r="AI18" s="191"/>
    </row>
    <row r="19" spans="1:35" ht="13.5" customHeight="1">
      <c r="A19" s="90"/>
      <c r="B19" s="79" t="s">
        <v>29</v>
      </c>
      <c r="C19" s="81" t="s">
        <v>30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>
        <f>D19+F19+H19</f>
        <v>0</v>
      </c>
      <c r="AC19" s="65">
        <f>E19+G19+I19</f>
        <v>0</v>
      </c>
      <c r="AD19" s="48"/>
      <c r="AE19" s="48"/>
      <c r="AF19" s="48"/>
      <c r="AG19"/>
    </row>
    <row r="20" spans="1:35" ht="13.5" customHeight="1">
      <c r="A20" s="90"/>
      <c r="B20" s="79" t="s">
        <v>31</v>
      </c>
      <c r="C20" s="92" t="s">
        <v>32</v>
      </c>
      <c r="D20" s="193">
        <v>0</v>
      </c>
      <c r="E20" s="194">
        <v>0</v>
      </c>
      <c r="F20" s="194">
        <v>0</v>
      </c>
      <c r="G20" s="194">
        <v>0</v>
      </c>
      <c r="H20" s="293">
        <v>0.67131999999999992</v>
      </c>
      <c r="I20" s="293">
        <v>14040.019272999998</v>
      </c>
      <c r="J20" s="194"/>
      <c r="K20" s="194"/>
      <c r="L20" s="170"/>
      <c r="M20" s="170"/>
      <c r="N20" s="170"/>
      <c r="O20" s="170"/>
      <c r="P20" s="170"/>
      <c r="Q20" s="170"/>
      <c r="R20" s="195"/>
      <c r="S20" s="195"/>
      <c r="T20" s="117"/>
      <c r="U20" s="117"/>
      <c r="V20" s="117"/>
      <c r="W20" s="117"/>
      <c r="X20" s="117"/>
      <c r="Y20" s="117"/>
      <c r="Z20" s="117"/>
      <c r="AA20" s="117"/>
      <c r="AB20" s="65">
        <f t="shared" ref="AB20:AB22" si="6">D20+F20+H20</f>
        <v>0.67131999999999992</v>
      </c>
      <c r="AC20" s="65">
        <f t="shared" ref="AC20:AC22" si="7">E20+G20+I20</f>
        <v>14040.019272999998</v>
      </c>
      <c r="AD20" s="145"/>
      <c r="AG20"/>
    </row>
    <row r="21" spans="1:35" ht="23.25" customHeight="1">
      <c r="A21" s="90"/>
      <c r="B21" s="79" t="s">
        <v>33</v>
      </c>
      <c r="C21" s="92" t="s">
        <v>34</v>
      </c>
      <c r="D21" s="65">
        <v>6625.6257899999991</v>
      </c>
      <c r="E21" s="65">
        <v>4970711.4423160003</v>
      </c>
      <c r="F21" s="65">
        <v>9227.9533300000003</v>
      </c>
      <c r="G21" s="65">
        <v>6328317.775843001</v>
      </c>
      <c r="H21" s="65">
        <v>2604.3105700000001</v>
      </c>
      <c r="I21" s="65">
        <v>1546465.6567859999</v>
      </c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>
        <f t="shared" si="6"/>
        <v>18457.88969</v>
      </c>
      <c r="AC21" s="65">
        <f t="shared" si="7"/>
        <v>12845494.874945002</v>
      </c>
      <c r="AG21"/>
    </row>
    <row r="22" spans="1:35" ht="11.25" customHeight="1">
      <c r="A22" s="91"/>
      <c r="B22" s="129" t="s">
        <v>35</v>
      </c>
      <c r="C22" s="172" t="s">
        <v>36</v>
      </c>
      <c r="D22" s="97">
        <v>0</v>
      </c>
      <c r="E22" s="97">
        <v>0</v>
      </c>
      <c r="F22" s="97">
        <v>0</v>
      </c>
      <c r="G22" s="97">
        <v>0</v>
      </c>
      <c r="H22" s="97">
        <v>15.157</v>
      </c>
      <c r="I22" s="97">
        <v>3499.7512999999999</v>
      </c>
      <c r="J22" s="97"/>
      <c r="K22" s="97"/>
      <c r="L22" s="65"/>
      <c r="M22" s="65"/>
      <c r="N22" s="65"/>
      <c r="O22" s="65"/>
      <c r="P22" s="65"/>
      <c r="Q22" s="65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65">
        <f t="shared" si="6"/>
        <v>15.157</v>
      </c>
      <c r="AC22" s="65">
        <f t="shared" si="7"/>
        <v>3499.7512999999999</v>
      </c>
      <c r="AG22"/>
    </row>
    <row r="23" spans="1:35" ht="9.75" customHeight="1">
      <c r="A23" s="72"/>
      <c r="B23" s="73"/>
      <c r="C23" s="74"/>
      <c r="D23" s="75"/>
      <c r="E23" s="75"/>
      <c r="F23" s="75"/>
      <c r="G23" s="75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</row>
    <row r="24" spans="1:35" ht="12" customHeight="1">
      <c r="A24" s="196"/>
      <c r="B24" s="197" t="s">
        <v>37</v>
      </c>
      <c r="C24" s="198" t="s">
        <v>38</v>
      </c>
      <c r="D24" s="77">
        <v>0</v>
      </c>
      <c r="E24" s="77">
        <v>0</v>
      </c>
      <c r="F24" s="77">
        <v>49.3</v>
      </c>
      <c r="G24" s="77">
        <v>41633.85</v>
      </c>
      <c r="H24" s="77">
        <v>0</v>
      </c>
      <c r="I24" s="77">
        <v>0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65">
        <f t="shared" ref="AB24" si="8">D24+F24+H24</f>
        <v>49.3</v>
      </c>
      <c r="AC24" s="65">
        <f t="shared" ref="AC24" si="9">E24+G24+I24</f>
        <v>41633.85</v>
      </c>
      <c r="AG24"/>
    </row>
    <row r="25" spans="1:35" ht="12" customHeight="1">
      <c r="A25" s="134">
        <v>11</v>
      </c>
      <c r="B25" s="79" t="s">
        <v>39</v>
      </c>
      <c r="C25" s="81" t="s">
        <v>40</v>
      </c>
      <c r="D25" s="65">
        <v>407.97974999999974</v>
      </c>
      <c r="E25" s="65">
        <v>291136.86665399995</v>
      </c>
      <c r="F25" s="65">
        <v>303.50956999999994</v>
      </c>
      <c r="G25" s="65">
        <v>157203.030184</v>
      </c>
      <c r="H25" s="65">
        <v>241.55859999999996</v>
      </c>
      <c r="I25" s="65">
        <v>179932.78959700002</v>
      </c>
      <c r="J25" s="65"/>
      <c r="K25" s="65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65">
        <f t="shared" ref="AB25:AB31" si="10">D25+F25+H25</f>
        <v>953.04791999999964</v>
      </c>
      <c r="AC25" s="65">
        <f t="shared" ref="AC25:AC31" si="11">E25+G25+I25</f>
        <v>628272.68643499992</v>
      </c>
      <c r="AG25"/>
    </row>
    <row r="26" spans="1:35" ht="14.25" customHeight="1">
      <c r="A26" s="134"/>
      <c r="B26" s="80" t="s">
        <v>41</v>
      </c>
      <c r="C26" s="81" t="s">
        <v>42</v>
      </c>
      <c r="D26" s="65">
        <v>183.30000999999999</v>
      </c>
      <c r="E26" s="65">
        <v>212016.87744799998</v>
      </c>
      <c r="F26" s="65">
        <v>343.73777000000001</v>
      </c>
      <c r="G26" s="65">
        <v>246807.04285300002</v>
      </c>
      <c r="H26" s="65">
        <v>284.66618</v>
      </c>
      <c r="I26" s="65">
        <v>240214.946944</v>
      </c>
      <c r="J26" s="65"/>
      <c r="K26" s="65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65">
        <f t="shared" si="10"/>
        <v>811.70396000000005</v>
      </c>
      <c r="AC26" s="65">
        <f t="shared" si="11"/>
        <v>699038.86724499997</v>
      </c>
      <c r="AG26"/>
    </row>
    <row r="27" spans="1:35" ht="14.25" customHeight="1">
      <c r="A27" s="79"/>
      <c r="B27" s="80" t="s">
        <v>43</v>
      </c>
      <c r="C27" s="81" t="s">
        <v>44</v>
      </c>
      <c r="D27" s="65">
        <v>2.2400600000000002</v>
      </c>
      <c r="E27" s="65">
        <v>4176.7250540000005</v>
      </c>
      <c r="F27" s="65">
        <v>0</v>
      </c>
      <c r="G27" s="65">
        <v>0</v>
      </c>
      <c r="H27" s="65">
        <v>3.1873499999999999</v>
      </c>
      <c r="I27" s="65">
        <v>9514.5167099999999</v>
      </c>
      <c r="J27" s="65"/>
      <c r="K27" s="65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65">
        <f t="shared" si="10"/>
        <v>5.4274100000000001</v>
      </c>
      <c r="AC27" s="65">
        <f t="shared" si="11"/>
        <v>13691.241764</v>
      </c>
      <c r="AG27"/>
    </row>
    <row r="28" spans="1:35" ht="12" customHeight="1">
      <c r="A28" s="244" t="s">
        <v>45</v>
      </c>
      <c r="B28" s="245"/>
      <c r="C28" s="81" t="s">
        <v>46</v>
      </c>
      <c r="D28" s="65">
        <v>1621.1654099999994</v>
      </c>
      <c r="E28" s="65">
        <v>4082094.5648139985</v>
      </c>
      <c r="F28" s="65">
        <v>2052.0161800000001</v>
      </c>
      <c r="G28" s="65">
        <v>4921769.389959001</v>
      </c>
      <c r="H28" s="65">
        <v>2469.0602399999993</v>
      </c>
      <c r="I28" s="65">
        <v>4504127.6505590007</v>
      </c>
      <c r="J28" s="65"/>
      <c r="K28" s="65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65">
        <f t="shared" si="10"/>
        <v>6142.241829999999</v>
      </c>
      <c r="AC28" s="65">
        <f t="shared" si="11"/>
        <v>13507991.605332</v>
      </c>
      <c r="AD28" s="48"/>
      <c r="AE28" s="48"/>
      <c r="AF28" s="48"/>
      <c r="AG28"/>
    </row>
    <row r="29" spans="1:35" ht="12" customHeight="1">
      <c r="A29" s="246" t="s">
        <v>47</v>
      </c>
      <c r="B29" s="247"/>
      <c r="C29" s="81" t="s">
        <v>48</v>
      </c>
      <c r="D29" s="65">
        <v>13955.657999999999</v>
      </c>
      <c r="E29" s="65">
        <v>5076271.2779000001</v>
      </c>
      <c r="F29" s="65">
        <v>16913.030999999999</v>
      </c>
      <c r="G29" s="65">
        <v>6044357.3423999995</v>
      </c>
      <c r="H29" s="65">
        <v>18998.969000000001</v>
      </c>
      <c r="I29" s="65">
        <v>6624475.3724999996</v>
      </c>
      <c r="J29" s="65"/>
      <c r="K29" s="65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65">
        <f t="shared" si="10"/>
        <v>49867.657999999996</v>
      </c>
      <c r="AC29" s="65">
        <f t="shared" si="11"/>
        <v>17745103.992799997</v>
      </c>
      <c r="AG29"/>
    </row>
    <row r="30" spans="1:35" ht="12" customHeight="1">
      <c r="A30" s="79"/>
      <c r="B30" s="80" t="s">
        <v>49</v>
      </c>
      <c r="C30" s="81" t="s">
        <v>50</v>
      </c>
      <c r="D30" s="65">
        <v>0</v>
      </c>
      <c r="E30" s="65">
        <v>0</v>
      </c>
      <c r="F30" s="65">
        <v>0</v>
      </c>
      <c r="G30" s="65">
        <v>0</v>
      </c>
      <c r="H30" s="65">
        <v>5.0000000000000001E-3</v>
      </c>
      <c r="I30" s="65">
        <v>13.2765</v>
      </c>
      <c r="J30" s="65"/>
      <c r="K30" s="65"/>
      <c r="L30" s="65"/>
      <c r="M30" s="65"/>
      <c r="N30" s="65"/>
      <c r="O30" s="65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65">
        <f t="shared" si="10"/>
        <v>5.0000000000000001E-3</v>
      </c>
      <c r="AC30" s="65">
        <f t="shared" si="11"/>
        <v>13.2765</v>
      </c>
      <c r="AG30"/>
    </row>
    <row r="31" spans="1:35" ht="12" customHeight="1">
      <c r="A31" s="79"/>
      <c r="B31" s="199">
        <v>1208.0999999999999</v>
      </c>
      <c r="C31" s="81" t="s">
        <v>51</v>
      </c>
      <c r="D31" s="65">
        <v>49677.47896</v>
      </c>
      <c r="E31" s="65">
        <v>19741708.054500002</v>
      </c>
      <c r="F31" s="65">
        <v>32067.480520000001</v>
      </c>
      <c r="G31" s="65">
        <v>12663260.701983999</v>
      </c>
      <c r="H31" s="65">
        <v>22828.903999999999</v>
      </c>
      <c r="I31" s="65">
        <v>8134976.2028000001</v>
      </c>
      <c r="J31" s="65"/>
      <c r="K31" s="65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65">
        <f t="shared" si="10"/>
        <v>104573.86348</v>
      </c>
      <c r="AC31" s="65">
        <f t="shared" si="11"/>
        <v>40539944.959284</v>
      </c>
      <c r="AG31"/>
    </row>
    <row r="32" spans="1:35" ht="13.5" customHeight="1">
      <c r="A32" s="248" t="s">
        <v>52</v>
      </c>
      <c r="B32" s="249"/>
      <c r="C32" s="152" t="s">
        <v>53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G32"/>
    </row>
    <row r="33" spans="1:32" customFormat="1" ht="12" customHeight="1">
      <c r="A33" s="200"/>
      <c r="B33" s="162" t="s">
        <v>54</v>
      </c>
      <c r="C33" s="81" t="s">
        <v>55</v>
      </c>
      <c r="D33" s="65">
        <v>82.048000000000002</v>
      </c>
      <c r="E33" s="65">
        <v>234321.45919999998</v>
      </c>
      <c r="F33" s="65">
        <v>9.5719999999999992</v>
      </c>
      <c r="G33" s="65">
        <v>33574.731200000002</v>
      </c>
      <c r="H33" s="65">
        <v>1.10432</v>
      </c>
      <c r="I33" s="65">
        <v>4749.7752960000007</v>
      </c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>
        <f t="shared" ref="AB33" si="12">D33+F33+H33</f>
        <v>92.724320000000006</v>
      </c>
      <c r="AC33" s="65">
        <f t="shared" ref="AC33" si="13">E33+G33+I33</f>
        <v>272645.96569599997</v>
      </c>
      <c r="AD33" s="2"/>
      <c r="AE33" s="2"/>
      <c r="AF33" s="2"/>
    </row>
    <row r="34" spans="1:32" customFormat="1" ht="12" customHeight="1">
      <c r="A34" s="200"/>
      <c r="B34" s="162" t="s">
        <v>56</v>
      </c>
      <c r="C34" s="201" t="s">
        <v>57</v>
      </c>
      <c r="D34" s="65">
        <v>445.04730999999992</v>
      </c>
      <c r="E34" s="65">
        <v>791508.31316100014</v>
      </c>
      <c r="F34" s="65">
        <v>294.19780000000003</v>
      </c>
      <c r="G34" s="65">
        <v>626688.06817899994</v>
      </c>
      <c r="H34" s="65">
        <v>497.61484999999954</v>
      </c>
      <c r="I34" s="65">
        <v>931550.89783600008</v>
      </c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>
        <f t="shared" ref="AB34:AB36" si="14">D34+F34+H34</f>
        <v>1236.8599599999995</v>
      </c>
      <c r="AC34" s="65">
        <f t="shared" ref="AC34:AC36" si="15">E34+G34+I34</f>
        <v>2349747.279176</v>
      </c>
      <c r="AD34" s="145"/>
      <c r="AE34" s="2"/>
      <c r="AF34" s="2"/>
    </row>
    <row r="35" spans="1:32" customFormat="1" ht="12" customHeight="1">
      <c r="A35" s="200"/>
      <c r="B35" s="162">
        <v>1507</v>
      </c>
      <c r="C35" s="201" t="s">
        <v>58</v>
      </c>
      <c r="D35" s="65">
        <v>13947.817740000011</v>
      </c>
      <c r="E35" s="65">
        <v>14273356.783292996</v>
      </c>
      <c r="F35" s="65">
        <v>8098.8313199999966</v>
      </c>
      <c r="G35" s="65">
        <v>9074476.1820170041</v>
      </c>
      <c r="H35" s="65">
        <v>21617.139219999975</v>
      </c>
      <c r="I35" s="65">
        <v>23369282.399056002</v>
      </c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>
        <f t="shared" si="14"/>
        <v>43663.788279999979</v>
      </c>
      <c r="AC35" s="65">
        <f t="shared" si="15"/>
        <v>46717115.364366002</v>
      </c>
      <c r="AD35" s="2"/>
      <c r="AE35" s="2"/>
      <c r="AF35" s="2"/>
    </row>
    <row r="36" spans="1:32" s="2" customFormat="1" ht="22.5" customHeight="1">
      <c r="A36" s="234"/>
      <c r="B36" s="93" t="s">
        <v>59</v>
      </c>
      <c r="C36" s="235" t="s">
        <v>60</v>
      </c>
      <c r="D36" s="64">
        <v>282.42499999999995</v>
      </c>
      <c r="E36" s="64">
        <v>276016.81880000001</v>
      </c>
      <c r="F36" s="64">
        <v>1319.31278</v>
      </c>
      <c r="G36" s="64">
        <v>1731332.534034</v>
      </c>
      <c r="H36" s="64">
        <v>386.28843999999998</v>
      </c>
      <c r="I36" s="64">
        <v>401602.46519599995</v>
      </c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>
        <f t="shared" si="14"/>
        <v>1988.02622</v>
      </c>
      <c r="AC36" s="64">
        <f t="shared" si="15"/>
        <v>2408951.8180299997</v>
      </c>
      <c r="AD36" s="145"/>
      <c r="AE36" s="145"/>
    </row>
    <row r="37" spans="1:32" ht="13.5" customHeight="1">
      <c r="A37" s="150"/>
      <c r="B37" s="83"/>
      <c r="C37" s="152" t="s">
        <v>61</v>
      </c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48"/>
    </row>
    <row r="38" spans="1:32" ht="0.75" customHeight="1">
      <c r="A38" s="69"/>
      <c r="B38" s="58"/>
      <c r="C38" s="85"/>
      <c r="D38" s="86"/>
      <c r="E38" s="86"/>
      <c r="F38" s="86"/>
      <c r="G38" s="86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</row>
    <row r="39" spans="1:32" ht="12.75" customHeight="1">
      <c r="A39" s="153">
        <v>24</v>
      </c>
      <c r="B39" s="87"/>
      <c r="C39" s="154" t="s">
        <v>62</v>
      </c>
      <c r="D39" s="71">
        <f>+D40+D41+D42+D43+D44+D45</f>
        <v>3666.690338400002</v>
      </c>
      <c r="E39" s="71">
        <f t="shared" ref="E39:I39" si="16">+E40+E41+E42+E43+E44+E45</f>
        <v>60730687.388525017</v>
      </c>
      <c r="F39" s="71">
        <f t="shared" si="16"/>
        <v>4394.2371810000022</v>
      </c>
      <c r="G39" s="71">
        <f t="shared" si="16"/>
        <v>64679723.054116987</v>
      </c>
      <c r="H39" s="71">
        <f t="shared" si="16"/>
        <v>4105.3460134000015</v>
      </c>
      <c r="I39" s="71">
        <f t="shared" si="16"/>
        <v>58490161.185277</v>
      </c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110">
        <f>D39+F39+H39</f>
        <v>12166.273532800005</v>
      </c>
      <c r="AC39" s="110">
        <f>E39+G39+I39</f>
        <v>183900571.62791902</v>
      </c>
    </row>
    <row r="40" spans="1:32" ht="23.25" customHeight="1">
      <c r="A40" s="61"/>
      <c r="B40" s="136" t="s">
        <v>63</v>
      </c>
      <c r="C40" s="89" t="s">
        <v>64</v>
      </c>
      <c r="D40" s="64">
        <v>2869.149870000002</v>
      </c>
      <c r="E40" s="64">
        <v>48955883.898214012</v>
      </c>
      <c r="F40" s="64">
        <v>3541.7011400000029</v>
      </c>
      <c r="G40" s="64">
        <v>50308192.780629978</v>
      </c>
      <c r="H40" s="65">
        <v>3115.7011400000019</v>
      </c>
      <c r="I40" s="65">
        <v>43948930.704684004</v>
      </c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>
        <f t="shared" ref="AB40" si="17">D40+F40+H40</f>
        <v>9526.5521500000068</v>
      </c>
      <c r="AC40" s="65">
        <f t="shared" ref="AC40" si="18">E40+G40+I40</f>
        <v>143213007.38352799</v>
      </c>
    </row>
    <row r="41" spans="1:32" ht="12.75" customHeight="1">
      <c r="A41" s="90"/>
      <c r="B41" s="163">
        <v>2402</v>
      </c>
      <c r="C41" s="81" t="s">
        <v>65</v>
      </c>
      <c r="D41" s="65">
        <v>62.129908400000026</v>
      </c>
      <c r="E41" s="65">
        <v>3329044.229464001</v>
      </c>
      <c r="F41" s="65">
        <v>101.02223099999999</v>
      </c>
      <c r="G41" s="65">
        <v>4783013.7753000027</v>
      </c>
      <c r="H41" s="65">
        <v>112.20184840000007</v>
      </c>
      <c r="I41" s="65">
        <v>3637576.481162</v>
      </c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>
        <f t="shared" ref="AB41:AB46" si="19">D41+F41+H41</f>
        <v>275.35398780000008</v>
      </c>
      <c r="AC41" s="65">
        <f t="shared" ref="AC41:AC46" si="20">E41+G41+I41</f>
        <v>11749634.485926004</v>
      </c>
    </row>
    <row r="42" spans="1:32" ht="48.75" customHeight="1">
      <c r="A42" s="61"/>
      <c r="B42" s="163">
        <v>2403</v>
      </c>
      <c r="C42" s="89" t="s">
        <v>66</v>
      </c>
      <c r="D42" s="64">
        <v>717.13628999999992</v>
      </c>
      <c r="E42" s="64">
        <v>8039007.5994930035</v>
      </c>
      <c r="F42" s="64">
        <v>748.32516999999984</v>
      </c>
      <c r="G42" s="64">
        <v>9487718.4928610008</v>
      </c>
      <c r="H42" s="65">
        <v>868.89055999999994</v>
      </c>
      <c r="I42" s="65">
        <v>10700869.612080997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>
        <f t="shared" si="19"/>
        <v>2334.3520199999998</v>
      </c>
      <c r="AC42" s="65">
        <f t="shared" si="20"/>
        <v>28227595.704434998</v>
      </c>
    </row>
    <row r="43" spans="1:32" ht="25.5" customHeight="1">
      <c r="A43" s="90"/>
      <c r="B43" s="80" t="s">
        <v>67</v>
      </c>
      <c r="C43" s="92" t="s">
        <v>68</v>
      </c>
      <c r="D43" s="65">
        <v>0.73377999999999999</v>
      </c>
      <c r="E43" s="65">
        <v>17807.981354</v>
      </c>
      <c r="F43" s="65">
        <v>1.9792799999999997</v>
      </c>
      <c r="G43" s="65">
        <v>48548.005325999999</v>
      </c>
      <c r="H43" s="65">
        <v>0.39606000000000002</v>
      </c>
      <c r="I43" s="65">
        <v>9751.9873499999994</v>
      </c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>
        <f t="shared" si="19"/>
        <v>3.1091199999999994</v>
      </c>
      <c r="AC43" s="65">
        <f t="shared" si="20"/>
        <v>76107.974029999998</v>
      </c>
    </row>
    <row r="44" spans="1:32" ht="39.75" customHeight="1">
      <c r="A44" s="91"/>
      <c r="B44" s="164" t="s">
        <v>69</v>
      </c>
      <c r="C44" s="92" t="s">
        <v>70</v>
      </c>
      <c r="D44" s="65">
        <v>17.540490000000002</v>
      </c>
      <c r="E44" s="65">
        <v>388943.68000000005</v>
      </c>
      <c r="F44" s="65">
        <v>1.2093600000000002</v>
      </c>
      <c r="G44" s="65">
        <v>52250</v>
      </c>
      <c r="H44" s="65">
        <v>8.1564049999999959</v>
      </c>
      <c r="I44" s="65">
        <v>193032.4</v>
      </c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>
        <f t="shared" si="19"/>
        <v>26.906254999999998</v>
      </c>
      <c r="AC44" s="65">
        <f t="shared" si="20"/>
        <v>634226.08000000007</v>
      </c>
    </row>
    <row r="45" spans="1:32" ht="24.75" customHeight="1">
      <c r="A45" s="72"/>
      <c r="B45" s="80" t="s">
        <v>71</v>
      </c>
      <c r="C45" s="89" t="s">
        <v>72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>
        <f t="shared" si="19"/>
        <v>0</v>
      </c>
      <c r="AC45" s="65">
        <f t="shared" si="20"/>
        <v>0</v>
      </c>
    </row>
    <row r="46" spans="1:32" ht="12.75" customHeight="1">
      <c r="A46" s="93"/>
      <c r="B46" s="162" t="s">
        <v>73</v>
      </c>
      <c r="C46" s="64" t="s">
        <v>74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>
        <f t="shared" si="19"/>
        <v>0</v>
      </c>
      <c r="AC46" s="65">
        <f t="shared" si="20"/>
        <v>0</v>
      </c>
    </row>
    <row r="47" spans="1:32" ht="3.75" customHeight="1">
      <c r="A47" s="165"/>
      <c r="B47" s="166"/>
      <c r="C47" s="167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</row>
    <row r="48" spans="1:32" ht="12.75" customHeight="1">
      <c r="A48" s="153">
        <v>18</v>
      </c>
      <c r="B48" s="168"/>
      <c r="C48" s="169" t="s">
        <v>75</v>
      </c>
      <c r="D48" s="71">
        <f>SUM(D49:D54)</f>
        <v>557.05860999999902</v>
      </c>
      <c r="E48" s="71">
        <f t="shared" ref="E48:G48" si="21">SUM(E49:E54)</f>
        <v>4298477.555197998</v>
      </c>
      <c r="F48" s="71">
        <f t="shared" si="21"/>
        <v>517.33491000000163</v>
      </c>
      <c r="G48" s="71">
        <f t="shared" si="21"/>
        <v>2987907.698429998</v>
      </c>
      <c r="H48" s="71">
        <f t="shared" ref="H48:I48" si="22">+H49+H50+H52+H51+H53+H54</f>
        <v>642.81385999999884</v>
      </c>
      <c r="I48" s="71">
        <f t="shared" si="22"/>
        <v>4813080.7636409979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110">
        <f>D48+F48+H48</f>
        <v>1717.2073799999994</v>
      </c>
      <c r="AC48" s="110">
        <f>E48+G48+I48</f>
        <v>12099466.017268993</v>
      </c>
    </row>
    <row r="49" spans="1:32" customFormat="1" ht="12.75" customHeight="1">
      <c r="A49" s="135"/>
      <c r="B49" s="136" t="s">
        <v>76</v>
      </c>
      <c r="C49" s="92" t="s">
        <v>77</v>
      </c>
      <c r="D49" s="65">
        <v>0</v>
      </c>
      <c r="E49" s="65">
        <v>0</v>
      </c>
      <c r="F49" s="65">
        <v>68.599999999999994</v>
      </c>
      <c r="G49" s="65">
        <v>185220</v>
      </c>
      <c r="H49" s="65">
        <v>0.45</v>
      </c>
      <c r="I49" s="65">
        <v>675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>
        <f t="shared" ref="AB49" si="23">D49+F49+H49</f>
        <v>69.05</v>
      </c>
      <c r="AC49" s="65">
        <f t="shared" ref="AC49" si="24">E49+G49+I49</f>
        <v>185895</v>
      </c>
      <c r="AD49" s="2"/>
      <c r="AE49" s="2"/>
      <c r="AF49" s="2"/>
    </row>
    <row r="50" spans="1:32" customFormat="1" ht="12.75" customHeight="1">
      <c r="A50" s="135"/>
      <c r="B50" s="136">
        <v>1802</v>
      </c>
      <c r="C50" s="92" t="s">
        <v>78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>
        <f t="shared" ref="AB50:AB54" si="25">D50+F50+H50</f>
        <v>0</v>
      </c>
      <c r="AC50" s="65">
        <f t="shared" ref="AC50:AC54" si="26">E50+G50+I50</f>
        <v>0</v>
      </c>
      <c r="AD50" s="48"/>
      <c r="AE50" s="2"/>
      <c r="AF50" s="2"/>
    </row>
    <row r="51" spans="1:32" customFormat="1" ht="12.75" customHeight="1">
      <c r="A51" s="135"/>
      <c r="B51" s="136">
        <v>1803</v>
      </c>
      <c r="C51" s="92" t="s">
        <v>79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/>
      <c r="K51" s="149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>
        <f t="shared" si="25"/>
        <v>0</v>
      </c>
      <c r="AC51" s="65">
        <f t="shared" si="26"/>
        <v>0</v>
      </c>
      <c r="AD51" s="2"/>
      <c r="AE51" s="2"/>
      <c r="AF51" s="2"/>
    </row>
    <row r="52" spans="1:32" customFormat="1" ht="12.75" customHeight="1">
      <c r="A52" s="135"/>
      <c r="B52" s="136">
        <v>1804</v>
      </c>
      <c r="C52" s="92" t="s">
        <v>80</v>
      </c>
      <c r="D52" s="65">
        <v>0.18</v>
      </c>
      <c r="E52" s="65">
        <v>630</v>
      </c>
      <c r="F52" s="65">
        <v>4.4299999999999999E-3</v>
      </c>
      <c r="G52" s="65">
        <v>228.00013899999999</v>
      </c>
      <c r="H52" s="65">
        <v>1.3</v>
      </c>
      <c r="I52" s="65">
        <v>4550</v>
      </c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>
        <f t="shared" si="25"/>
        <v>1.4844300000000001</v>
      </c>
      <c r="AC52" s="65">
        <f t="shared" si="26"/>
        <v>5408.0001389999998</v>
      </c>
      <c r="AD52" s="2"/>
      <c r="AE52" s="2"/>
      <c r="AF52" s="2"/>
    </row>
    <row r="53" spans="1:32" customFormat="1" ht="25.5" customHeight="1">
      <c r="A53" s="135"/>
      <c r="B53" s="136">
        <v>1805</v>
      </c>
      <c r="C53" s="92" t="s">
        <v>81</v>
      </c>
      <c r="D53" s="65">
        <v>52.202190000000002</v>
      </c>
      <c r="E53" s="65">
        <v>255534.73297900002</v>
      </c>
      <c r="F53" s="65">
        <v>42.02</v>
      </c>
      <c r="G53" s="65">
        <v>288104</v>
      </c>
      <c r="H53" s="65">
        <v>35.222199999999994</v>
      </c>
      <c r="I53" s="65">
        <v>208777.63261999999</v>
      </c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>
        <f t="shared" si="25"/>
        <v>129.44439</v>
      </c>
      <c r="AC53" s="65">
        <f t="shared" si="26"/>
        <v>752416.36559900013</v>
      </c>
      <c r="AD53" s="2"/>
      <c r="AE53" s="2"/>
      <c r="AF53" s="2"/>
    </row>
    <row r="54" spans="1:32" customFormat="1" ht="14.25" customHeight="1">
      <c r="A54" s="202"/>
      <c r="B54" s="203">
        <v>1806</v>
      </c>
      <c r="C54" s="204" t="s">
        <v>82</v>
      </c>
      <c r="D54" s="97">
        <v>504.67641999999898</v>
      </c>
      <c r="E54" s="97">
        <v>4042312.8222189979</v>
      </c>
      <c r="F54" s="97">
        <v>406.71048000000161</v>
      </c>
      <c r="G54" s="97">
        <v>2514355.6982909981</v>
      </c>
      <c r="H54" s="97">
        <v>605.8416599999988</v>
      </c>
      <c r="I54" s="97">
        <v>4599078.1310209977</v>
      </c>
      <c r="J54" s="97"/>
      <c r="K54" s="97"/>
      <c r="L54" s="97"/>
      <c r="M54" s="97"/>
      <c r="N54" s="97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>
        <f t="shared" si="25"/>
        <v>1517.2285599999996</v>
      </c>
      <c r="AC54" s="65">
        <f t="shared" si="26"/>
        <v>11155746.651530992</v>
      </c>
      <c r="AD54" s="2"/>
      <c r="AE54" s="2"/>
      <c r="AF54" s="2"/>
    </row>
    <row r="55" spans="1:32" ht="4.5" customHeight="1">
      <c r="A55" s="98"/>
      <c r="B55" s="99"/>
      <c r="C55" s="74"/>
      <c r="D55" s="75"/>
      <c r="E55" s="75"/>
      <c r="F55" s="75"/>
      <c r="G55" s="75"/>
      <c r="H55" s="76"/>
      <c r="I55" s="76"/>
      <c r="J55" s="76"/>
      <c r="K55" s="76"/>
      <c r="L55" s="76"/>
      <c r="M55" s="76"/>
      <c r="N55" s="76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</row>
    <row r="56" spans="1:32" ht="51.75" customHeight="1">
      <c r="A56" s="100" t="s">
        <v>83</v>
      </c>
      <c r="B56" s="101"/>
      <c r="C56" s="102" t="s">
        <v>84</v>
      </c>
      <c r="D56" s="103">
        <f>SUM(D57:D72)</f>
        <v>350.95658999999995</v>
      </c>
      <c r="E56" s="103">
        <f t="shared" ref="E56:G56" si="27">SUM(E57:E72)</f>
        <v>1470327.098217</v>
      </c>
      <c r="F56" s="103">
        <f t="shared" si="27"/>
        <v>1890.33879</v>
      </c>
      <c r="G56" s="103">
        <f t="shared" si="27"/>
        <v>8433820.01107</v>
      </c>
      <c r="H56" s="104">
        <f t="shared" ref="H56:I56" si="28">+H57+H58+H59+H60+H71+H72</f>
        <v>2051.6947900000005</v>
      </c>
      <c r="I56" s="104">
        <f t="shared" si="28"/>
        <v>11995340.592048995</v>
      </c>
      <c r="J56" s="104"/>
      <c r="K56" s="104"/>
      <c r="L56" s="104"/>
      <c r="M56" s="104"/>
      <c r="N56" s="104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110">
        <f>D56+F56+H56</f>
        <v>4292.9901700000009</v>
      </c>
      <c r="AC56" s="110">
        <f>E56+G56+I56</f>
        <v>21899487.701335996</v>
      </c>
    </row>
    <row r="57" spans="1:32" ht="15" customHeight="1">
      <c r="A57" s="95" t="s">
        <v>85</v>
      </c>
      <c r="B57" s="136" t="s">
        <v>86</v>
      </c>
      <c r="C57" s="66" t="s">
        <v>87</v>
      </c>
      <c r="D57" s="96">
        <v>322.00099999999998</v>
      </c>
      <c r="E57" s="64">
        <v>1224409.8237000001</v>
      </c>
      <c r="F57" s="96">
        <v>1829.5519999999999</v>
      </c>
      <c r="G57" s="64">
        <v>7716892.4307000013</v>
      </c>
      <c r="H57" s="65">
        <v>2030.607</v>
      </c>
      <c r="I57" s="65">
        <v>11630888.799299998</v>
      </c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>
        <f t="shared" ref="AB57" si="29">D57+F57+H57</f>
        <v>4182.16</v>
      </c>
      <c r="AC57" s="65">
        <f t="shared" ref="AC57" si="30">E57+G57+I57</f>
        <v>20572191.0537</v>
      </c>
    </row>
    <row r="58" spans="1:32" ht="15.75" customHeight="1">
      <c r="A58" s="95"/>
      <c r="B58" s="136" t="s">
        <v>88</v>
      </c>
      <c r="C58" s="66" t="s">
        <v>89</v>
      </c>
      <c r="D58" s="96">
        <v>0</v>
      </c>
      <c r="E58" s="64">
        <v>0</v>
      </c>
      <c r="F58" s="96">
        <v>0.1232</v>
      </c>
      <c r="G58" s="64">
        <v>8765.7563000000009</v>
      </c>
      <c r="H58" s="65">
        <v>0.124</v>
      </c>
      <c r="I58" s="65">
        <v>3290.27</v>
      </c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>
        <f t="shared" ref="AB58:AB60" si="31">D58+F58+H58</f>
        <v>0.2472</v>
      </c>
      <c r="AC58" s="65">
        <f t="shared" ref="AC58:AC60" si="32">E58+G58+I58</f>
        <v>12056.026300000001</v>
      </c>
    </row>
    <row r="59" spans="1:32" ht="16.5" customHeight="1">
      <c r="A59" s="95"/>
      <c r="B59" s="136" t="s">
        <v>90</v>
      </c>
      <c r="C59" s="89" t="s">
        <v>91</v>
      </c>
      <c r="D59" s="96">
        <v>1.3195699999999999</v>
      </c>
      <c r="E59" s="64">
        <v>17166.324596999999</v>
      </c>
      <c r="F59" s="96">
        <v>9.2179299999999973</v>
      </c>
      <c r="G59" s="64">
        <v>152605.43718000001</v>
      </c>
      <c r="H59" s="65">
        <v>2.6240000000000001</v>
      </c>
      <c r="I59" s="65">
        <v>49971.249828</v>
      </c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>
        <f t="shared" si="31"/>
        <v>13.161499999999998</v>
      </c>
      <c r="AC59" s="65">
        <f t="shared" si="32"/>
        <v>219743.01160500001</v>
      </c>
    </row>
    <row r="60" spans="1:32" ht="14.25" customHeight="1">
      <c r="A60" s="95"/>
      <c r="B60" s="136" t="s">
        <v>92</v>
      </c>
      <c r="C60" s="89" t="s">
        <v>93</v>
      </c>
      <c r="D60" s="64">
        <v>24.887119999999971</v>
      </c>
      <c r="E60" s="64">
        <v>206399.99357399996</v>
      </c>
      <c r="F60" s="64">
        <v>48.889229999999998</v>
      </c>
      <c r="G60" s="64">
        <v>513419.39242999977</v>
      </c>
      <c r="H60" s="65">
        <v>14.567259999999999</v>
      </c>
      <c r="I60" s="65">
        <v>241819.44315999991</v>
      </c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>
        <f t="shared" si="31"/>
        <v>88.34360999999997</v>
      </c>
      <c r="AC60" s="65">
        <f t="shared" si="32"/>
        <v>961638.82916399965</v>
      </c>
    </row>
    <row r="61" spans="1:32" ht="3" customHeight="1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</row>
    <row r="62" spans="1:32" ht="20.25" customHeight="1">
      <c r="A62" s="106"/>
      <c r="B62" s="106"/>
      <c r="C62" s="106"/>
      <c r="D62" s="107"/>
      <c r="E62" s="107"/>
      <c r="F62" s="107"/>
      <c r="G62" s="107"/>
      <c r="H62" s="107"/>
      <c r="I62" s="107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58"/>
      <c r="AC62" s="111" t="s">
        <v>94</v>
      </c>
    </row>
    <row r="63" spans="1:32">
      <c r="A63" s="106"/>
      <c r="B63" s="106"/>
      <c r="C63" s="106"/>
      <c r="D63" s="107"/>
      <c r="E63" s="107"/>
      <c r="F63" s="107"/>
      <c r="G63" s="107"/>
      <c r="H63" s="107"/>
      <c r="I63" s="107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58"/>
      <c r="AC63" s="111"/>
    </row>
    <row r="64" spans="1:32">
      <c r="A64" s="106"/>
      <c r="B64" s="106"/>
      <c r="C64" s="106"/>
      <c r="D64" s="107"/>
      <c r="E64" s="107"/>
      <c r="F64" s="107"/>
      <c r="G64" s="107"/>
      <c r="H64" s="107"/>
      <c r="I64" s="107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58"/>
      <c r="AC64" s="111"/>
    </row>
    <row r="65" spans="1:31">
      <c r="A65" s="106"/>
      <c r="B65" s="106"/>
      <c r="C65" s="106"/>
      <c r="D65" s="107"/>
      <c r="E65" s="107"/>
      <c r="F65" s="107"/>
      <c r="G65" s="107"/>
      <c r="H65" s="107"/>
      <c r="I65" s="107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58"/>
      <c r="AC65" s="111"/>
    </row>
    <row r="66" spans="1:31">
      <c r="A66" s="238" t="s">
        <v>289</v>
      </c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8"/>
      <c r="AB66" s="238"/>
      <c r="AC66" s="238"/>
    </row>
    <row r="67" spans="1:31" ht="14.25" customHeight="1">
      <c r="A67" s="252" t="s">
        <v>2</v>
      </c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</row>
    <row r="68" spans="1:31" ht="9" customHeight="1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26"/>
      <c r="AC68" s="126"/>
    </row>
    <row r="69" spans="1:31">
      <c r="A69" s="241" t="s">
        <v>3</v>
      </c>
      <c r="B69" s="263" t="s">
        <v>4</v>
      </c>
      <c r="C69" s="253" t="s">
        <v>95</v>
      </c>
      <c r="D69" s="240" t="s">
        <v>6</v>
      </c>
      <c r="E69" s="240"/>
      <c r="F69" s="240" t="s">
        <v>7</v>
      </c>
      <c r="G69" s="240"/>
      <c r="H69" s="240" t="s">
        <v>8</v>
      </c>
      <c r="I69" s="240"/>
      <c r="J69" s="240" t="s">
        <v>9</v>
      </c>
      <c r="K69" s="240"/>
      <c r="L69" s="240" t="s">
        <v>10</v>
      </c>
      <c r="M69" s="240"/>
      <c r="N69" s="240" t="s">
        <v>11</v>
      </c>
      <c r="O69" s="240"/>
      <c r="P69" s="240" t="s">
        <v>12</v>
      </c>
      <c r="Q69" s="240"/>
      <c r="R69" s="240" t="s">
        <v>13</v>
      </c>
      <c r="S69" s="240"/>
      <c r="T69" s="240" t="s">
        <v>14</v>
      </c>
      <c r="U69" s="240"/>
      <c r="V69" s="240" t="s">
        <v>15</v>
      </c>
      <c r="W69" s="240"/>
      <c r="X69" s="240" t="s">
        <v>16</v>
      </c>
      <c r="Y69" s="240"/>
      <c r="Z69" s="240" t="s">
        <v>17</v>
      </c>
      <c r="AA69" s="240"/>
      <c r="AB69" s="240" t="s">
        <v>18</v>
      </c>
      <c r="AC69" s="243"/>
    </row>
    <row r="70" spans="1:31" ht="12" customHeight="1">
      <c r="A70" s="242"/>
      <c r="B70" s="264"/>
      <c r="C70" s="254"/>
      <c r="D70" s="53" t="s">
        <v>19</v>
      </c>
      <c r="E70" s="53" t="s">
        <v>20</v>
      </c>
      <c r="F70" s="53" t="s">
        <v>19</v>
      </c>
      <c r="G70" s="53" t="s">
        <v>20</v>
      </c>
      <c r="H70" s="53" t="s">
        <v>19</v>
      </c>
      <c r="I70" s="53" t="s">
        <v>20</v>
      </c>
      <c r="J70" s="53" t="s">
        <v>19</v>
      </c>
      <c r="K70" s="53" t="s">
        <v>20</v>
      </c>
      <c r="L70" s="53" t="s">
        <v>19</v>
      </c>
      <c r="M70" s="53" t="s">
        <v>20</v>
      </c>
      <c r="N70" s="53" t="s">
        <v>19</v>
      </c>
      <c r="O70" s="53" t="s">
        <v>20</v>
      </c>
      <c r="P70" s="53" t="s">
        <v>19</v>
      </c>
      <c r="Q70" s="53" t="s">
        <v>20</v>
      </c>
      <c r="R70" s="53" t="s">
        <v>19</v>
      </c>
      <c r="S70" s="53" t="s">
        <v>20</v>
      </c>
      <c r="T70" s="53" t="s">
        <v>19</v>
      </c>
      <c r="U70" s="53" t="s">
        <v>20</v>
      </c>
      <c r="V70" s="53" t="s">
        <v>19</v>
      </c>
      <c r="W70" s="53" t="s">
        <v>20</v>
      </c>
      <c r="X70" s="53" t="s">
        <v>19</v>
      </c>
      <c r="Y70" s="53" t="s">
        <v>20</v>
      </c>
      <c r="Z70" s="53" t="s">
        <v>19</v>
      </c>
      <c r="AA70" s="53" t="s">
        <v>20</v>
      </c>
      <c r="AB70" s="53" t="s">
        <v>19</v>
      </c>
      <c r="AC70" s="109" t="s">
        <v>20</v>
      </c>
    </row>
    <row r="71" spans="1:31" ht="12" customHeight="1">
      <c r="A71" s="113"/>
      <c r="B71" s="114" t="s">
        <v>97</v>
      </c>
      <c r="C71" s="115" t="s">
        <v>98</v>
      </c>
      <c r="D71" s="116">
        <v>1.6609799999999999</v>
      </c>
      <c r="E71" s="116">
        <v>21002.187905999999</v>
      </c>
      <c r="F71" s="116">
        <v>2.5564300000000002</v>
      </c>
      <c r="G71" s="116">
        <v>42136.994460000002</v>
      </c>
      <c r="H71" s="65">
        <v>3.4857799999999997</v>
      </c>
      <c r="I71" s="65">
        <v>66633.046910999998</v>
      </c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>
        <f t="shared" ref="AB71" si="33">D71+F71+H71</f>
        <v>7.7031899999999993</v>
      </c>
      <c r="AC71" s="65">
        <f t="shared" ref="AC71" si="34">E71+G71+I71</f>
        <v>129772.22927700001</v>
      </c>
    </row>
    <row r="72" spans="1:31" ht="12" customHeight="1">
      <c r="A72" s="95"/>
      <c r="B72" s="88" t="s">
        <v>99</v>
      </c>
      <c r="C72" s="66" t="s">
        <v>100</v>
      </c>
      <c r="D72" s="64">
        <v>1.08792</v>
      </c>
      <c r="E72" s="64">
        <v>1348.7684400000001</v>
      </c>
      <c r="F72" s="96">
        <v>0</v>
      </c>
      <c r="G72" s="96">
        <v>0</v>
      </c>
      <c r="H72" s="65">
        <v>0.28675</v>
      </c>
      <c r="I72" s="65">
        <v>2737.7828500000001</v>
      </c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>
        <f t="shared" ref="AB72" si="35">D72+F72+H72</f>
        <v>1.3746700000000001</v>
      </c>
      <c r="AC72" s="65">
        <f t="shared" ref="AC72" si="36">E72+G72+I72</f>
        <v>4086.5512900000003</v>
      </c>
    </row>
    <row r="73" spans="1:31" ht="12" customHeight="1">
      <c r="A73" s="155">
        <v>17</v>
      </c>
      <c r="B73" s="255" t="s">
        <v>101</v>
      </c>
      <c r="C73" s="255"/>
      <c r="D73" s="71">
        <f>SUM(D74:D77)</f>
        <v>2744.6042599999992</v>
      </c>
      <c r="E73" s="71">
        <f t="shared" ref="E73:G73" si="37">SUM(E74:E77)</f>
        <v>4608159.1954909973</v>
      </c>
      <c r="F73" s="71">
        <f t="shared" si="37"/>
        <v>3544.5844099999963</v>
      </c>
      <c r="G73" s="71">
        <f t="shared" si="37"/>
        <v>6230277.8321770057</v>
      </c>
      <c r="H73" s="110">
        <f t="shared" ref="H73:I73" si="38">+H74+H75+H76+H77</f>
        <v>3869.1604299999972</v>
      </c>
      <c r="I73" s="110">
        <f t="shared" si="38"/>
        <v>6130466.0442359988</v>
      </c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>
        <f>D73+F73+H73</f>
        <v>10158.349099999992</v>
      </c>
      <c r="AC73" s="110">
        <f>E73+G73+I73</f>
        <v>16968903.071904004</v>
      </c>
      <c r="AD73" s="175"/>
    </row>
    <row r="74" spans="1:31" ht="12" customHeight="1">
      <c r="A74" s="95"/>
      <c r="B74" s="136" t="s">
        <v>102</v>
      </c>
      <c r="C74" s="92" t="s">
        <v>103</v>
      </c>
      <c r="D74" s="64">
        <v>764.30837999999994</v>
      </c>
      <c r="E74" s="64">
        <v>488320.95084100007</v>
      </c>
      <c r="F74" s="64">
        <v>969.61925000000008</v>
      </c>
      <c r="G74" s="64">
        <v>639169.34981499997</v>
      </c>
      <c r="H74" s="65">
        <v>1507.0825599999998</v>
      </c>
      <c r="I74" s="65">
        <v>973886.59188099985</v>
      </c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>
        <f t="shared" ref="AB74" si="39">D74+F74+H74</f>
        <v>3241.01019</v>
      </c>
      <c r="AC74" s="65">
        <f t="shared" ref="AC74" si="40">E74+G74+I74</f>
        <v>2101376.8925370001</v>
      </c>
    </row>
    <row r="75" spans="1:31" ht="12" customHeight="1">
      <c r="A75" s="95"/>
      <c r="B75" s="136">
        <v>17.02</v>
      </c>
      <c r="C75" s="81" t="s">
        <v>104</v>
      </c>
      <c r="D75" s="64">
        <v>627.62629999999956</v>
      </c>
      <c r="E75" s="64">
        <v>728757.37458499998</v>
      </c>
      <c r="F75" s="64">
        <v>493.19640999999979</v>
      </c>
      <c r="G75" s="64">
        <v>514372.20379700005</v>
      </c>
      <c r="H75" s="117">
        <v>697.11139999999966</v>
      </c>
      <c r="I75" s="117">
        <v>677455.08156200044</v>
      </c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65">
        <f t="shared" ref="AB75:AB77" si="41">D75+F75+H75</f>
        <v>1817.9341099999992</v>
      </c>
      <c r="AC75" s="65">
        <f t="shared" ref="AC75:AC77" si="42">E75+G75+I75</f>
        <v>1920584.6599440007</v>
      </c>
      <c r="AD75" s="190"/>
      <c r="AE75" s="190"/>
    </row>
    <row r="76" spans="1:31" ht="12" customHeight="1">
      <c r="A76" s="95"/>
      <c r="B76" s="136">
        <v>17.03</v>
      </c>
      <c r="C76" s="92" t="s">
        <v>105</v>
      </c>
      <c r="D76" s="64">
        <v>2.2679999999999998</v>
      </c>
      <c r="E76" s="64">
        <v>7850.0015999999996</v>
      </c>
      <c r="F76" s="64">
        <v>0</v>
      </c>
      <c r="G76" s="64">
        <v>0</v>
      </c>
      <c r="H76" s="65">
        <v>0</v>
      </c>
      <c r="I76" s="65">
        <v>0</v>
      </c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>
        <f t="shared" si="41"/>
        <v>2.2679999999999998</v>
      </c>
      <c r="AC76" s="65">
        <f t="shared" si="42"/>
        <v>7850.0015999999996</v>
      </c>
    </row>
    <row r="77" spans="1:31" ht="12" customHeight="1">
      <c r="A77" s="95"/>
      <c r="B77" s="136">
        <v>1704</v>
      </c>
      <c r="C77" s="81" t="s">
        <v>106</v>
      </c>
      <c r="D77" s="64">
        <v>1350.4015799999995</v>
      </c>
      <c r="E77" s="64">
        <v>3383230.8684649975</v>
      </c>
      <c r="F77" s="64">
        <v>2081.7687499999965</v>
      </c>
      <c r="G77" s="64">
        <v>5076736.2785650054</v>
      </c>
      <c r="H77" s="117">
        <v>1664.9664699999973</v>
      </c>
      <c r="I77" s="117">
        <v>4479124.370792998</v>
      </c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65">
        <f t="shared" si="41"/>
        <v>5097.1367999999939</v>
      </c>
      <c r="AC77" s="65">
        <f t="shared" si="42"/>
        <v>12939091.517823001</v>
      </c>
    </row>
    <row r="78" spans="1:31" ht="12" customHeight="1">
      <c r="A78" s="156"/>
      <c r="B78" s="83"/>
      <c r="C78" s="157" t="s">
        <v>107</v>
      </c>
      <c r="D78" s="158"/>
      <c r="E78" s="158"/>
      <c r="F78" s="158"/>
      <c r="G78" s="158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</row>
    <row r="79" spans="1:31" ht="12" customHeight="1">
      <c r="A79" s="118"/>
      <c r="B79" s="79">
        <v>801.11</v>
      </c>
      <c r="C79" s="81" t="s">
        <v>108</v>
      </c>
      <c r="D79" s="65">
        <v>610.85108000000002</v>
      </c>
      <c r="E79" s="65">
        <v>493034.67649599997</v>
      </c>
      <c r="F79" s="65">
        <v>1042.1300000000001</v>
      </c>
      <c r="G79" s="65">
        <v>957753.74399999995</v>
      </c>
      <c r="H79" s="65">
        <v>978.12243999999998</v>
      </c>
      <c r="I79" s="65">
        <v>831175.99842800025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171"/>
      <c r="Y79" s="97"/>
      <c r="Z79" s="97"/>
      <c r="AA79" s="97"/>
      <c r="AB79" s="65">
        <f t="shared" ref="AB79" si="43">D79+F79+H79</f>
        <v>2631.1035200000001</v>
      </c>
      <c r="AC79" s="65">
        <f t="shared" ref="AC79" si="44">E79+G79+I79</f>
        <v>2281964.4189240001</v>
      </c>
    </row>
    <row r="80" spans="1:31" ht="12" customHeight="1">
      <c r="A80" s="156"/>
      <c r="B80" s="79" t="s">
        <v>109</v>
      </c>
      <c r="C80" s="81" t="s">
        <v>110</v>
      </c>
      <c r="D80" s="65">
        <v>318.32538999999986</v>
      </c>
      <c r="E80" s="65">
        <v>1470913.7187580001</v>
      </c>
      <c r="F80" s="65">
        <v>259.97207999999995</v>
      </c>
      <c r="G80" s="65">
        <v>1191961.4496349995</v>
      </c>
      <c r="H80" s="65">
        <v>269.77659000000017</v>
      </c>
      <c r="I80" s="65">
        <v>1319365.4125379995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76"/>
      <c r="Y80" s="76"/>
      <c r="Z80" s="76"/>
      <c r="AA80" s="76"/>
      <c r="AB80" s="65">
        <f t="shared" ref="AB80" si="45">D80+F80+H80</f>
        <v>848.07405999999992</v>
      </c>
      <c r="AC80" s="65">
        <f t="shared" ref="AC80" si="46">E80+G80+I80</f>
        <v>3982240.580930999</v>
      </c>
    </row>
    <row r="81" spans="1:33" ht="12" customHeight="1">
      <c r="A81" s="57" t="s">
        <v>111</v>
      </c>
      <c r="B81" s="119"/>
      <c r="C81" s="120" t="s">
        <v>112</v>
      </c>
      <c r="D81" s="84"/>
      <c r="E81" s="84"/>
      <c r="F81" s="121"/>
      <c r="G81" s="121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65"/>
      <c r="AC81" s="65"/>
      <c r="AF81" s="51"/>
    </row>
    <row r="82" spans="1:33" ht="12" customHeight="1">
      <c r="A82" s="256" t="s">
        <v>286</v>
      </c>
      <c r="B82" s="256"/>
      <c r="C82" s="123" t="s">
        <v>113</v>
      </c>
      <c r="D82" s="71">
        <f>SUM(D83:D86)</f>
        <v>10900.708790000001</v>
      </c>
      <c r="E82" s="71">
        <f t="shared" ref="E82:I82" si="47">SUM(E83:E86)</f>
        <v>12180026.564892001</v>
      </c>
      <c r="F82" s="71">
        <f t="shared" si="47"/>
        <v>7717.5600999999997</v>
      </c>
      <c r="G82" s="71">
        <f t="shared" si="47"/>
        <v>8626649.6103000026</v>
      </c>
      <c r="H82" s="71">
        <f t="shared" si="47"/>
        <v>8493.1922300000006</v>
      </c>
      <c r="I82" s="71">
        <f t="shared" si="47"/>
        <v>9446617.284436997</v>
      </c>
      <c r="J82" s="110"/>
      <c r="K82" s="110"/>
      <c r="L82" s="110"/>
      <c r="M82" s="110"/>
      <c r="N82" s="110"/>
      <c r="O82" s="110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10">
        <f>D82+F82+H82</f>
        <v>27111.46112</v>
      </c>
      <c r="AC82" s="110">
        <f>E82+G82+I82</f>
        <v>30253293.459629003</v>
      </c>
      <c r="AD82" s="145"/>
      <c r="AE82" s="48"/>
      <c r="AF82" s="51"/>
      <c r="AG82"/>
    </row>
    <row r="83" spans="1:33" ht="12" customHeight="1">
      <c r="A83" s="79"/>
      <c r="B83" s="79"/>
      <c r="C83" s="81" t="s">
        <v>114</v>
      </c>
      <c r="D83" s="65">
        <v>7401.2681300000004</v>
      </c>
      <c r="E83" s="65">
        <v>7867079.9743180005</v>
      </c>
      <c r="F83" s="65">
        <v>5329.8371999999999</v>
      </c>
      <c r="G83" s="65">
        <v>5920769.4243600015</v>
      </c>
      <c r="H83" s="65">
        <v>5548.6204199999993</v>
      </c>
      <c r="I83" s="65">
        <v>6315197.2059439979</v>
      </c>
      <c r="J83" s="65"/>
      <c r="K83" s="65"/>
      <c r="L83" s="117"/>
      <c r="M83" s="117"/>
      <c r="N83" s="117"/>
      <c r="O83" s="11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65">
        <f t="shared" ref="AB83" si="48">D83+F83+H83</f>
        <v>18279.725749999998</v>
      </c>
      <c r="AC83" s="65">
        <f t="shared" ref="AC83" si="49">E83+G83+I83</f>
        <v>20103046.604621999</v>
      </c>
      <c r="AD83" s="145"/>
      <c r="AE83" s="229"/>
      <c r="AF83" s="51"/>
      <c r="AG83"/>
    </row>
    <row r="84" spans="1:33" ht="12" customHeight="1">
      <c r="A84" s="79"/>
      <c r="B84" s="79">
        <v>713.1</v>
      </c>
      <c r="C84" s="81" t="s">
        <v>115</v>
      </c>
      <c r="D84" s="65">
        <v>2833.5518700000002</v>
      </c>
      <c r="E84" s="65">
        <v>3440274.745815</v>
      </c>
      <c r="F84" s="65">
        <v>1837.5084999999999</v>
      </c>
      <c r="G84" s="65">
        <v>1971627.5251200001</v>
      </c>
      <c r="H84" s="65">
        <v>2733.4086600000001</v>
      </c>
      <c r="I84" s="65">
        <v>2866623.0441970006</v>
      </c>
      <c r="J84" s="65"/>
      <c r="K84" s="65"/>
      <c r="L84" s="65"/>
      <c r="M84" s="65"/>
      <c r="N84" s="65"/>
      <c r="O84" s="65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65">
        <f t="shared" ref="AB84:AB92" si="50">D84+F84+H84</f>
        <v>7404.4690300000002</v>
      </c>
      <c r="AC84" s="65">
        <f t="shared" ref="AC84:AC89" si="51">E84+G84+I84</f>
        <v>8278525.3151320005</v>
      </c>
      <c r="AD84" s="145"/>
      <c r="AE84" s="48"/>
      <c r="AG84"/>
    </row>
    <row r="85" spans="1:33" ht="12" customHeight="1">
      <c r="A85" s="79"/>
      <c r="B85" s="79"/>
      <c r="C85" s="81" t="s">
        <v>116</v>
      </c>
      <c r="D85" s="65">
        <v>629.91380000000004</v>
      </c>
      <c r="E85" s="65">
        <v>801704.32410000009</v>
      </c>
      <c r="F85" s="65">
        <v>546.95940000000007</v>
      </c>
      <c r="G85" s="65">
        <v>717644.67431999999</v>
      </c>
      <c r="H85" s="65">
        <v>202.75906000000001</v>
      </c>
      <c r="I85" s="65">
        <v>245050.20831200003</v>
      </c>
      <c r="J85" s="65"/>
      <c r="K85" s="65"/>
      <c r="L85" s="65"/>
      <c r="M85" s="65"/>
      <c r="N85" s="65"/>
      <c r="O85" s="65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65">
        <f t="shared" si="50"/>
        <v>1379.6322600000001</v>
      </c>
      <c r="AC85" s="65">
        <f t="shared" si="51"/>
        <v>1764399.2067320002</v>
      </c>
      <c r="AD85" s="145"/>
      <c r="AE85" s="145"/>
      <c r="AG85"/>
    </row>
    <row r="86" spans="1:33" s="2" customFormat="1" ht="12" customHeight="1">
      <c r="A86" s="228"/>
      <c r="B86" s="228"/>
      <c r="C86" s="63" t="s">
        <v>117</v>
      </c>
      <c r="D86" s="64">
        <v>35.974989999999998</v>
      </c>
      <c r="E86" s="64">
        <v>70967.520659000002</v>
      </c>
      <c r="F86" s="64">
        <v>3.2549999999999999</v>
      </c>
      <c r="G86" s="64">
        <v>16607.986499999999</v>
      </c>
      <c r="H86" s="64">
        <v>8.4040900000000001</v>
      </c>
      <c r="I86" s="64">
        <v>19746.825983999999</v>
      </c>
      <c r="J86" s="64"/>
      <c r="K86" s="64"/>
      <c r="L86" s="64"/>
      <c r="M86" s="64"/>
      <c r="N86" s="64"/>
      <c r="O86" s="64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64">
        <f t="shared" si="50"/>
        <v>47.634079999999997</v>
      </c>
      <c r="AC86" s="64">
        <f t="shared" si="51"/>
        <v>107322.333143</v>
      </c>
      <c r="AD86" s="145"/>
      <c r="AE86" s="145"/>
    </row>
    <row r="87" spans="1:33" ht="12" customHeight="1">
      <c r="A87" s="257" t="s">
        <v>118</v>
      </c>
      <c r="B87" s="257"/>
      <c r="C87" s="81" t="s">
        <v>119</v>
      </c>
      <c r="D87" s="65">
        <v>35.939790000000002</v>
      </c>
      <c r="E87" s="65">
        <v>30808.599670000003</v>
      </c>
      <c r="F87" s="65">
        <v>78.239999999999995</v>
      </c>
      <c r="G87" s="65">
        <v>53957.052000000003</v>
      </c>
      <c r="H87" s="65">
        <v>372.81861000000004</v>
      </c>
      <c r="I87" s="65">
        <v>246338.656292</v>
      </c>
      <c r="J87" s="65"/>
      <c r="K87" s="65"/>
      <c r="L87" s="65"/>
      <c r="M87" s="65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65">
        <f t="shared" si="50"/>
        <v>486.99840000000006</v>
      </c>
      <c r="AC87" s="65">
        <f t="shared" si="51"/>
        <v>331104.30796200002</v>
      </c>
      <c r="AD87" s="48"/>
      <c r="AF87" s="145"/>
      <c r="AG87" s="22"/>
    </row>
    <row r="88" spans="1:33" ht="12" customHeight="1">
      <c r="A88" s="257" t="s">
        <v>120</v>
      </c>
      <c r="B88" s="257"/>
      <c r="C88" s="81" t="s">
        <v>121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/>
      <c r="K88" s="65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65">
        <f t="shared" si="50"/>
        <v>0</v>
      </c>
      <c r="AC88" s="65">
        <f t="shared" si="51"/>
        <v>0</v>
      </c>
      <c r="AD88" s="48"/>
      <c r="AE88" s="175"/>
      <c r="AG88"/>
    </row>
    <row r="89" spans="1:33" ht="12" customHeight="1">
      <c r="A89" s="258"/>
      <c r="B89" s="258"/>
      <c r="C89" s="207" t="s">
        <v>122</v>
      </c>
      <c r="D89" s="104">
        <f>SUM(D90:D92)</f>
        <v>400.83363999999995</v>
      </c>
      <c r="E89" s="104">
        <f t="shared" ref="E89:H89" si="52">SUM(E90:E92)</f>
        <v>705584.017398</v>
      </c>
      <c r="F89" s="104">
        <f t="shared" si="52"/>
        <v>488.16141000000005</v>
      </c>
      <c r="G89" s="104">
        <f t="shared" si="52"/>
        <v>959150.84586700005</v>
      </c>
      <c r="H89" s="151">
        <f t="shared" si="52"/>
        <v>772.95479999999998</v>
      </c>
      <c r="I89" s="110">
        <f t="shared" ref="I89" si="53">SUM(I90:I92)</f>
        <v>1274682.0404400001</v>
      </c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>
        <f t="shared" si="50"/>
        <v>1661.94985</v>
      </c>
      <c r="AC89" s="110">
        <f t="shared" si="51"/>
        <v>2939416.9037049999</v>
      </c>
      <c r="AD89" s="48"/>
      <c r="AE89" s="145"/>
      <c r="AG89"/>
    </row>
    <row r="90" spans="1:33" ht="12" customHeight="1">
      <c r="A90" s="79"/>
      <c r="B90" s="79" t="s">
        <v>123</v>
      </c>
      <c r="C90" s="81" t="s">
        <v>124</v>
      </c>
      <c r="D90" s="65">
        <v>0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>
        <f t="shared" si="50"/>
        <v>0</v>
      </c>
      <c r="AC90" s="65">
        <f t="shared" ref="AC90" si="54">E90+G90+I90</f>
        <v>0</v>
      </c>
      <c r="AD90" s="230"/>
      <c r="AE90" s="145"/>
      <c r="AG90"/>
    </row>
    <row r="91" spans="1:33" ht="12" customHeight="1">
      <c r="A91" s="79"/>
      <c r="B91" s="79" t="s">
        <v>125</v>
      </c>
      <c r="C91" s="81" t="s">
        <v>126</v>
      </c>
      <c r="D91" s="65">
        <v>161.95022</v>
      </c>
      <c r="E91" s="65">
        <v>342096.39083000005</v>
      </c>
      <c r="F91" s="65">
        <v>415.48141000000004</v>
      </c>
      <c r="G91" s="65">
        <v>880353.06186700007</v>
      </c>
      <c r="H91" s="65">
        <v>485.69479999999999</v>
      </c>
      <c r="I91" s="65">
        <v>953387.10644000012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>
        <f t="shared" si="50"/>
        <v>1063.12643</v>
      </c>
      <c r="AC91" s="65">
        <f t="shared" ref="AC91:AC92" si="55">E91+G91+I91</f>
        <v>2175836.5591370002</v>
      </c>
      <c r="AD91" s="48"/>
      <c r="AG91"/>
    </row>
    <row r="92" spans="1:33" ht="12" customHeight="1">
      <c r="A92" s="79"/>
      <c r="B92" s="79" t="s">
        <v>127</v>
      </c>
      <c r="C92" s="81" t="s">
        <v>128</v>
      </c>
      <c r="D92" s="65">
        <v>238.88341999999997</v>
      </c>
      <c r="E92" s="65">
        <v>363487.62656800001</v>
      </c>
      <c r="F92" s="65">
        <v>72.680000000000007</v>
      </c>
      <c r="G92" s="65">
        <v>78797.784</v>
      </c>
      <c r="H92" s="65">
        <v>287.26</v>
      </c>
      <c r="I92" s="65">
        <v>321294.93400000001</v>
      </c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>
        <f t="shared" si="50"/>
        <v>598.82341999999994</v>
      </c>
      <c r="AC92" s="65">
        <f t="shared" si="55"/>
        <v>763580.34456799994</v>
      </c>
      <c r="AD92" s="48"/>
      <c r="AG92"/>
    </row>
    <row r="93" spans="1:33" ht="12" customHeight="1">
      <c r="A93" s="159" t="s">
        <v>111</v>
      </c>
      <c r="B93" s="205"/>
      <c r="C93" s="206" t="s">
        <v>129</v>
      </c>
      <c r="D93" s="82"/>
      <c r="E93" s="82"/>
      <c r="F93" s="82"/>
      <c r="G93" s="82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G93"/>
    </row>
    <row r="94" spans="1:33" ht="12" customHeight="1">
      <c r="A94" s="87"/>
      <c r="B94" s="79" t="s">
        <v>130</v>
      </c>
      <c r="C94" s="122" t="s">
        <v>131</v>
      </c>
      <c r="D94" s="110">
        <v>208.75257999999999</v>
      </c>
      <c r="E94" s="110">
        <v>145652.36738399998</v>
      </c>
      <c r="F94" s="110">
        <v>208.70711</v>
      </c>
      <c r="G94" s="110">
        <v>74484.568190000005</v>
      </c>
      <c r="H94" s="110">
        <v>336.93099999999998</v>
      </c>
      <c r="I94" s="110">
        <v>196332.61000000002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>
        <f t="shared" ref="AB94:AB95" si="56">D94+F94+H94</f>
        <v>754.39068999999995</v>
      </c>
      <c r="AC94" s="110">
        <f t="shared" ref="AC94:AC95" si="57">E94+G94+I94</f>
        <v>416469.54557399999</v>
      </c>
      <c r="AD94" s="231"/>
      <c r="AG94"/>
    </row>
    <row r="95" spans="1:33" ht="12" customHeight="1">
      <c r="A95" s="87"/>
      <c r="B95" s="79" t="s">
        <v>132</v>
      </c>
      <c r="C95" s="122" t="s">
        <v>133</v>
      </c>
      <c r="D95" s="110">
        <v>3155.9891599999987</v>
      </c>
      <c r="E95" s="110">
        <v>1628972.6325820009</v>
      </c>
      <c r="F95" s="110">
        <v>534.45946000000038</v>
      </c>
      <c r="G95" s="110">
        <v>271518.53885600023</v>
      </c>
      <c r="H95" s="110">
        <v>513.73168999999996</v>
      </c>
      <c r="I95" s="110">
        <v>200444.55735700016</v>
      </c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>
        <f t="shared" si="56"/>
        <v>4204.1803099999988</v>
      </c>
      <c r="AC95" s="110">
        <f t="shared" si="57"/>
        <v>2100935.7287950013</v>
      </c>
      <c r="AD95" s="145"/>
      <c r="AG95"/>
    </row>
    <row r="96" spans="1:33" ht="12" customHeight="1">
      <c r="A96" s="257"/>
      <c r="B96" s="257"/>
      <c r="C96" s="123" t="s">
        <v>134</v>
      </c>
      <c r="D96" s="117">
        <f>D97+D98+D99</f>
        <v>569.61391000000003</v>
      </c>
      <c r="E96" s="117">
        <f t="shared" ref="E96:I96" si="58">E97+E98+E99</f>
        <v>971837.73051499994</v>
      </c>
      <c r="F96" s="117">
        <f t="shared" si="58"/>
        <v>529.51335999999992</v>
      </c>
      <c r="G96" s="117">
        <f>G97+G98+G99</f>
        <v>936098.96599400009</v>
      </c>
      <c r="H96" s="117">
        <f t="shared" si="58"/>
        <v>721.74365000000012</v>
      </c>
      <c r="I96" s="117">
        <f t="shared" si="58"/>
        <v>1314792.6628980001</v>
      </c>
      <c r="J96" s="117"/>
      <c r="K96" s="117"/>
      <c r="L96" s="117"/>
      <c r="M96" s="117"/>
      <c r="N96" s="117"/>
      <c r="O96" s="117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65">
        <f t="shared" ref="AB96" si="59">D96+F96+H96</f>
        <v>1820.8709200000001</v>
      </c>
      <c r="AC96" s="65">
        <f t="shared" ref="AC96" si="60">E96+G96+I96</f>
        <v>3222729.3594070002</v>
      </c>
      <c r="AE96" s="51"/>
      <c r="AG96"/>
    </row>
    <row r="97" spans="1:32" s="210" customFormat="1" ht="12" customHeight="1">
      <c r="A97" s="208"/>
      <c r="B97" s="208"/>
      <c r="C97" s="209" t="s">
        <v>135</v>
      </c>
      <c r="D97" s="71">
        <v>0</v>
      </c>
      <c r="E97" s="71">
        <v>0</v>
      </c>
      <c r="F97" s="71">
        <v>0</v>
      </c>
      <c r="G97" s="71">
        <v>0</v>
      </c>
      <c r="H97" s="65">
        <v>0</v>
      </c>
      <c r="I97" s="65">
        <v>0</v>
      </c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>
        <f t="shared" ref="AB97" si="61">D97+F97+H97</f>
        <v>0</v>
      </c>
      <c r="AC97" s="65">
        <f t="shared" ref="AC97" si="62">E97+G97+I97</f>
        <v>0</v>
      </c>
      <c r="AD97" s="145"/>
      <c r="AE97" s="2"/>
      <c r="AF97" s="2"/>
    </row>
    <row r="98" spans="1:32" s="210" customFormat="1" ht="13.5" customHeight="1">
      <c r="A98" s="208"/>
      <c r="B98" s="208" t="s">
        <v>136</v>
      </c>
      <c r="C98" s="211" t="s">
        <v>137</v>
      </c>
      <c r="D98" s="65">
        <v>465.23917999999998</v>
      </c>
      <c r="E98" s="65">
        <v>748250.31131200003</v>
      </c>
      <c r="F98" s="65">
        <v>384.88</v>
      </c>
      <c r="G98" s="65">
        <v>592769.66800000006</v>
      </c>
      <c r="H98" s="65">
        <v>631.94000000000005</v>
      </c>
      <c r="I98" s="65">
        <v>986118.9360000001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>
        <f t="shared" ref="AB98" si="63">D98+F98+H98</f>
        <v>1482.05918</v>
      </c>
      <c r="AC98" s="65">
        <f t="shared" ref="AC98" si="64">E98+G98+I98</f>
        <v>2327138.9153120001</v>
      </c>
      <c r="AD98" s="145"/>
      <c r="AE98" s="2"/>
      <c r="AF98" s="2"/>
    </row>
    <row r="99" spans="1:32" s="210" customFormat="1" ht="12" customHeight="1">
      <c r="A99" s="208"/>
      <c r="B99" s="208" t="s">
        <v>138</v>
      </c>
      <c r="C99" s="211" t="s">
        <v>139</v>
      </c>
      <c r="D99" s="65">
        <v>104.37473000000003</v>
      </c>
      <c r="E99" s="65">
        <v>223587.41920299997</v>
      </c>
      <c r="F99" s="65">
        <v>144.63335999999998</v>
      </c>
      <c r="G99" s="65">
        <v>343329.29799400002</v>
      </c>
      <c r="H99" s="65">
        <v>89.803650000000005</v>
      </c>
      <c r="I99" s="65">
        <v>328673.72689800005</v>
      </c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>
        <f t="shared" ref="AB99:AB100" si="65">D99+F99+H99</f>
        <v>338.81173999999999</v>
      </c>
      <c r="AC99" s="65">
        <f t="shared" ref="AC99:AC100" si="66">E99+G99+I99</f>
        <v>895590.44409500016</v>
      </c>
      <c r="AD99" s="2"/>
      <c r="AE99" s="2"/>
      <c r="AF99" s="2"/>
    </row>
    <row r="100" spans="1:32" s="210" customFormat="1" ht="14.25" customHeight="1">
      <c r="A100" s="208"/>
      <c r="B100" s="208" t="s">
        <v>140</v>
      </c>
      <c r="C100" s="209" t="s">
        <v>141</v>
      </c>
      <c r="D100" s="71">
        <v>0.32659000000000005</v>
      </c>
      <c r="E100" s="71">
        <v>1273.506441</v>
      </c>
      <c r="F100" s="71">
        <v>213.49914999999999</v>
      </c>
      <c r="G100" s="71">
        <v>11986.60721</v>
      </c>
      <c r="H100" s="110">
        <v>46.822000000000003</v>
      </c>
      <c r="I100" s="110">
        <v>2341.1</v>
      </c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>
        <f t="shared" si="65"/>
        <v>260.64774</v>
      </c>
      <c r="AC100" s="110">
        <f t="shared" si="66"/>
        <v>15601.213651</v>
      </c>
      <c r="AD100" s="145"/>
      <c r="AE100" s="2"/>
      <c r="AF100" s="2"/>
    </row>
    <row r="101" spans="1:32" s="210" customFormat="1" ht="12" customHeight="1">
      <c r="A101" s="208"/>
      <c r="B101" s="208" t="s">
        <v>142</v>
      </c>
      <c r="C101" s="211" t="s">
        <v>143</v>
      </c>
      <c r="D101" s="65">
        <v>0.31751999999999997</v>
      </c>
      <c r="E101" s="65">
        <v>631.99180799999999</v>
      </c>
      <c r="F101" s="65">
        <v>3.9920000000000004E-2</v>
      </c>
      <c r="G101" s="65">
        <v>313.77120000000002</v>
      </c>
      <c r="H101" s="65">
        <v>0.40028999999999998</v>
      </c>
      <c r="I101" s="65">
        <v>2869.5064779999998</v>
      </c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>
        <f t="shared" ref="AB101:AB105" si="67">D101+F101+H101</f>
        <v>0.75773000000000001</v>
      </c>
      <c r="AC101" s="65">
        <f t="shared" ref="AC101:AC105" si="68">E101+G101+I101</f>
        <v>3815.2694859999997</v>
      </c>
      <c r="AD101" s="145"/>
      <c r="AE101" s="2"/>
      <c r="AF101" s="2"/>
    </row>
    <row r="102" spans="1:32" s="210" customFormat="1" ht="10.5" customHeight="1">
      <c r="A102" s="212"/>
      <c r="B102" s="208" t="s">
        <v>144</v>
      </c>
      <c r="C102" s="211" t="s">
        <v>145</v>
      </c>
      <c r="D102" s="65">
        <v>16.352519999999966</v>
      </c>
      <c r="E102" s="65">
        <v>62849.144541999995</v>
      </c>
      <c r="F102" s="65">
        <v>15.917639999999979</v>
      </c>
      <c r="G102" s="65">
        <v>55021.782962999954</v>
      </c>
      <c r="H102" s="65">
        <v>21.019799999999972</v>
      </c>
      <c r="I102" s="65">
        <v>74208.32282799996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>
        <f t="shared" si="67"/>
        <v>53.289959999999923</v>
      </c>
      <c r="AC102" s="65">
        <f t="shared" si="68"/>
        <v>192079.25033299992</v>
      </c>
      <c r="AD102" s="2"/>
      <c r="AE102" s="2"/>
      <c r="AF102" s="2"/>
    </row>
    <row r="103" spans="1:32" s="210" customFormat="1" ht="12" customHeight="1">
      <c r="A103" s="212"/>
      <c r="B103" s="208" t="s">
        <v>146</v>
      </c>
      <c r="C103" s="211" t="s">
        <v>147</v>
      </c>
      <c r="D103" s="65">
        <v>1.4309400000000001</v>
      </c>
      <c r="E103" s="65">
        <v>6476.3815579999991</v>
      </c>
      <c r="F103" s="65">
        <v>0.70896999999999999</v>
      </c>
      <c r="G103" s="65">
        <v>4340.1965150000005</v>
      </c>
      <c r="H103" s="65">
        <v>0.25498000000000004</v>
      </c>
      <c r="I103" s="65">
        <v>1098.6305600000001</v>
      </c>
      <c r="J103" s="213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>
        <f t="shared" si="67"/>
        <v>2.3948900000000002</v>
      </c>
      <c r="AC103" s="65">
        <f t="shared" si="68"/>
        <v>11915.208633</v>
      </c>
      <c r="AD103" s="2"/>
      <c r="AE103" s="2"/>
      <c r="AF103" s="2"/>
    </row>
    <row r="104" spans="1:32" s="210" customFormat="1" ht="12" customHeight="1">
      <c r="A104" s="212"/>
      <c r="B104" s="208">
        <v>705</v>
      </c>
      <c r="C104" s="211" t="s">
        <v>148</v>
      </c>
      <c r="D104" s="65">
        <v>28.858029999999932</v>
      </c>
      <c r="E104" s="65">
        <v>112828.53744200015</v>
      </c>
      <c r="F104" s="65">
        <v>24.771169999999952</v>
      </c>
      <c r="G104" s="65">
        <v>91168.337279000145</v>
      </c>
      <c r="H104" s="65">
        <v>24.77495999999994</v>
      </c>
      <c r="I104" s="65">
        <v>105871.17025800017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>
        <f t="shared" si="67"/>
        <v>78.40415999999982</v>
      </c>
      <c r="AC104" s="65">
        <f t="shared" si="68"/>
        <v>309868.04497900046</v>
      </c>
      <c r="AD104" s="2"/>
      <c r="AE104" s="2"/>
      <c r="AF104" s="2"/>
    </row>
    <row r="105" spans="1:32" s="210" customFormat="1" ht="12" customHeight="1">
      <c r="A105" s="212"/>
      <c r="B105" s="208" t="s">
        <v>149</v>
      </c>
      <c r="C105" s="211" t="s">
        <v>150</v>
      </c>
      <c r="D105" s="65">
        <v>2.26844</v>
      </c>
      <c r="E105" s="65">
        <v>8805.6239889999997</v>
      </c>
      <c r="F105" s="65">
        <v>0.87725000000000009</v>
      </c>
      <c r="G105" s="65">
        <v>2682.8347320000003</v>
      </c>
      <c r="H105" s="71">
        <v>1.1693600000000004</v>
      </c>
      <c r="I105" s="71">
        <v>3865.0693290000017</v>
      </c>
      <c r="J105" s="214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65">
        <f t="shared" si="67"/>
        <v>4.3150500000000003</v>
      </c>
      <c r="AC105" s="65">
        <f t="shared" si="68"/>
        <v>15353.528050000001</v>
      </c>
      <c r="AD105" s="2"/>
      <c r="AE105" s="2"/>
      <c r="AF105" s="2"/>
    </row>
    <row r="106" spans="1:32" ht="3" customHeight="1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</row>
    <row r="107" spans="1:32" s="2" customFormat="1" ht="14.25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</row>
    <row r="108" spans="1:32" s="2" customFormat="1" ht="21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</row>
    <row r="109" spans="1:32" ht="18.75" customHeight="1">
      <c r="A109" s="106"/>
      <c r="B109" s="106"/>
      <c r="C109" s="106"/>
      <c r="D109" s="124"/>
      <c r="E109" s="12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</row>
    <row r="110" spans="1:32">
      <c r="A110" s="106"/>
      <c r="B110" s="106"/>
      <c r="C110" s="106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58"/>
      <c r="AC110" s="111" t="s">
        <v>151</v>
      </c>
    </row>
    <row r="111" spans="1:32">
      <c r="A111" s="238" t="s">
        <v>289</v>
      </c>
      <c r="B111" s="238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238"/>
      <c r="X111" s="238"/>
      <c r="Y111" s="238"/>
      <c r="Z111" s="238"/>
      <c r="AA111" s="238"/>
      <c r="AB111" s="238"/>
      <c r="AC111" s="238"/>
    </row>
    <row r="112" spans="1:32">
      <c r="A112" s="252" t="s">
        <v>2</v>
      </c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  <c r="Z112" s="252"/>
      <c r="AA112" s="252"/>
      <c r="AB112" s="252"/>
      <c r="AC112" s="252"/>
    </row>
    <row r="113" spans="1:32" ht="4.5" customHeight="1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26"/>
      <c r="AC113" s="126"/>
    </row>
    <row r="114" spans="1:32">
      <c r="A114" s="241" t="s">
        <v>152</v>
      </c>
      <c r="B114" s="263" t="s">
        <v>4</v>
      </c>
      <c r="C114" s="253" t="s">
        <v>95</v>
      </c>
      <c r="D114" s="240" t="s">
        <v>6</v>
      </c>
      <c r="E114" s="240"/>
      <c r="F114" s="240" t="s">
        <v>7</v>
      </c>
      <c r="G114" s="240"/>
      <c r="H114" s="240" t="s">
        <v>8</v>
      </c>
      <c r="I114" s="240"/>
      <c r="J114" s="240" t="s">
        <v>9</v>
      </c>
      <c r="K114" s="240"/>
      <c r="L114" s="240" t="s">
        <v>10</v>
      </c>
      <c r="M114" s="240"/>
      <c r="N114" s="240" t="s">
        <v>11</v>
      </c>
      <c r="O114" s="240"/>
      <c r="P114" s="240" t="s">
        <v>12</v>
      </c>
      <c r="Q114" s="240"/>
      <c r="R114" s="240" t="s">
        <v>13</v>
      </c>
      <c r="S114" s="240"/>
      <c r="T114" s="240" t="s">
        <v>14</v>
      </c>
      <c r="U114" s="240"/>
      <c r="V114" s="240" t="s">
        <v>15</v>
      </c>
      <c r="W114" s="240"/>
      <c r="X114" s="240" t="s">
        <v>16</v>
      </c>
      <c r="Y114" s="240"/>
      <c r="Z114" s="240" t="s">
        <v>17</v>
      </c>
      <c r="AA114" s="240"/>
      <c r="AB114" s="240" t="s">
        <v>18</v>
      </c>
      <c r="AC114" s="243"/>
    </row>
    <row r="115" spans="1:32" s="2" customFormat="1">
      <c r="A115" s="242"/>
      <c r="B115" s="264"/>
      <c r="C115" s="254"/>
      <c r="D115" s="53" t="s">
        <v>19</v>
      </c>
      <c r="E115" s="53" t="s">
        <v>20</v>
      </c>
      <c r="F115" s="53" t="s">
        <v>19</v>
      </c>
      <c r="G115" s="53" t="s">
        <v>20</v>
      </c>
      <c r="H115" s="53" t="s">
        <v>19</v>
      </c>
      <c r="I115" s="53" t="s">
        <v>20</v>
      </c>
      <c r="J115" s="53" t="s">
        <v>19</v>
      </c>
      <c r="K115" s="53" t="s">
        <v>20</v>
      </c>
      <c r="L115" s="53" t="s">
        <v>19</v>
      </c>
      <c r="M115" s="53" t="s">
        <v>20</v>
      </c>
      <c r="N115" s="53" t="s">
        <v>19</v>
      </c>
      <c r="O115" s="53" t="s">
        <v>20</v>
      </c>
      <c r="P115" s="53" t="s">
        <v>19</v>
      </c>
      <c r="Q115" s="53" t="s">
        <v>20</v>
      </c>
      <c r="R115" s="53" t="s">
        <v>19</v>
      </c>
      <c r="S115" s="53" t="s">
        <v>20</v>
      </c>
      <c r="T115" s="53" t="s">
        <v>19</v>
      </c>
      <c r="U115" s="53" t="s">
        <v>20</v>
      </c>
      <c r="V115" s="53" t="s">
        <v>19</v>
      </c>
      <c r="W115" s="53" t="s">
        <v>20</v>
      </c>
      <c r="X115" s="53" t="s">
        <v>19</v>
      </c>
      <c r="Y115" s="53" t="s">
        <v>20</v>
      </c>
      <c r="Z115" s="53" t="s">
        <v>19</v>
      </c>
      <c r="AA115" s="53" t="s">
        <v>20</v>
      </c>
      <c r="AB115" s="53" t="s">
        <v>19</v>
      </c>
      <c r="AC115" s="109" t="s">
        <v>20</v>
      </c>
    </row>
    <row r="116" spans="1:32" s="210" customFormat="1" ht="12" customHeight="1">
      <c r="A116" s="219"/>
      <c r="B116" s="220"/>
      <c r="C116" s="219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"/>
      <c r="AE116" s="2"/>
      <c r="AF116" s="2"/>
    </row>
    <row r="117" spans="1:32" s="218" customFormat="1" ht="12" customHeight="1">
      <c r="A117" s="215"/>
      <c r="B117" s="216" t="s">
        <v>153</v>
      </c>
      <c r="C117" s="217" t="s">
        <v>154</v>
      </c>
      <c r="D117" s="161">
        <v>0</v>
      </c>
      <c r="E117" s="161">
        <v>0</v>
      </c>
      <c r="F117" s="161">
        <v>4.4679999999999997E-2</v>
      </c>
      <c r="G117" s="161">
        <v>674.86095599999999</v>
      </c>
      <c r="H117" s="161">
        <v>0</v>
      </c>
      <c r="I117" s="161">
        <v>0</v>
      </c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>
        <f t="shared" ref="AB117" si="69">D117+F117+H117</f>
        <v>4.4679999999999997E-2</v>
      </c>
      <c r="AC117" s="161">
        <f t="shared" ref="AC117" si="70">E117+G117+I117</f>
        <v>674.86095599999999</v>
      </c>
      <c r="AD117" s="232"/>
      <c r="AE117" s="233"/>
      <c r="AF117" s="233"/>
    </row>
    <row r="118" spans="1:32" ht="12" customHeight="1">
      <c r="A118" s="122"/>
      <c r="B118" s="79" t="s">
        <v>155</v>
      </c>
      <c r="C118" s="81" t="s">
        <v>156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161">
        <f t="shared" ref="AB118:AB123" si="71">D118+F118+H118</f>
        <v>0</v>
      </c>
      <c r="AC118" s="161">
        <f t="shared" ref="AC118:AC123" si="72">E118+G118+I118</f>
        <v>0</v>
      </c>
    </row>
    <row r="119" spans="1:32" ht="12" customHeight="1">
      <c r="A119" s="122"/>
      <c r="B119" s="79" t="s">
        <v>157</v>
      </c>
      <c r="C119" s="81" t="s">
        <v>158</v>
      </c>
      <c r="D119" s="65">
        <v>13.682600000000017</v>
      </c>
      <c r="E119" s="65">
        <v>34309.907134000016</v>
      </c>
      <c r="F119" s="65">
        <v>12.673210000000006</v>
      </c>
      <c r="G119" s="65">
        <v>25718.042692000003</v>
      </c>
      <c r="H119" s="65">
        <v>16.292980000000004</v>
      </c>
      <c r="I119" s="65">
        <v>34801.731372999995</v>
      </c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161">
        <f t="shared" si="71"/>
        <v>42.648790000000027</v>
      </c>
      <c r="AC119" s="161">
        <f t="shared" si="72"/>
        <v>94829.681199000013</v>
      </c>
    </row>
    <row r="120" spans="1:32" ht="12" customHeight="1">
      <c r="A120" s="122"/>
      <c r="B120" s="79" t="s">
        <v>159</v>
      </c>
      <c r="C120" s="81" t="s">
        <v>160</v>
      </c>
      <c r="D120" s="65">
        <v>4.6284599999999987</v>
      </c>
      <c r="E120" s="65">
        <v>29566.530819999993</v>
      </c>
      <c r="F120" s="65">
        <v>4.6826199999999982</v>
      </c>
      <c r="G120" s="65">
        <v>29763.608981000001</v>
      </c>
      <c r="H120" s="65">
        <v>5.5378899999999982</v>
      </c>
      <c r="I120" s="65">
        <v>35442.662245000007</v>
      </c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161">
        <f t="shared" si="71"/>
        <v>14.848969999999994</v>
      </c>
      <c r="AC120" s="161">
        <f t="shared" si="72"/>
        <v>94772.802045999997</v>
      </c>
    </row>
    <row r="121" spans="1:32" ht="12" customHeight="1">
      <c r="A121" s="122"/>
      <c r="B121" s="79" t="s">
        <v>161</v>
      </c>
      <c r="C121" s="81" t="s">
        <v>162</v>
      </c>
      <c r="D121" s="65">
        <v>7.3795299999999999</v>
      </c>
      <c r="E121" s="65">
        <v>21185.405574999997</v>
      </c>
      <c r="F121" s="65">
        <v>8.1061499999999995</v>
      </c>
      <c r="G121" s="65">
        <v>21000.527081</v>
      </c>
      <c r="H121" s="117">
        <v>7.5693199999999994</v>
      </c>
      <c r="I121" s="117">
        <v>17286.990140000002</v>
      </c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161">
        <f t="shared" si="71"/>
        <v>23.055</v>
      </c>
      <c r="AC121" s="161">
        <f t="shared" si="72"/>
        <v>59472.922795999999</v>
      </c>
    </row>
    <row r="122" spans="1:32" ht="12" customHeight="1">
      <c r="A122" s="122"/>
      <c r="B122" s="79" t="s">
        <v>163</v>
      </c>
      <c r="C122" s="81" t="s">
        <v>164</v>
      </c>
      <c r="D122" s="65">
        <v>0</v>
      </c>
      <c r="E122" s="65">
        <v>0</v>
      </c>
      <c r="F122" s="65">
        <v>0</v>
      </c>
      <c r="G122" s="65">
        <v>0</v>
      </c>
      <c r="H122" s="65">
        <v>0</v>
      </c>
      <c r="I122" s="65">
        <v>0</v>
      </c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161">
        <f t="shared" si="71"/>
        <v>0</v>
      </c>
      <c r="AC122" s="161">
        <f t="shared" si="72"/>
        <v>0</v>
      </c>
    </row>
    <row r="123" spans="1:32" ht="12" customHeight="1">
      <c r="A123" s="125"/>
      <c r="B123" s="79" t="s">
        <v>165</v>
      </c>
      <c r="C123" s="123" t="s">
        <v>166</v>
      </c>
      <c r="D123" s="160">
        <v>5.9884200000000121</v>
      </c>
      <c r="E123" s="160">
        <v>16738.165254999996</v>
      </c>
      <c r="F123" s="160">
        <v>3.7354099999999959</v>
      </c>
      <c r="G123" s="160">
        <v>11391.385019999985</v>
      </c>
      <c r="H123" s="160">
        <v>9.5778599999999887</v>
      </c>
      <c r="I123" s="160">
        <v>24329.197848000058</v>
      </c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294">
        <f t="shared" si="71"/>
        <v>19.301689999999997</v>
      </c>
      <c r="AC123" s="294">
        <f t="shared" si="72"/>
        <v>52458.748123000041</v>
      </c>
      <c r="AD123" s="145"/>
    </row>
    <row r="124" spans="1:32" s="210" customFormat="1" ht="12" customHeight="1">
      <c r="A124" s="222" t="s">
        <v>111</v>
      </c>
      <c r="B124" s="223"/>
      <c r="C124" s="224" t="s">
        <v>167</v>
      </c>
      <c r="D124" s="82"/>
      <c r="E124" s="82"/>
      <c r="F124" s="223"/>
      <c r="G124" s="223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110"/>
      <c r="AC124" s="65"/>
      <c r="AD124" s="2"/>
      <c r="AE124" s="2"/>
      <c r="AF124" s="2"/>
    </row>
    <row r="125" spans="1:32" s="2" customFormat="1" ht="12" customHeight="1">
      <c r="A125" s="265"/>
      <c r="B125" s="265"/>
      <c r="C125" s="181" t="s">
        <v>168</v>
      </c>
      <c r="D125" s="180">
        <f>SUM(D126:D130)</f>
        <v>6180.1508100000028</v>
      </c>
      <c r="E125" s="180">
        <f t="shared" ref="E125:F125" si="73">SUM(E126:E130)</f>
        <v>6503417.8462170046</v>
      </c>
      <c r="F125" s="180">
        <f t="shared" si="73"/>
        <v>7500.9476700000014</v>
      </c>
      <c r="G125" s="180">
        <f t="shared" ref="G125:I125" si="74">SUM(G126:G130)</f>
        <v>7214261.0033229999</v>
      </c>
      <c r="H125" s="182">
        <f t="shared" si="74"/>
        <v>8346.1231500000031</v>
      </c>
      <c r="I125" s="182">
        <f t="shared" si="74"/>
        <v>8687486.3022080008</v>
      </c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  <c r="AA125" s="182"/>
      <c r="AB125" s="180">
        <f>D125+F125+H125</f>
        <v>22027.221630000007</v>
      </c>
      <c r="AC125" s="180">
        <f>E125+G125+I125</f>
        <v>22405165.151748005</v>
      </c>
    </row>
    <row r="126" spans="1:32" s="2" customFormat="1" ht="12" customHeight="1">
      <c r="A126" s="62"/>
      <c r="B126" s="62" t="s">
        <v>169</v>
      </c>
      <c r="C126" s="63" t="s">
        <v>170</v>
      </c>
      <c r="D126" s="176">
        <v>970</v>
      </c>
      <c r="E126" s="176">
        <v>899278</v>
      </c>
      <c r="F126" s="176">
        <v>300</v>
      </c>
      <c r="G126" s="176">
        <v>272040</v>
      </c>
      <c r="H126" s="64">
        <v>1182.2750000000001</v>
      </c>
      <c r="I126" s="64">
        <v>1066684.675</v>
      </c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75"/>
      <c r="U126" s="75"/>
      <c r="V126" s="75"/>
      <c r="W126" s="75"/>
      <c r="X126" s="75"/>
      <c r="Y126" s="75"/>
      <c r="Z126" s="75"/>
      <c r="AA126" s="75"/>
      <c r="AB126" s="64">
        <f t="shared" ref="AB126" si="75">D126+F126+H126</f>
        <v>2452.2750000000001</v>
      </c>
      <c r="AC126" s="64">
        <f t="shared" ref="AC126" si="76">E126+G126+I126</f>
        <v>2238002.6749999998</v>
      </c>
    </row>
    <row r="127" spans="1:32" s="2" customFormat="1" ht="12" customHeight="1">
      <c r="A127" s="62"/>
      <c r="B127" s="62" t="s">
        <v>171</v>
      </c>
      <c r="C127" s="63" t="s">
        <v>172</v>
      </c>
      <c r="D127" s="64">
        <v>1882.1809099999996</v>
      </c>
      <c r="E127" s="64">
        <v>939635.51318900054</v>
      </c>
      <c r="F127" s="64">
        <v>2168.7748700000002</v>
      </c>
      <c r="G127" s="64">
        <v>1055622.0944920005</v>
      </c>
      <c r="H127" s="64">
        <v>2673.7927599999998</v>
      </c>
      <c r="I127" s="64">
        <v>1414722.5614990003</v>
      </c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183"/>
      <c r="U127" s="178"/>
      <c r="V127" s="178"/>
      <c r="W127" s="178"/>
      <c r="X127" s="178"/>
      <c r="Y127" s="178"/>
      <c r="Z127" s="178"/>
      <c r="AA127" s="178"/>
      <c r="AB127" s="64">
        <f t="shared" ref="AB127:AB132" si="77">D127+F127+H127</f>
        <v>6724.7485399999996</v>
      </c>
      <c r="AC127" s="64">
        <f t="shared" ref="AC127:AC132" si="78">E127+G127+I127</f>
        <v>3409980.1691800011</v>
      </c>
      <c r="AD127" s="145"/>
    </row>
    <row r="128" spans="1:32" s="2" customFormat="1" ht="12" customHeight="1">
      <c r="A128" s="62"/>
      <c r="B128" s="62" t="s">
        <v>173</v>
      </c>
      <c r="C128" s="63" t="s">
        <v>174</v>
      </c>
      <c r="D128" s="184">
        <v>2.92842</v>
      </c>
      <c r="E128" s="64">
        <v>9864.7823189999999</v>
      </c>
      <c r="F128" s="64">
        <v>5.7139400000000009</v>
      </c>
      <c r="G128" s="64">
        <v>19574.177340000002</v>
      </c>
      <c r="H128" s="64">
        <v>10.283340000000001</v>
      </c>
      <c r="I128" s="64">
        <v>36763.414837999997</v>
      </c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183"/>
      <c r="U128" s="178"/>
      <c r="V128" s="178"/>
      <c r="W128" s="178"/>
      <c r="X128" s="178"/>
      <c r="Y128" s="178"/>
      <c r="Z128" s="178"/>
      <c r="AA128" s="178"/>
      <c r="AB128" s="64">
        <f t="shared" si="77"/>
        <v>18.925699999999999</v>
      </c>
      <c r="AC128" s="64">
        <f t="shared" si="78"/>
        <v>66202.374496999997</v>
      </c>
    </row>
    <row r="129" spans="1:32" s="2" customFormat="1" ht="12" customHeight="1">
      <c r="A129" s="62"/>
      <c r="B129" s="62" t="s">
        <v>175</v>
      </c>
      <c r="C129" s="63" t="s">
        <v>176</v>
      </c>
      <c r="D129" s="64">
        <v>241</v>
      </c>
      <c r="E129" s="64">
        <v>245293</v>
      </c>
      <c r="F129" s="64">
        <v>299.5</v>
      </c>
      <c r="G129" s="64">
        <v>282178.5</v>
      </c>
      <c r="H129" s="64">
        <v>183.89103</v>
      </c>
      <c r="I129" s="64">
        <v>177890.77955400001</v>
      </c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183"/>
      <c r="U129" s="178"/>
      <c r="V129" s="178"/>
      <c r="W129" s="178"/>
      <c r="X129" s="178"/>
      <c r="Y129" s="178"/>
      <c r="Z129" s="178"/>
      <c r="AA129" s="178"/>
      <c r="AB129" s="64">
        <f t="shared" si="77"/>
        <v>724.39103</v>
      </c>
      <c r="AC129" s="64">
        <f t="shared" si="78"/>
        <v>705362.27955400001</v>
      </c>
      <c r="AD129" s="145"/>
    </row>
    <row r="130" spans="1:32" s="2" customFormat="1" ht="12" customHeight="1">
      <c r="A130" s="62"/>
      <c r="B130" s="62" t="s">
        <v>177</v>
      </c>
      <c r="C130" s="63" t="s">
        <v>178</v>
      </c>
      <c r="D130" s="64">
        <v>3084.0414800000035</v>
      </c>
      <c r="E130" s="64">
        <v>4409346.5507090036</v>
      </c>
      <c r="F130" s="64">
        <v>4726.9588600000016</v>
      </c>
      <c r="G130" s="64">
        <v>5584846.2314909995</v>
      </c>
      <c r="H130" s="64">
        <v>4295.8810200000025</v>
      </c>
      <c r="I130" s="64">
        <v>5991424.8713170001</v>
      </c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183"/>
      <c r="U130" s="178"/>
      <c r="V130" s="178"/>
      <c r="W130" s="178"/>
      <c r="X130" s="178"/>
      <c r="Y130" s="178"/>
      <c r="Z130" s="178"/>
      <c r="AA130" s="178"/>
      <c r="AB130" s="64">
        <f t="shared" si="77"/>
        <v>12106.881360000007</v>
      </c>
      <c r="AC130" s="64">
        <f t="shared" si="78"/>
        <v>15985617.653517004</v>
      </c>
      <c r="AD130" s="145"/>
    </row>
    <row r="131" spans="1:32" s="2" customFormat="1" ht="12" customHeight="1">
      <c r="A131" s="62"/>
      <c r="B131" s="62" t="s">
        <v>179</v>
      </c>
      <c r="C131" s="63" t="s">
        <v>180</v>
      </c>
      <c r="D131" s="64">
        <v>0</v>
      </c>
      <c r="E131" s="64">
        <v>0</v>
      </c>
      <c r="F131" s="64">
        <v>0</v>
      </c>
      <c r="G131" s="64">
        <v>0</v>
      </c>
      <c r="H131" s="185">
        <v>0</v>
      </c>
      <c r="I131" s="64">
        <v>0</v>
      </c>
      <c r="J131" s="64"/>
      <c r="K131" s="64"/>
      <c r="L131" s="183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64">
        <f t="shared" si="77"/>
        <v>0</v>
      </c>
      <c r="AC131" s="64">
        <f t="shared" si="78"/>
        <v>0</v>
      </c>
      <c r="AD131" s="145"/>
    </row>
    <row r="132" spans="1:32" s="210" customFormat="1" ht="12" customHeight="1">
      <c r="A132" s="212"/>
      <c r="B132" s="208" t="s">
        <v>181</v>
      </c>
      <c r="C132" s="211" t="s">
        <v>182</v>
      </c>
      <c r="D132" s="64">
        <v>4.8797899999999998</v>
      </c>
      <c r="E132" s="64">
        <v>5611.9785490000004</v>
      </c>
      <c r="F132" s="64">
        <v>6.1017800000000006</v>
      </c>
      <c r="G132" s="64">
        <v>7026.8098479999999</v>
      </c>
      <c r="H132" s="64">
        <v>9.165359999999998</v>
      </c>
      <c r="I132" s="64">
        <v>10751.810394</v>
      </c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>
        <f t="shared" si="77"/>
        <v>20.146929999999998</v>
      </c>
      <c r="AC132" s="64">
        <f t="shared" si="78"/>
        <v>23390.598791</v>
      </c>
      <c r="AD132" s="145"/>
      <c r="AE132" s="2"/>
      <c r="AF132" s="2"/>
    </row>
    <row r="133" spans="1:32" s="2" customFormat="1" ht="12" customHeight="1">
      <c r="A133" s="67"/>
      <c r="B133" s="67"/>
      <c r="C133" s="120" t="s">
        <v>183</v>
      </c>
      <c r="D133" s="86"/>
      <c r="E133" s="86"/>
      <c r="F133" s="86"/>
      <c r="G133" s="86"/>
      <c r="H133" s="64"/>
      <c r="I133" s="64"/>
      <c r="J133" s="64"/>
      <c r="K133" s="64"/>
      <c r="L133" s="64"/>
      <c r="M133" s="64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64"/>
      <c r="AC133" s="64"/>
    </row>
    <row r="134" spans="1:32" s="2" customFormat="1" ht="15" customHeight="1">
      <c r="A134" s="62"/>
      <c r="B134" s="62" t="s">
        <v>184</v>
      </c>
      <c r="C134" s="63" t="s">
        <v>185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64">
        <v>0</v>
      </c>
      <c r="J134" s="64"/>
      <c r="K134" s="64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64">
        <f t="shared" ref="AB134" si="79">D134+F134+H134</f>
        <v>0</v>
      </c>
      <c r="AC134" s="64">
        <f t="shared" ref="AC134" si="80">E134+G134+I134</f>
        <v>0</v>
      </c>
    </row>
    <row r="135" spans="1:32" s="2" customFormat="1" ht="12" customHeight="1">
      <c r="A135" s="62"/>
      <c r="B135" s="62" t="s">
        <v>186</v>
      </c>
      <c r="C135" s="63" t="s">
        <v>187</v>
      </c>
      <c r="D135" s="64">
        <v>0</v>
      </c>
      <c r="E135" s="64">
        <v>0</v>
      </c>
      <c r="F135" s="64">
        <v>0</v>
      </c>
      <c r="G135" s="64">
        <v>0</v>
      </c>
      <c r="H135" s="64">
        <v>0</v>
      </c>
      <c r="I135" s="64">
        <v>0</v>
      </c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>
        <v>0</v>
      </c>
      <c r="AC135" s="64">
        <f t="shared" ref="AC135:AC136" si="81">E135+G135+I135</f>
        <v>0</v>
      </c>
    </row>
    <row r="136" spans="1:32" ht="12" customHeight="1">
      <c r="A136" s="79"/>
      <c r="B136" s="79" t="s">
        <v>188</v>
      </c>
      <c r="C136" s="81" t="s">
        <v>189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4">
        <f t="shared" ref="AB136" si="82">D136+F136+H136</f>
        <v>0</v>
      </c>
      <c r="AC136" s="64">
        <f t="shared" si="81"/>
        <v>0</v>
      </c>
      <c r="AF136" s="48"/>
    </row>
    <row r="137" spans="1:32" s="210" customFormat="1" ht="12" customHeight="1">
      <c r="A137" s="222" t="s">
        <v>190</v>
      </c>
      <c r="B137" s="225"/>
      <c r="C137" s="226" t="s">
        <v>191</v>
      </c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2"/>
      <c r="AE137" s="48"/>
      <c r="AF137" s="2"/>
    </row>
    <row r="138" spans="1:32" ht="12" customHeight="1">
      <c r="A138" s="87"/>
      <c r="B138" s="118" t="s">
        <v>192</v>
      </c>
      <c r="C138" s="81" t="s">
        <v>193</v>
      </c>
      <c r="D138" s="65">
        <v>0</v>
      </c>
      <c r="E138" s="65">
        <v>0</v>
      </c>
      <c r="F138" s="65">
        <v>0</v>
      </c>
      <c r="G138" s="65">
        <v>0</v>
      </c>
      <c r="H138" s="65">
        <v>0</v>
      </c>
      <c r="I138" s="65">
        <v>0</v>
      </c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>
        <f t="shared" ref="AB138" si="83">D138+F138+H138</f>
        <v>0</v>
      </c>
      <c r="AC138" s="65">
        <f t="shared" ref="AC138" si="84">E138+G138+I138</f>
        <v>0</v>
      </c>
    </row>
    <row r="139" spans="1:32" ht="12" customHeight="1">
      <c r="A139" s="118"/>
      <c r="B139" s="79" t="s">
        <v>194</v>
      </c>
      <c r="C139" s="81" t="s">
        <v>195</v>
      </c>
      <c r="D139" s="65">
        <v>24.299289999999999</v>
      </c>
      <c r="E139" s="65">
        <v>10740.122744</v>
      </c>
      <c r="F139" s="65">
        <v>15.11646</v>
      </c>
      <c r="G139" s="65">
        <v>23087.266725999998</v>
      </c>
      <c r="H139" s="65">
        <v>60.136009999999999</v>
      </c>
      <c r="I139" s="65">
        <v>87320.574581000008</v>
      </c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>
        <f t="shared" ref="AB139:AB145" si="85">D139+F139+H139</f>
        <v>99.551760000000002</v>
      </c>
      <c r="AC139" s="65">
        <f t="shared" ref="AC139:AC145" si="86">E139+G139+I139</f>
        <v>121147.964051</v>
      </c>
      <c r="AD139" s="48"/>
    </row>
    <row r="140" spans="1:32" ht="12" customHeight="1">
      <c r="A140" s="118"/>
      <c r="B140" s="79" t="s">
        <v>196</v>
      </c>
      <c r="C140" s="81" t="s">
        <v>197</v>
      </c>
      <c r="D140" s="65">
        <v>0</v>
      </c>
      <c r="E140" s="65">
        <v>0</v>
      </c>
      <c r="F140" s="65">
        <v>0</v>
      </c>
      <c r="G140" s="65">
        <v>0</v>
      </c>
      <c r="H140" s="110">
        <v>0</v>
      </c>
      <c r="I140" s="110">
        <v>0</v>
      </c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65">
        <f t="shared" si="85"/>
        <v>0</v>
      </c>
      <c r="AC140" s="65">
        <f t="shared" si="86"/>
        <v>0</v>
      </c>
    </row>
    <row r="141" spans="1:32" ht="12" customHeight="1">
      <c r="A141" s="118"/>
      <c r="B141" s="79" t="s">
        <v>198</v>
      </c>
      <c r="C141" s="81" t="s">
        <v>199</v>
      </c>
      <c r="D141" s="65">
        <v>51.302999999999997</v>
      </c>
      <c r="E141" s="65">
        <v>65838.393199999991</v>
      </c>
      <c r="F141" s="65">
        <v>30.047999999999998</v>
      </c>
      <c r="G141" s="65">
        <v>34556.664550000001</v>
      </c>
      <c r="H141" s="65">
        <v>19.233000000000001</v>
      </c>
      <c r="I141" s="65">
        <v>21453.512299999999</v>
      </c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>
        <f t="shared" si="85"/>
        <v>100.584</v>
      </c>
      <c r="AC141" s="65">
        <f t="shared" si="86"/>
        <v>121848.57004999999</v>
      </c>
    </row>
    <row r="142" spans="1:32" ht="12" customHeight="1">
      <c r="A142" s="118"/>
      <c r="B142" s="79">
        <v>805.5</v>
      </c>
      <c r="C142" s="173" t="s">
        <v>200</v>
      </c>
      <c r="D142" s="65">
        <v>327.28334000000001</v>
      </c>
      <c r="E142" s="65">
        <v>272075.91810500005</v>
      </c>
      <c r="F142" s="65">
        <v>721.21388999999988</v>
      </c>
      <c r="G142" s="65">
        <v>502502.00521599996</v>
      </c>
      <c r="H142" s="117">
        <v>1406.8192999999999</v>
      </c>
      <c r="I142" s="117">
        <v>1187082.9489980002</v>
      </c>
      <c r="J142" s="71"/>
      <c r="K142" s="71"/>
      <c r="L142" s="71"/>
      <c r="M142" s="71"/>
      <c r="N142" s="70"/>
      <c r="O142" s="70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65">
        <f t="shared" si="85"/>
        <v>2455.3165300000001</v>
      </c>
      <c r="AC142" s="65">
        <f t="shared" si="86"/>
        <v>1961660.8723190003</v>
      </c>
    </row>
    <row r="143" spans="1:32" s="210" customFormat="1" ht="12" customHeight="1">
      <c r="A143" s="227"/>
      <c r="B143" s="208" t="s">
        <v>201</v>
      </c>
      <c r="C143" s="211" t="s">
        <v>202</v>
      </c>
      <c r="D143" s="65">
        <v>0</v>
      </c>
      <c r="E143" s="65">
        <v>0</v>
      </c>
      <c r="F143" s="65">
        <v>0</v>
      </c>
      <c r="G143" s="65">
        <v>0</v>
      </c>
      <c r="H143" s="65">
        <v>0</v>
      </c>
      <c r="I143" s="65">
        <v>0</v>
      </c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>
        <f t="shared" si="85"/>
        <v>0</v>
      </c>
      <c r="AC143" s="65">
        <f t="shared" si="86"/>
        <v>0</v>
      </c>
      <c r="AD143" s="2"/>
      <c r="AE143" s="2"/>
      <c r="AF143" s="2"/>
    </row>
    <row r="144" spans="1:32" ht="12" customHeight="1">
      <c r="A144" s="118"/>
      <c r="B144" s="79" t="s">
        <v>203</v>
      </c>
      <c r="C144" s="81" t="s">
        <v>204</v>
      </c>
      <c r="D144" s="65">
        <v>0</v>
      </c>
      <c r="E144" s="65">
        <v>0</v>
      </c>
      <c r="F144" s="65">
        <v>0</v>
      </c>
      <c r="G144" s="65">
        <v>0</v>
      </c>
      <c r="H144" s="65">
        <v>0</v>
      </c>
      <c r="I144" s="65">
        <v>0</v>
      </c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>
        <f t="shared" si="85"/>
        <v>0</v>
      </c>
      <c r="AC144" s="65">
        <f t="shared" si="86"/>
        <v>0</v>
      </c>
    </row>
    <row r="145" spans="1:30" ht="12" customHeight="1">
      <c r="A145" s="118"/>
      <c r="B145" s="79" t="s">
        <v>205</v>
      </c>
      <c r="C145" s="81" t="s">
        <v>206</v>
      </c>
      <c r="D145" s="65">
        <v>167.80556000000001</v>
      </c>
      <c r="E145" s="65">
        <v>250156.49898800001</v>
      </c>
      <c r="F145" s="65">
        <v>100.25941999999999</v>
      </c>
      <c r="G145" s="65">
        <v>157982.77315199998</v>
      </c>
      <c r="H145" s="65">
        <v>427.67226000000005</v>
      </c>
      <c r="I145" s="65">
        <v>620994.15640500013</v>
      </c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>
        <f t="shared" si="85"/>
        <v>695.73724000000004</v>
      </c>
      <c r="AC145" s="65">
        <f t="shared" si="86"/>
        <v>1029133.4285450001</v>
      </c>
    </row>
    <row r="146" spans="1:30" ht="12" customHeight="1">
      <c r="A146" s="118"/>
      <c r="B146" s="127" t="s">
        <v>207</v>
      </c>
      <c r="C146" s="122" t="s">
        <v>208</v>
      </c>
      <c r="D146" s="110">
        <f>D147+D148</f>
        <v>630.10868000000005</v>
      </c>
      <c r="E146" s="110">
        <f>E147+E148</f>
        <v>2050315.540881</v>
      </c>
      <c r="F146" s="110">
        <f t="shared" ref="F146:G146" si="87">F147+F148</f>
        <v>605.70828000000006</v>
      </c>
      <c r="G146" s="110">
        <f t="shared" si="87"/>
        <v>1796828.2856569998</v>
      </c>
      <c r="H146" s="110">
        <f>+H147+H148</f>
        <v>946.4797299999999</v>
      </c>
      <c r="I146" s="110">
        <f>+I147+I148</f>
        <v>2708499.075987</v>
      </c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>
        <f t="shared" ref="AB146:AB149" si="88">D146+F146+H146</f>
        <v>2182.2966900000001</v>
      </c>
      <c r="AC146" s="110">
        <f t="shared" ref="AC146:AC149" si="89">E146+G146+I146</f>
        <v>6555642.9025250003</v>
      </c>
    </row>
    <row r="147" spans="1:30" ht="12" customHeight="1">
      <c r="A147" s="118"/>
      <c r="B147" s="79" t="s">
        <v>209</v>
      </c>
      <c r="C147" s="81" t="s">
        <v>210</v>
      </c>
      <c r="D147" s="65">
        <v>499.89416999999997</v>
      </c>
      <c r="E147" s="65">
        <v>1507637.33712</v>
      </c>
      <c r="F147" s="65">
        <v>563.62206000000003</v>
      </c>
      <c r="G147" s="65">
        <v>1596043.2395139998</v>
      </c>
      <c r="H147" s="65">
        <v>821.27348999999992</v>
      </c>
      <c r="I147" s="65">
        <v>2118301.1710370001</v>
      </c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>
        <f t="shared" si="88"/>
        <v>1884.7897199999998</v>
      </c>
      <c r="AC147" s="65">
        <f t="shared" si="89"/>
        <v>5221981.7476710007</v>
      </c>
    </row>
    <row r="148" spans="1:30" ht="12" customHeight="1">
      <c r="A148" s="128"/>
      <c r="B148" s="129" t="s">
        <v>211</v>
      </c>
      <c r="C148" s="172" t="s">
        <v>212</v>
      </c>
      <c r="D148" s="65">
        <v>130.21451000000002</v>
      </c>
      <c r="E148" s="65">
        <v>542678.20376099995</v>
      </c>
      <c r="F148" s="65">
        <v>42.086220000000004</v>
      </c>
      <c r="G148" s="65">
        <v>200785.04614299999</v>
      </c>
      <c r="H148" s="65">
        <v>125.20623999999999</v>
      </c>
      <c r="I148" s="65">
        <v>590197.90494999988</v>
      </c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>
        <f t="shared" si="88"/>
        <v>297.50697000000002</v>
      </c>
      <c r="AC148" s="65">
        <f t="shared" si="89"/>
        <v>1333661.1548539998</v>
      </c>
      <c r="AD148" s="48"/>
    </row>
    <row r="149" spans="1:30" ht="12" customHeight="1">
      <c r="A149" s="128"/>
      <c r="B149" s="129" t="s">
        <v>213</v>
      </c>
      <c r="C149" s="172" t="s">
        <v>214</v>
      </c>
      <c r="D149" s="97">
        <v>0</v>
      </c>
      <c r="E149" s="97">
        <v>0</v>
      </c>
      <c r="F149" s="97">
        <v>0</v>
      </c>
      <c r="G149" s="97">
        <v>0</v>
      </c>
      <c r="H149" s="97">
        <v>0</v>
      </c>
      <c r="I149" s="97">
        <v>0</v>
      </c>
      <c r="J149" s="97"/>
      <c r="K149" s="97"/>
      <c r="L149" s="97"/>
      <c r="M149" s="97"/>
      <c r="N149" s="97"/>
      <c r="O149" s="97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>
        <f t="shared" si="88"/>
        <v>0</v>
      </c>
      <c r="AC149" s="65">
        <f t="shared" si="89"/>
        <v>0</v>
      </c>
    </row>
    <row r="150" spans="1:30" ht="4.5" customHeight="1">
      <c r="A150" s="105"/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</row>
    <row r="151" spans="1:30" s="2" customFormat="1" ht="27.75" customHeight="1">
      <c r="A151" s="106"/>
      <c r="B151" s="106"/>
      <c r="C151" s="106"/>
      <c r="D151" s="130"/>
      <c r="E151" s="107"/>
      <c r="F151" s="107"/>
      <c r="G151" s="107"/>
      <c r="H151" s="107"/>
      <c r="I151" s="107"/>
      <c r="J151" s="130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</row>
    <row r="152" spans="1:30" s="2" customFormat="1" ht="16.5" customHeight="1">
      <c r="A152" s="106"/>
      <c r="B152" s="106"/>
      <c r="C152" s="106"/>
      <c r="D152" s="106"/>
      <c r="E152" s="106"/>
      <c r="F152" s="106"/>
      <c r="G152" s="107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</row>
    <row r="153" spans="1:30">
      <c r="A153" s="106"/>
      <c r="B153" s="106"/>
      <c r="C153" s="106"/>
      <c r="D153" s="107"/>
      <c r="E153" s="107"/>
      <c r="F153" s="107"/>
      <c r="G153" s="107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06"/>
      <c r="AC153" s="111" t="s">
        <v>215</v>
      </c>
    </row>
    <row r="154" spans="1:30">
      <c r="A154" s="238" t="s">
        <v>289</v>
      </c>
      <c r="B154" s="238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  <c r="W154" s="238"/>
      <c r="X154" s="238"/>
      <c r="Y154" s="238"/>
      <c r="Z154" s="238"/>
      <c r="AA154" s="238"/>
      <c r="AB154" s="238"/>
      <c r="AC154" s="238"/>
    </row>
    <row r="155" spans="1:30">
      <c r="A155" s="252" t="s">
        <v>2</v>
      </c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  <c r="R155" s="252"/>
      <c r="S155" s="252"/>
      <c r="T155" s="252"/>
      <c r="U155" s="252"/>
      <c r="V155" s="252"/>
      <c r="W155" s="252"/>
      <c r="X155" s="252"/>
      <c r="Y155" s="252"/>
      <c r="Z155" s="252"/>
      <c r="AA155" s="252"/>
      <c r="AB155" s="252"/>
      <c r="AC155" s="252"/>
    </row>
    <row r="156" spans="1:30" ht="5.25" customHeight="1">
      <c r="A156" s="119"/>
      <c r="B156" s="67"/>
      <c r="C156" s="68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</row>
    <row r="157" spans="1:30">
      <c r="A157" s="241" t="s">
        <v>3</v>
      </c>
      <c r="B157" s="263" t="s">
        <v>4</v>
      </c>
      <c r="C157" s="253" t="s">
        <v>95</v>
      </c>
      <c r="D157" s="240" t="s">
        <v>6</v>
      </c>
      <c r="E157" s="240"/>
      <c r="F157" s="240" t="s">
        <v>7</v>
      </c>
      <c r="G157" s="240"/>
      <c r="H157" s="240" t="s">
        <v>8</v>
      </c>
      <c r="I157" s="240"/>
      <c r="J157" s="240" t="s">
        <v>9</v>
      </c>
      <c r="K157" s="240"/>
      <c r="L157" s="240" t="s">
        <v>10</v>
      </c>
      <c r="M157" s="240"/>
      <c r="N157" s="240" t="s">
        <v>11</v>
      </c>
      <c r="O157" s="240"/>
      <c r="P157" s="240" t="s">
        <v>12</v>
      </c>
      <c r="Q157" s="240"/>
      <c r="R157" s="240" t="s">
        <v>13</v>
      </c>
      <c r="S157" s="240"/>
      <c r="T157" s="240" t="s">
        <v>14</v>
      </c>
      <c r="U157" s="240"/>
      <c r="V157" s="240" t="s">
        <v>15</v>
      </c>
      <c r="W157" s="240"/>
      <c r="X157" s="240" t="s">
        <v>16</v>
      </c>
      <c r="Y157" s="240"/>
      <c r="Z157" s="240" t="s">
        <v>17</v>
      </c>
      <c r="AA157" s="240"/>
      <c r="AB157" s="240" t="s">
        <v>18</v>
      </c>
      <c r="AC157" s="243"/>
    </row>
    <row r="158" spans="1:30">
      <c r="A158" s="242"/>
      <c r="B158" s="264"/>
      <c r="C158" s="254"/>
      <c r="D158" s="53" t="s">
        <v>19</v>
      </c>
      <c r="E158" s="53" t="s">
        <v>20</v>
      </c>
      <c r="F158" s="53" t="s">
        <v>19</v>
      </c>
      <c r="G158" s="53" t="s">
        <v>20</v>
      </c>
      <c r="H158" s="53" t="s">
        <v>19</v>
      </c>
      <c r="I158" s="53" t="s">
        <v>20</v>
      </c>
      <c r="J158" s="53" t="s">
        <v>19</v>
      </c>
      <c r="K158" s="53" t="s">
        <v>20</v>
      </c>
      <c r="L158" s="53" t="s">
        <v>19</v>
      </c>
      <c r="M158" s="53" t="s">
        <v>20</v>
      </c>
      <c r="N158" s="53" t="s">
        <v>19</v>
      </c>
      <c r="O158" s="53" t="s">
        <v>20</v>
      </c>
      <c r="P158" s="53" t="s">
        <v>19</v>
      </c>
      <c r="Q158" s="53" t="s">
        <v>20</v>
      </c>
      <c r="R158" s="53" t="s">
        <v>19</v>
      </c>
      <c r="S158" s="53" t="s">
        <v>20</v>
      </c>
      <c r="T158" s="53" t="s">
        <v>19</v>
      </c>
      <c r="U158" s="53" t="s">
        <v>20</v>
      </c>
      <c r="V158" s="53" t="s">
        <v>19</v>
      </c>
      <c r="W158" s="53" t="s">
        <v>20</v>
      </c>
      <c r="X158" s="53" t="s">
        <v>19</v>
      </c>
      <c r="Y158" s="53" t="s">
        <v>20</v>
      </c>
      <c r="Z158" s="53" t="s">
        <v>19</v>
      </c>
      <c r="AA158" s="53" t="s">
        <v>20</v>
      </c>
      <c r="AB158" s="53" t="s">
        <v>19</v>
      </c>
      <c r="AC158" s="109" t="s">
        <v>20</v>
      </c>
    </row>
    <row r="159" spans="1:30" s="2" customFormat="1" ht="13.5" customHeight="1">
      <c r="A159" s="60"/>
      <c r="B159" s="67"/>
      <c r="C159" s="291" t="s">
        <v>216</v>
      </c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</row>
    <row r="160" spans="1:30" s="2" customFormat="1" ht="12" customHeight="1">
      <c r="A160" s="57" t="s">
        <v>217</v>
      </c>
      <c r="B160" s="60"/>
      <c r="C160" s="292" t="s">
        <v>218</v>
      </c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</row>
    <row r="161" spans="1:31" s="2" customFormat="1" ht="12" customHeight="1">
      <c r="A161" s="186"/>
      <c r="B161" s="62" t="s">
        <v>219</v>
      </c>
      <c r="C161" s="181" t="s">
        <v>220</v>
      </c>
      <c r="D161" s="70">
        <f>+D162+D163+D164</f>
        <v>8517.3328700000002</v>
      </c>
      <c r="E161" s="70">
        <f>+E162+E163+E164</f>
        <v>23432623.739043001</v>
      </c>
      <c r="F161" s="70">
        <f t="shared" ref="F161:G161" si="90">+F162+F163+F164</f>
        <v>8483.3418400000028</v>
      </c>
      <c r="G161" s="70">
        <f t="shared" si="90"/>
        <v>23443311.665953998</v>
      </c>
      <c r="H161" s="180">
        <f t="shared" ref="H161:I161" si="91">+H162+H163+H164+H165</f>
        <v>7415.125530000003</v>
      </c>
      <c r="I161" s="180">
        <f t="shared" si="91"/>
        <v>20360206.774215002</v>
      </c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  <c r="AA161" s="180"/>
      <c r="AB161" s="180">
        <f t="shared" ref="AB161:AC165" si="92">D161+F161+H161+J161+L161+N161+P161+R161+T161+V161+X161+Z161</f>
        <v>24415.800240000004</v>
      </c>
      <c r="AC161" s="180">
        <f t="shared" si="92"/>
        <v>67236142.179212004</v>
      </c>
    </row>
    <row r="162" spans="1:31" s="2" customFormat="1" ht="12" customHeight="1">
      <c r="A162" s="186"/>
      <c r="B162" s="62"/>
      <c r="C162" s="187" t="s">
        <v>221</v>
      </c>
      <c r="D162" s="176">
        <v>4588.3469600000026</v>
      </c>
      <c r="E162" s="176">
        <v>13104941.564829001</v>
      </c>
      <c r="F162" s="176">
        <v>4659.3839900000003</v>
      </c>
      <c r="G162" s="176">
        <v>13352543.220557997</v>
      </c>
      <c r="H162" s="64">
        <v>4256.6457600000022</v>
      </c>
      <c r="I162" s="64">
        <v>11635739.472356999</v>
      </c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>
        <f>D162+F162+H162+J162+L162+N162+P162+R162+T162+V162+X162+Z162</f>
        <v>13504.376710000004</v>
      </c>
      <c r="AC162" s="64">
        <f t="shared" si="92"/>
        <v>38093224.257743999</v>
      </c>
      <c r="AE162" s="145"/>
    </row>
    <row r="163" spans="1:31" s="2" customFormat="1" ht="12" customHeight="1">
      <c r="A163" s="186"/>
      <c r="B163" s="62"/>
      <c r="C163" s="187" t="s">
        <v>222</v>
      </c>
      <c r="D163" s="176">
        <v>3670.6867399999978</v>
      </c>
      <c r="E163" s="176">
        <v>9799837.29593</v>
      </c>
      <c r="F163" s="176">
        <v>3149.3541900000018</v>
      </c>
      <c r="G163" s="176">
        <v>8452047.5313630011</v>
      </c>
      <c r="H163" s="64">
        <v>2728.4557700000005</v>
      </c>
      <c r="I163" s="64">
        <v>7694647.8436800037</v>
      </c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>
        <f>D163+F163+H163+J163+L163+N163+P163+R163+T163+V163+X163+Z163</f>
        <v>9548.4966999999997</v>
      </c>
      <c r="AC163" s="64">
        <f t="shared" si="92"/>
        <v>25946532.670973003</v>
      </c>
    </row>
    <row r="164" spans="1:31" s="2" customFormat="1" ht="12" customHeight="1">
      <c r="A164" s="186"/>
      <c r="B164" s="62"/>
      <c r="C164" s="187" t="s">
        <v>223</v>
      </c>
      <c r="D164" s="176">
        <v>258.29917</v>
      </c>
      <c r="E164" s="176">
        <v>527844.87828399998</v>
      </c>
      <c r="F164" s="176">
        <v>674.6036600000001</v>
      </c>
      <c r="G164" s="176">
        <v>1638720.9140330001</v>
      </c>
      <c r="H164" s="64">
        <v>430.024</v>
      </c>
      <c r="I164" s="64">
        <v>1029819.4581780001</v>
      </c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>
        <f t="shared" si="92"/>
        <v>1362.9268300000001</v>
      </c>
      <c r="AC164" s="64">
        <f t="shared" si="92"/>
        <v>3196385.2504950003</v>
      </c>
      <c r="AD164" s="145"/>
      <c r="AE164" s="145"/>
    </row>
    <row r="165" spans="1:31" s="2" customFormat="1" ht="12" customHeight="1">
      <c r="A165" s="186"/>
      <c r="B165" s="62"/>
      <c r="C165" s="187" t="s">
        <v>224</v>
      </c>
      <c r="D165" s="176">
        <v>0</v>
      </c>
      <c r="E165" s="176">
        <v>0</v>
      </c>
      <c r="F165" s="176">
        <v>0</v>
      </c>
      <c r="G165" s="176">
        <v>0</v>
      </c>
      <c r="H165" s="176">
        <v>0</v>
      </c>
      <c r="I165" s="176">
        <v>0</v>
      </c>
      <c r="J165" s="176"/>
      <c r="K165" s="176"/>
      <c r="L165" s="176"/>
      <c r="M165" s="176"/>
      <c r="N165" s="176"/>
      <c r="O165" s="176"/>
      <c r="P165" s="176"/>
      <c r="Q165" s="176"/>
      <c r="R165" s="176"/>
      <c r="S165" s="176"/>
      <c r="T165" s="176"/>
      <c r="U165" s="176"/>
      <c r="V165" s="176"/>
      <c r="W165" s="176"/>
      <c r="X165" s="176"/>
      <c r="Y165" s="176"/>
      <c r="Z165" s="176"/>
      <c r="AA165" s="176"/>
      <c r="AB165" s="64">
        <f t="shared" si="92"/>
        <v>0</v>
      </c>
      <c r="AC165" s="64">
        <f t="shared" si="92"/>
        <v>0</v>
      </c>
    </row>
    <row r="166" spans="1:31" ht="12" customHeight="1">
      <c r="A166" s="259" t="s">
        <v>225</v>
      </c>
      <c r="B166" s="259"/>
      <c r="C166" s="132" t="s">
        <v>226</v>
      </c>
      <c r="D166" s="71">
        <f>+D167+D168+D169</f>
        <v>343.26330999999999</v>
      </c>
      <c r="E166" s="71">
        <f>+E167+E168+E169</f>
        <v>678152.98578699993</v>
      </c>
      <c r="F166" s="71">
        <f>+F167+F168+F169</f>
        <v>228.04707000000002</v>
      </c>
      <c r="G166" s="71">
        <f>+G167+G168+G169</f>
        <v>629846.64871500002</v>
      </c>
      <c r="H166" s="110">
        <f t="shared" ref="H166:AC166" si="93">+H167+H168+H169</f>
        <v>235.20571000000001</v>
      </c>
      <c r="I166" s="110">
        <f t="shared" si="93"/>
        <v>694923.41471899999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>
        <f t="shared" si="93"/>
        <v>806.51608999999996</v>
      </c>
      <c r="AC166" s="110">
        <f t="shared" si="93"/>
        <v>2002923.0492209999</v>
      </c>
    </row>
    <row r="167" spans="1:31" ht="12" customHeight="1">
      <c r="A167" s="127"/>
      <c r="B167" s="127"/>
      <c r="C167" s="133" t="s">
        <v>227</v>
      </c>
      <c r="D167" s="117">
        <v>80.72317000000001</v>
      </c>
      <c r="E167" s="117">
        <v>261991.72557300003</v>
      </c>
      <c r="F167" s="117">
        <v>157.02194</v>
      </c>
      <c r="G167" s="117">
        <v>494746.249167</v>
      </c>
      <c r="H167" s="117">
        <v>113.81076999999999</v>
      </c>
      <c r="I167" s="117">
        <v>471680.64602499997</v>
      </c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65">
        <f t="shared" ref="AB167:AB194" si="94">D167+F167+H167+J167+L167+N167+P167+R167+T167+V167+X167+Z167</f>
        <v>351.55588</v>
      </c>
      <c r="AC167" s="65">
        <f t="shared" ref="AC167:AC194" si="95">E167+G167+I167+K167+M167+O167+Q167+S167+U167+W167+Y167+AA167</f>
        <v>1228418.6207649999</v>
      </c>
    </row>
    <row r="168" spans="1:31" ht="13.15" customHeight="1">
      <c r="A168" s="127"/>
      <c r="B168" s="127"/>
      <c r="C168" s="133" t="s">
        <v>228</v>
      </c>
      <c r="D168" s="117">
        <v>210.81662999999998</v>
      </c>
      <c r="E168" s="117">
        <v>372897.41794899997</v>
      </c>
      <c r="F168" s="117">
        <v>57.41722</v>
      </c>
      <c r="G168" s="117">
        <v>115600.264518</v>
      </c>
      <c r="H168" s="65">
        <v>121.39494000000002</v>
      </c>
      <c r="I168" s="65">
        <v>223242.768694</v>
      </c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>
        <f t="shared" si="94"/>
        <v>389.62878999999998</v>
      </c>
      <c r="AC168" s="65">
        <f t="shared" si="95"/>
        <v>711740.45116099995</v>
      </c>
    </row>
    <row r="169" spans="1:31" ht="12" customHeight="1">
      <c r="A169" s="127"/>
      <c r="B169" s="127"/>
      <c r="C169" s="133" t="s">
        <v>229</v>
      </c>
      <c r="D169" s="117">
        <v>51.723509999999997</v>
      </c>
      <c r="E169" s="117">
        <v>43263.842264999999</v>
      </c>
      <c r="F169" s="117">
        <v>13.60791</v>
      </c>
      <c r="G169" s="117">
        <v>19500.135030000001</v>
      </c>
      <c r="H169" s="97">
        <v>0</v>
      </c>
      <c r="I169" s="97">
        <v>0</v>
      </c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65">
        <f t="shared" si="94"/>
        <v>65.331419999999994</v>
      </c>
      <c r="AC169" s="65">
        <f t="shared" si="95"/>
        <v>62763.977295000004</v>
      </c>
    </row>
    <row r="170" spans="1:31" s="2" customFormat="1" ht="12" customHeight="1">
      <c r="A170" s="260" t="s">
        <v>230</v>
      </c>
      <c r="B170" s="260"/>
      <c r="C170" s="181" t="s">
        <v>231</v>
      </c>
      <c r="D170" s="70">
        <f>+D171+D172+D173</f>
        <v>9613.8770000000077</v>
      </c>
      <c r="E170" s="70">
        <f>+E171+E172+E173</f>
        <v>13794158.777744003</v>
      </c>
      <c r="F170" s="70">
        <f>+F171+F172+F173</f>
        <v>6420.9708399999981</v>
      </c>
      <c r="G170" s="70">
        <f>+G171+G172+G173</f>
        <v>9510263.4529770017</v>
      </c>
      <c r="H170" s="180">
        <f>+H171+H172+H173</f>
        <v>6946.3080900000004</v>
      </c>
      <c r="I170" s="180">
        <f t="shared" ref="I170" si="96">+I171+I172+I173</f>
        <v>9422145.328739997</v>
      </c>
      <c r="J170" s="180"/>
      <c r="K170" s="188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  <c r="AA170" s="188"/>
      <c r="AB170" s="180">
        <f t="shared" si="94"/>
        <v>22981.155930000008</v>
      </c>
      <c r="AC170" s="180">
        <f t="shared" si="95"/>
        <v>32726567.559461001</v>
      </c>
      <c r="AE170" s="145"/>
    </row>
    <row r="171" spans="1:31" s="2" customFormat="1" ht="12" customHeight="1">
      <c r="A171" s="62"/>
      <c r="B171" s="62" t="s">
        <v>232</v>
      </c>
      <c r="C171" s="187" t="s">
        <v>233</v>
      </c>
      <c r="D171" s="176">
        <v>3781.3636399999987</v>
      </c>
      <c r="E171" s="176">
        <v>8266584.9742749995</v>
      </c>
      <c r="F171" s="176">
        <v>3182.2822299999962</v>
      </c>
      <c r="G171" s="176">
        <v>6358801.9749650024</v>
      </c>
      <c r="H171" s="178">
        <v>3134.1841499999969</v>
      </c>
      <c r="I171" s="178">
        <v>5785064.8840039978</v>
      </c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  <c r="AA171" s="178"/>
      <c r="AB171" s="64">
        <f t="shared" si="94"/>
        <v>10097.830019999992</v>
      </c>
      <c r="AC171" s="64">
        <f t="shared" si="95"/>
        <v>20410451.833244</v>
      </c>
      <c r="AE171" s="145"/>
    </row>
    <row r="172" spans="1:31" s="2" customFormat="1" ht="12" customHeight="1">
      <c r="A172" s="62"/>
      <c r="B172" s="62" t="s">
        <v>234</v>
      </c>
      <c r="C172" s="187" t="s">
        <v>235</v>
      </c>
      <c r="D172" s="176">
        <v>883.36061000000018</v>
      </c>
      <c r="E172" s="176">
        <v>1471766.3727670002</v>
      </c>
      <c r="F172" s="176">
        <v>634.73874000000012</v>
      </c>
      <c r="G172" s="176">
        <v>985440.12534000014</v>
      </c>
      <c r="H172" s="64">
        <v>728.21446000000014</v>
      </c>
      <c r="I172" s="64">
        <v>1233593.1635170002</v>
      </c>
      <c r="J172" s="64"/>
      <c r="K172" s="64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  <c r="AA172" s="178"/>
      <c r="AB172" s="64">
        <f t="shared" si="94"/>
        <v>2246.3138100000006</v>
      </c>
      <c r="AC172" s="64">
        <f t="shared" si="95"/>
        <v>3690799.6616240004</v>
      </c>
      <c r="AD172" s="145"/>
    </row>
    <row r="173" spans="1:31" s="2" customFormat="1" ht="12" customHeight="1">
      <c r="A173" s="62"/>
      <c r="B173" s="62" t="s">
        <v>236</v>
      </c>
      <c r="C173" s="187" t="s">
        <v>237</v>
      </c>
      <c r="D173" s="176">
        <v>4949.1527500000084</v>
      </c>
      <c r="E173" s="176">
        <v>4055807.4307020027</v>
      </c>
      <c r="F173" s="176">
        <v>2603.9498700000013</v>
      </c>
      <c r="G173" s="176">
        <v>2166021.3526720004</v>
      </c>
      <c r="H173" s="64">
        <v>3083.909480000003</v>
      </c>
      <c r="I173" s="64">
        <v>2403487.281219</v>
      </c>
      <c r="J173" s="64"/>
      <c r="K173" s="64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  <c r="AA173" s="178"/>
      <c r="AB173" s="64">
        <f t="shared" si="94"/>
        <v>10637.012100000013</v>
      </c>
      <c r="AC173" s="64">
        <f t="shared" si="95"/>
        <v>8625316.0645930022</v>
      </c>
    </row>
    <row r="174" spans="1:31" ht="12" customHeight="1">
      <c r="A174" s="118"/>
      <c r="B174" s="79" t="s">
        <v>238</v>
      </c>
      <c r="C174" s="132" t="s">
        <v>239</v>
      </c>
      <c r="D174" s="71">
        <f>+D175+D176+D177</f>
        <v>702.31717999999989</v>
      </c>
      <c r="E174" s="71">
        <f>+E175+E176+E177</f>
        <v>8128273.0566369975</v>
      </c>
      <c r="F174" s="71">
        <f>+F175+F176+F177</f>
        <v>754.00122999999996</v>
      </c>
      <c r="G174" s="71">
        <f>+G175+G176+G177</f>
        <v>9477847.0412040036</v>
      </c>
      <c r="H174" s="110">
        <f t="shared" ref="H174:I174" si="97">+H175+H176+H177</f>
        <v>949.43717999999978</v>
      </c>
      <c r="I174" s="110">
        <f t="shared" si="97"/>
        <v>13188876.705158008</v>
      </c>
      <c r="J174" s="110"/>
      <c r="K174" s="110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10">
        <f t="shared" si="94"/>
        <v>2405.7555899999998</v>
      </c>
      <c r="AC174" s="110">
        <f t="shared" si="95"/>
        <v>30794996.802999012</v>
      </c>
      <c r="AD174" s="175"/>
    </row>
    <row r="175" spans="1:31" ht="12" customHeight="1">
      <c r="A175" s="118"/>
      <c r="B175" s="79"/>
      <c r="C175" s="133" t="s">
        <v>240</v>
      </c>
      <c r="D175" s="117">
        <v>617.43526999999995</v>
      </c>
      <c r="E175" s="117">
        <v>7869164.383353998</v>
      </c>
      <c r="F175" s="117">
        <v>697.49946999999997</v>
      </c>
      <c r="G175" s="117">
        <v>9243538.2193040028</v>
      </c>
      <c r="H175" s="65">
        <v>899.57778999999982</v>
      </c>
      <c r="I175" s="65">
        <v>13060393.955979008</v>
      </c>
      <c r="J175" s="65"/>
      <c r="K175" s="65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65">
        <f t="shared" si="94"/>
        <v>2214.51253</v>
      </c>
      <c r="AC175" s="65">
        <f t="shared" si="95"/>
        <v>30173096.558637008</v>
      </c>
    </row>
    <row r="176" spans="1:31" ht="12" customHeight="1">
      <c r="A176" s="118"/>
      <c r="B176" s="79"/>
      <c r="C176" s="133" t="s">
        <v>241</v>
      </c>
      <c r="D176" s="117">
        <v>0.40437000000000001</v>
      </c>
      <c r="E176" s="117">
        <v>6600.0058289999997</v>
      </c>
      <c r="F176" s="117">
        <v>31.54486</v>
      </c>
      <c r="G176" s="117">
        <v>178210.70207999999</v>
      </c>
      <c r="H176" s="65">
        <v>0</v>
      </c>
      <c r="I176" s="65">
        <v>0</v>
      </c>
      <c r="J176" s="65"/>
      <c r="K176" s="65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65">
        <f t="shared" si="94"/>
        <v>31.94923</v>
      </c>
      <c r="AC176" s="65">
        <f t="shared" si="95"/>
        <v>184810.70790899999</v>
      </c>
    </row>
    <row r="177" spans="1:32" ht="12" customHeight="1">
      <c r="A177" s="118"/>
      <c r="B177" s="79"/>
      <c r="C177" s="133" t="s">
        <v>242</v>
      </c>
      <c r="D177" s="117">
        <v>84.477540000000005</v>
      </c>
      <c r="E177" s="117">
        <v>252508.66745400001</v>
      </c>
      <c r="F177" s="117">
        <v>24.956900000000001</v>
      </c>
      <c r="G177" s="117">
        <v>56098.11982</v>
      </c>
      <c r="H177" s="65">
        <v>49.859389999999998</v>
      </c>
      <c r="I177" s="65">
        <v>128482.74917900001</v>
      </c>
      <c r="J177" s="65"/>
      <c r="K177" s="65"/>
      <c r="L177" s="65"/>
      <c r="M177" s="65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65">
        <f t="shared" si="94"/>
        <v>159.29383000000001</v>
      </c>
      <c r="AC177" s="65">
        <f t="shared" si="95"/>
        <v>437089.53645300004</v>
      </c>
      <c r="AD177" s="145"/>
    </row>
    <row r="178" spans="1:32" ht="12" customHeight="1">
      <c r="A178" s="134" t="s">
        <v>243</v>
      </c>
      <c r="B178" s="174" t="s">
        <v>244</v>
      </c>
      <c r="C178" s="132" t="s">
        <v>245</v>
      </c>
      <c r="D178" s="117">
        <v>1676.8096099999996</v>
      </c>
      <c r="E178" s="117">
        <v>5201107.1900819996</v>
      </c>
      <c r="F178" s="117">
        <v>2490.5305399999997</v>
      </c>
      <c r="G178" s="117">
        <v>8309016.0744819995</v>
      </c>
      <c r="H178" s="65">
        <v>2355.3533600000014</v>
      </c>
      <c r="I178" s="65">
        <v>7223651.3259249981</v>
      </c>
      <c r="J178" s="65"/>
      <c r="K178" s="65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65">
        <f t="shared" si="94"/>
        <v>6522.693510000001</v>
      </c>
      <c r="AC178" s="117">
        <f t="shared" si="95"/>
        <v>20733774.590489</v>
      </c>
      <c r="AD178" s="145"/>
      <c r="AE178" s="145"/>
    </row>
    <row r="179" spans="1:32" ht="12" customHeight="1">
      <c r="A179" s="135"/>
      <c r="B179" s="79"/>
      <c r="C179" s="133" t="s">
        <v>246</v>
      </c>
      <c r="D179" s="117">
        <v>1040.5495700000001</v>
      </c>
      <c r="E179" s="117">
        <v>3770214.3900540001</v>
      </c>
      <c r="F179" s="117">
        <v>1262.9845800000001</v>
      </c>
      <c r="G179" s="117">
        <v>4578288.3050959995</v>
      </c>
      <c r="H179" s="65">
        <v>2761.8820599999999</v>
      </c>
      <c r="I179" s="65">
        <v>9843931.6241279989</v>
      </c>
      <c r="J179" s="65"/>
      <c r="K179" s="65"/>
      <c r="L179" s="65"/>
      <c r="M179" s="65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65">
        <f t="shared" si="94"/>
        <v>5065.4162100000003</v>
      </c>
      <c r="AC179" s="117">
        <f t="shared" si="95"/>
        <v>18192434.319277998</v>
      </c>
    </row>
    <row r="180" spans="1:32" ht="12" customHeight="1">
      <c r="A180" s="135"/>
      <c r="B180" s="79"/>
      <c r="C180" s="133" t="s">
        <v>247</v>
      </c>
      <c r="D180" s="117">
        <v>631.89642000000003</v>
      </c>
      <c r="E180" s="117">
        <v>2660301.2156689996</v>
      </c>
      <c r="F180" s="117">
        <v>980.82205999999996</v>
      </c>
      <c r="G180" s="117">
        <v>4289109.1891709995</v>
      </c>
      <c r="H180" s="65">
        <v>988.15411000000029</v>
      </c>
      <c r="I180" s="65">
        <v>4260512.1865730006</v>
      </c>
      <c r="J180" s="65"/>
      <c r="K180" s="65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65">
        <f t="shared" si="94"/>
        <v>2600.8725900000004</v>
      </c>
      <c r="AC180" s="117">
        <f t="shared" si="95"/>
        <v>11209922.591412999</v>
      </c>
    </row>
    <row r="181" spans="1:32" ht="12.75" customHeight="1">
      <c r="A181" s="135"/>
      <c r="B181" s="79"/>
      <c r="C181" s="133" t="s">
        <v>248</v>
      </c>
      <c r="D181" s="117">
        <v>382.43217000000004</v>
      </c>
      <c r="E181" s="117">
        <v>667527.39792200015</v>
      </c>
      <c r="F181" s="117">
        <v>548.02940000000001</v>
      </c>
      <c r="G181" s="117">
        <v>826481.24611999979</v>
      </c>
      <c r="H181" s="65">
        <v>489.76689999999996</v>
      </c>
      <c r="I181" s="65">
        <v>720785.48366400017</v>
      </c>
      <c r="J181" s="65"/>
      <c r="K181" s="65"/>
      <c r="L181" s="65"/>
      <c r="M181" s="65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65">
        <f t="shared" si="94"/>
        <v>1420.22847</v>
      </c>
      <c r="AC181" s="117">
        <f t="shared" si="95"/>
        <v>2214794.1277060001</v>
      </c>
    </row>
    <row r="182" spans="1:32" ht="12" customHeight="1">
      <c r="A182" s="135"/>
      <c r="B182" s="79"/>
      <c r="C182" s="133" t="s">
        <v>249</v>
      </c>
      <c r="D182" s="117">
        <v>442.47957000000008</v>
      </c>
      <c r="E182" s="117">
        <v>2201062.5320510003</v>
      </c>
      <c r="F182" s="117">
        <v>706.43419000000006</v>
      </c>
      <c r="G182" s="117">
        <v>3570512.0697029997</v>
      </c>
      <c r="H182" s="65">
        <v>541.87323000000038</v>
      </c>
      <c r="I182" s="65">
        <v>2827621.0430720011</v>
      </c>
      <c r="J182" s="65"/>
      <c r="K182" s="65"/>
      <c r="L182" s="65"/>
      <c r="M182" s="65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65">
        <f t="shared" si="94"/>
        <v>1690.7869900000005</v>
      </c>
      <c r="AC182" s="117">
        <f t="shared" si="95"/>
        <v>8599195.6448260024</v>
      </c>
      <c r="AF182" s="48"/>
    </row>
    <row r="183" spans="1:32" s="2" customFormat="1" ht="12" customHeight="1">
      <c r="A183" s="78" t="s">
        <v>250</v>
      </c>
      <c r="B183" s="88" t="s">
        <v>251</v>
      </c>
      <c r="C183" s="179" t="s">
        <v>252</v>
      </c>
      <c r="D183" s="70">
        <v>1992.5975999999998</v>
      </c>
      <c r="E183" s="70">
        <v>7096227.4201799994</v>
      </c>
      <c r="F183" s="70">
        <v>3946.6088000000004</v>
      </c>
      <c r="G183" s="70">
        <v>14144472.44366</v>
      </c>
      <c r="H183" s="180">
        <v>3464.8445999999999</v>
      </c>
      <c r="I183" s="180">
        <v>12033819.843279997</v>
      </c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  <c r="AA183" s="180"/>
      <c r="AB183" s="180">
        <f>D183+F183+H183+J183+L183+N183+P183+R183+T183+V183+X183+Z183</f>
        <v>9404.0509999999995</v>
      </c>
      <c r="AC183" s="180">
        <f t="shared" si="95"/>
        <v>33274519.707119994</v>
      </c>
      <c r="AD183" s="175"/>
      <c r="AE183" s="48"/>
      <c r="AF183" s="48"/>
    </row>
    <row r="184" spans="1:32" s="2" customFormat="1" ht="12" customHeight="1">
      <c r="A184" s="78"/>
      <c r="B184" s="88" t="s">
        <v>253</v>
      </c>
      <c r="C184" s="179" t="s">
        <v>254</v>
      </c>
      <c r="D184" s="70">
        <v>3197.1802000000012</v>
      </c>
      <c r="E184" s="70">
        <v>2139488.5623670002</v>
      </c>
      <c r="F184" s="70">
        <v>2482.7536999999993</v>
      </c>
      <c r="G184" s="70">
        <v>1885847.8400419997</v>
      </c>
      <c r="H184" s="70">
        <v>4837.187170000002</v>
      </c>
      <c r="I184" s="70">
        <v>3958801.7567399945</v>
      </c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180"/>
      <c r="V184" s="180"/>
      <c r="W184" s="180"/>
      <c r="X184" s="180"/>
      <c r="Y184" s="180"/>
      <c r="Z184" s="180"/>
      <c r="AA184" s="180"/>
      <c r="AB184" s="180">
        <f>D184+F184+H184+J184+L184+N184+P184+R184+T184+V184+X184+Z184</f>
        <v>10517.121070000001</v>
      </c>
      <c r="AC184" s="180">
        <f t="shared" si="95"/>
        <v>7984138.1591489948</v>
      </c>
      <c r="AD184" s="175"/>
      <c r="AF184" s="48"/>
    </row>
    <row r="185" spans="1:32" ht="12" customHeight="1">
      <c r="A185" s="134"/>
      <c r="B185" s="136"/>
      <c r="C185" s="123" t="s">
        <v>255</v>
      </c>
      <c r="D185" s="177">
        <v>671.11835999999983</v>
      </c>
      <c r="E185" s="177">
        <v>1196373.2044829996</v>
      </c>
      <c r="F185" s="177">
        <v>473.46976000000001</v>
      </c>
      <c r="G185" s="177">
        <v>844608.04644800012</v>
      </c>
      <c r="H185" s="177">
        <v>873.15440999999987</v>
      </c>
      <c r="I185" s="177">
        <v>1550294.3736469999</v>
      </c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  <c r="AA185" s="177"/>
      <c r="AB185" s="65">
        <f t="shared" si="94"/>
        <v>2017.7425299999998</v>
      </c>
      <c r="AC185" s="65">
        <f t="shared" si="95"/>
        <v>3591275.624578</v>
      </c>
      <c r="AD185" s="48"/>
      <c r="AF185" s="48"/>
    </row>
    <row r="186" spans="1:32" ht="12" customHeight="1">
      <c r="A186" s="134"/>
      <c r="B186" s="136"/>
      <c r="C186" s="123" t="s">
        <v>256</v>
      </c>
      <c r="D186" s="117">
        <v>0</v>
      </c>
      <c r="E186" s="117">
        <v>0</v>
      </c>
      <c r="F186" s="117">
        <v>0</v>
      </c>
      <c r="G186" s="117">
        <v>0</v>
      </c>
      <c r="H186" s="71">
        <v>0</v>
      </c>
      <c r="I186" s="71">
        <v>0</v>
      </c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110">
        <f t="shared" si="94"/>
        <v>0</v>
      </c>
      <c r="AC186" s="110">
        <f t="shared" si="95"/>
        <v>0</v>
      </c>
    </row>
    <row r="187" spans="1:32" ht="12" customHeight="1">
      <c r="A187" s="134"/>
      <c r="B187" s="136"/>
      <c r="C187" s="123" t="s">
        <v>257</v>
      </c>
      <c r="D187" s="117">
        <v>0</v>
      </c>
      <c r="E187" s="117">
        <v>0</v>
      </c>
      <c r="F187" s="117">
        <v>0</v>
      </c>
      <c r="G187" s="117">
        <v>0</v>
      </c>
      <c r="H187" s="65">
        <v>0</v>
      </c>
      <c r="I187" s="65">
        <v>0</v>
      </c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>
        <f t="shared" si="94"/>
        <v>0</v>
      </c>
      <c r="AC187" s="65">
        <f t="shared" si="95"/>
        <v>0</v>
      </c>
    </row>
    <row r="188" spans="1:32" ht="12" customHeight="1">
      <c r="A188" s="134"/>
      <c r="B188" s="136"/>
      <c r="C188" s="123" t="s">
        <v>258</v>
      </c>
      <c r="D188" s="117">
        <v>64.73</v>
      </c>
      <c r="E188" s="117">
        <v>150122.9</v>
      </c>
      <c r="F188" s="117">
        <v>34.43</v>
      </c>
      <c r="G188" s="117">
        <v>80607.960000000006</v>
      </c>
      <c r="H188" s="65">
        <v>44.22</v>
      </c>
      <c r="I188" s="65">
        <v>101227.54</v>
      </c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>
        <f t="shared" si="94"/>
        <v>143.38</v>
      </c>
      <c r="AC188" s="65">
        <f t="shared" si="95"/>
        <v>331958.39999999997</v>
      </c>
    </row>
    <row r="189" spans="1:32" ht="12" customHeight="1">
      <c r="A189" s="137"/>
      <c r="B189" s="138" t="s">
        <v>259</v>
      </c>
      <c r="C189" s="123" t="s">
        <v>260</v>
      </c>
      <c r="D189" s="117">
        <v>1028.8211199999998</v>
      </c>
      <c r="E189" s="117">
        <v>6439710.042019004</v>
      </c>
      <c r="F189" s="117">
        <v>1019.49977</v>
      </c>
      <c r="G189" s="117">
        <v>7859916.4395209933</v>
      </c>
      <c r="H189" s="65">
        <v>930.44915999999955</v>
      </c>
      <c r="I189" s="65">
        <v>6332310.5304580042</v>
      </c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>
        <f t="shared" si="94"/>
        <v>2978.7700499999996</v>
      </c>
      <c r="AC189" s="65">
        <f t="shared" si="95"/>
        <v>20631937.011998001</v>
      </c>
    </row>
    <row r="190" spans="1:32" ht="12" customHeight="1">
      <c r="A190" s="134" t="s">
        <v>250</v>
      </c>
      <c r="B190" s="79"/>
      <c r="C190" s="132" t="s">
        <v>261</v>
      </c>
      <c r="D190" s="71">
        <v>213.45345999999995</v>
      </c>
      <c r="E190" s="71">
        <v>646886.77232400002</v>
      </c>
      <c r="F190" s="71">
        <v>308.77951000000002</v>
      </c>
      <c r="G190" s="71">
        <v>883202.61801199976</v>
      </c>
      <c r="H190" s="110">
        <v>288.05680000000001</v>
      </c>
      <c r="I190" s="110">
        <v>713667.70693800016</v>
      </c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>
        <f t="shared" si="94"/>
        <v>810.28977000000009</v>
      </c>
      <c r="AC190" s="110">
        <f t="shared" si="95"/>
        <v>2243757.0972739998</v>
      </c>
    </row>
    <row r="191" spans="1:32" ht="12" customHeight="1">
      <c r="A191" s="261" t="s">
        <v>262</v>
      </c>
      <c r="B191" s="262"/>
      <c r="C191" s="139" t="s">
        <v>263</v>
      </c>
      <c r="D191" s="140">
        <v>2187.2549999999965</v>
      </c>
      <c r="E191" s="140">
        <v>11555127.963017011</v>
      </c>
      <c r="F191" s="140">
        <v>2531.9016200000028</v>
      </c>
      <c r="G191" s="140">
        <v>13041134.153391961</v>
      </c>
      <c r="H191" s="110">
        <v>3264.6465400000025</v>
      </c>
      <c r="I191" s="110">
        <v>16578885.466524005</v>
      </c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>
        <f t="shared" si="94"/>
        <v>7983.8031600000022</v>
      </c>
      <c r="AC191" s="110">
        <f t="shared" si="95"/>
        <v>41175147.582932979</v>
      </c>
    </row>
    <row r="192" spans="1:32" ht="12" customHeight="1">
      <c r="A192" s="141"/>
      <c r="B192" s="129"/>
      <c r="C192" s="139" t="s">
        <v>264</v>
      </c>
      <c r="D192" s="140">
        <v>52.039300000000004</v>
      </c>
      <c r="E192" s="140">
        <v>349904.77879399998</v>
      </c>
      <c r="F192" s="140">
        <v>79.815759999999983</v>
      </c>
      <c r="G192" s="140">
        <v>572227.3401990002</v>
      </c>
      <c r="H192" s="110">
        <v>166.3561</v>
      </c>
      <c r="I192" s="110">
        <v>1104422.91906</v>
      </c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>
        <f t="shared" si="94"/>
        <v>298.21115999999995</v>
      </c>
      <c r="AC192" s="110">
        <f t="shared" si="95"/>
        <v>2026555.0380530001</v>
      </c>
      <c r="AD192" s="48"/>
    </row>
    <row r="193" spans="1:30" ht="12" customHeight="1">
      <c r="A193" s="141"/>
      <c r="B193" s="129"/>
      <c r="C193" s="139" t="s">
        <v>265</v>
      </c>
      <c r="D193" s="140">
        <v>171.98391000000007</v>
      </c>
      <c r="E193" s="140">
        <v>395758.15026199986</v>
      </c>
      <c r="F193" s="140">
        <v>156.62029999999999</v>
      </c>
      <c r="G193" s="140">
        <v>413286.46899299999</v>
      </c>
      <c r="H193" s="110">
        <v>326.68216999999999</v>
      </c>
      <c r="I193" s="110">
        <v>609932.19053399982</v>
      </c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>
        <f t="shared" si="94"/>
        <v>655.28638000000001</v>
      </c>
      <c r="AC193" s="295">
        <f t="shared" si="95"/>
        <v>1418976.8097889996</v>
      </c>
      <c r="AD193" s="48"/>
    </row>
    <row r="194" spans="1:30" ht="12" customHeight="1">
      <c r="A194" s="141"/>
      <c r="B194" s="142">
        <v>409</v>
      </c>
      <c r="C194" s="139" t="s">
        <v>266</v>
      </c>
      <c r="D194" s="140">
        <v>0</v>
      </c>
      <c r="E194" s="140">
        <v>0</v>
      </c>
      <c r="F194" s="140">
        <v>0</v>
      </c>
      <c r="G194" s="140">
        <v>0</v>
      </c>
      <c r="H194" s="65">
        <v>0</v>
      </c>
      <c r="I194" s="65">
        <v>0</v>
      </c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>
        <f t="shared" si="94"/>
        <v>0</v>
      </c>
      <c r="AC194" s="65">
        <f t="shared" si="95"/>
        <v>0</v>
      </c>
    </row>
    <row r="195" spans="1:30" ht="3.75" customHeight="1">
      <c r="A195" s="105"/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</row>
    <row r="196" spans="1:30">
      <c r="A196" s="32" t="s">
        <v>267</v>
      </c>
      <c r="B196" s="32"/>
      <c r="C196" s="2"/>
      <c r="D196" s="143"/>
      <c r="E196" s="47"/>
      <c r="F196" s="10"/>
      <c r="G196" s="10"/>
      <c r="H196" s="10"/>
      <c r="I196" s="10"/>
      <c r="J196" s="147"/>
      <c r="K196" s="147"/>
      <c r="L196" s="147"/>
      <c r="M196" s="147"/>
      <c r="N196" s="147"/>
      <c r="O196" s="147"/>
      <c r="P196" s="147"/>
      <c r="Q196" s="147"/>
      <c r="R196" s="147"/>
      <c r="S196" s="147"/>
      <c r="T196" s="147"/>
      <c r="U196" s="147"/>
      <c r="V196" s="147"/>
      <c r="W196" s="147"/>
      <c r="X196" s="147"/>
      <c r="Y196" s="147"/>
      <c r="Z196" s="147"/>
      <c r="AA196" s="147"/>
      <c r="AB196" s="2"/>
      <c r="AC196" s="2"/>
      <c r="AD196" s="48"/>
    </row>
    <row r="197" spans="1:30">
      <c r="A197" s="32" t="s">
        <v>268</v>
      </c>
      <c r="B197" s="2"/>
      <c r="C197" s="2"/>
      <c r="D197" s="2"/>
      <c r="E197" s="2"/>
      <c r="F197" s="48"/>
      <c r="G197" s="48"/>
      <c r="H197" s="2"/>
      <c r="I197" s="145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  <c r="AA197" s="148"/>
      <c r="AB197" s="2"/>
      <c r="AC197" s="2"/>
    </row>
    <row r="198" spans="1:30" s="2" customFormat="1">
      <c r="A198" s="32" t="s">
        <v>269</v>
      </c>
      <c r="B198" s="32"/>
      <c r="D198" s="48"/>
      <c r="E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</row>
    <row r="199" spans="1:30" s="2" customFormat="1">
      <c r="A199" s="33" t="s">
        <v>270</v>
      </c>
      <c r="B199" s="32"/>
      <c r="AD199" s="145"/>
    </row>
    <row r="200" spans="1:30" s="2" customFormat="1">
      <c r="A200" s="34" t="s">
        <v>287</v>
      </c>
      <c r="B200" s="32"/>
      <c r="D200" s="48"/>
      <c r="E200" s="48"/>
      <c r="J200" s="48"/>
      <c r="AB200" s="48"/>
      <c r="AC200" s="48"/>
    </row>
    <row r="201" spans="1:30">
      <c r="A201" s="2"/>
      <c r="B201" s="2"/>
      <c r="C201" s="2"/>
      <c r="D201" s="48"/>
      <c r="E201" s="4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30" s="2" customFormat="1">
      <c r="D202" s="48"/>
      <c r="E202" s="48"/>
    </row>
    <row r="203" spans="1:30" s="2" customFormat="1">
      <c r="D203" s="144"/>
      <c r="E203" s="145"/>
    </row>
    <row r="204" spans="1:30" s="2" customFormat="1">
      <c r="E204" s="145"/>
      <c r="F204" s="146"/>
    </row>
    <row r="205" spans="1:30"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30"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30">
      <c r="E207" s="22"/>
      <c r="F207" s="22"/>
    </row>
  </sheetData>
  <mergeCells count="87">
    <mergeCell ref="A166:B166"/>
    <mergeCell ref="A170:B170"/>
    <mergeCell ref="A191:B191"/>
    <mergeCell ref="A157:A158"/>
    <mergeCell ref="B10:B11"/>
    <mergeCell ref="B69:B70"/>
    <mergeCell ref="B114:B115"/>
    <mergeCell ref="B157:B158"/>
    <mergeCell ref="A125:B125"/>
    <mergeCell ref="A154:AC154"/>
    <mergeCell ref="A155:AC155"/>
    <mergeCell ref="D157:E157"/>
    <mergeCell ref="F157:G157"/>
    <mergeCell ref="H157:I157"/>
    <mergeCell ref="J157:K157"/>
    <mergeCell ref="L157:M157"/>
    <mergeCell ref="C114:C115"/>
    <mergeCell ref="C157:C158"/>
    <mergeCell ref="N157:O157"/>
    <mergeCell ref="P157:Q157"/>
    <mergeCell ref="R157:S157"/>
    <mergeCell ref="T157:U157"/>
    <mergeCell ref="V157:W157"/>
    <mergeCell ref="X157:Y157"/>
    <mergeCell ref="Z157:AA157"/>
    <mergeCell ref="AB157:AC157"/>
    <mergeCell ref="A96:B96"/>
    <mergeCell ref="A111:AC111"/>
    <mergeCell ref="A112:AC112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AB114:AC114"/>
    <mergeCell ref="B73:C73"/>
    <mergeCell ref="A82:B82"/>
    <mergeCell ref="A87:B87"/>
    <mergeCell ref="A88:B88"/>
    <mergeCell ref="A89:B89"/>
    <mergeCell ref="A114:A115"/>
    <mergeCell ref="A67:AC67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  <mergeCell ref="Z69:AA69"/>
    <mergeCell ref="AB69:AC69"/>
    <mergeCell ref="C69:C70"/>
    <mergeCell ref="A69:A70"/>
    <mergeCell ref="AB10:AC10"/>
    <mergeCell ref="A28:B28"/>
    <mergeCell ref="A29:B29"/>
    <mergeCell ref="A32:B32"/>
    <mergeCell ref="A66:AC66"/>
    <mergeCell ref="C10:C11"/>
    <mergeCell ref="A10:A11"/>
    <mergeCell ref="A4:AC4"/>
    <mergeCell ref="A5:AC5"/>
    <mergeCell ref="A7:AC7"/>
    <mergeCell ref="A8:AC8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</mergeCells>
  <pageMargins left="0.15748031496063" right="0.15748031496063" top="0.74803149606299202" bottom="0.74803149606299202" header="0.31496062992126" footer="0.31496062992126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N14" sqref="N14"/>
    </sheetView>
  </sheetViews>
  <sheetFormatPr baseColWidth="10" defaultColWidth="9.140625" defaultRowHeight="15"/>
  <cols>
    <col min="2" max="2" width="31.140625" customWidth="1"/>
    <col min="4" max="4" width="13.140625" customWidth="1"/>
    <col min="6" max="6" width="13.140625" customWidth="1"/>
    <col min="8" max="8" width="11.85546875" customWidth="1"/>
    <col min="9" max="9" width="9.5703125" customWidth="1"/>
    <col min="10" max="10" width="14.28515625" customWidth="1"/>
    <col min="12" max="12" width="29.7109375" customWidth="1"/>
    <col min="13" max="13" width="9.7109375" customWidth="1"/>
    <col min="14" max="14" width="13.28515625" customWidth="1"/>
    <col min="16" max="16" width="12" customWidth="1"/>
    <col min="18" max="18" width="11.7109375" customWidth="1"/>
    <col min="20" max="20" width="11.5703125" customWidth="1"/>
    <col min="21" max="21" width="10.5703125" customWidth="1"/>
    <col min="22" max="22" width="14.28515625" customWidth="1"/>
  </cols>
  <sheetData>
    <row r="1" spans="1:22" ht="15.7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ht="15.75">
      <c r="A4" s="266" t="s">
        <v>271</v>
      </c>
      <c r="B4" s="266"/>
      <c r="C4" s="266"/>
      <c r="D4" s="266"/>
      <c r="E4" s="266"/>
      <c r="F4" s="266"/>
      <c r="G4" s="266"/>
      <c r="H4" s="266"/>
      <c r="I4" s="266"/>
      <c r="J4" s="266"/>
      <c r="K4" s="266" t="s">
        <v>272</v>
      </c>
      <c r="L4" s="266"/>
      <c r="M4" s="266"/>
      <c r="N4" s="266"/>
      <c r="O4" s="266"/>
      <c r="P4" s="266"/>
      <c r="Q4" s="266"/>
      <c r="R4" s="266"/>
      <c r="S4" s="266"/>
      <c r="T4" s="266"/>
    </row>
    <row r="5" spans="1:22" ht="15.75">
      <c r="A5" s="267" t="s">
        <v>2</v>
      </c>
      <c r="B5" s="267"/>
      <c r="C5" s="267"/>
      <c r="D5" s="267"/>
      <c r="E5" s="267"/>
      <c r="F5" s="267"/>
      <c r="G5" s="267"/>
      <c r="H5" s="267"/>
      <c r="I5" s="267"/>
      <c r="J5" s="267"/>
      <c r="K5" s="267" t="s">
        <v>2</v>
      </c>
      <c r="L5" s="267"/>
      <c r="M5" s="267"/>
      <c r="N5" s="267"/>
      <c r="O5" s="267"/>
      <c r="P5" s="267"/>
      <c r="Q5" s="267"/>
      <c r="R5" s="267"/>
      <c r="S5" s="267"/>
      <c r="T5" s="267"/>
    </row>
    <row r="6" spans="1:22" ht="15.75">
      <c r="A6" s="24"/>
      <c r="B6" s="25"/>
      <c r="C6" s="26"/>
      <c r="D6" s="26"/>
      <c r="E6" s="26"/>
      <c r="F6" s="26"/>
      <c r="G6" s="26"/>
      <c r="H6" s="26"/>
      <c r="I6" s="26"/>
      <c r="J6" s="26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2" ht="16.5" customHeight="1">
      <c r="A7" s="272" t="s">
        <v>273</v>
      </c>
      <c r="B7" s="277" t="s">
        <v>95</v>
      </c>
      <c r="C7" s="268" t="s">
        <v>6</v>
      </c>
      <c r="D7" s="268"/>
      <c r="E7" s="268" t="s">
        <v>7</v>
      </c>
      <c r="F7" s="268"/>
      <c r="G7" s="268" t="s">
        <v>8</v>
      </c>
      <c r="H7" s="268"/>
      <c r="I7" s="268" t="s">
        <v>18</v>
      </c>
      <c r="J7" s="269"/>
      <c r="K7" s="272" t="s">
        <v>273</v>
      </c>
      <c r="L7" s="277" t="s">
        <v>95</v>
      </c>
      <c r="M7" s="268" t="s">
        <v>6</v>
      </c>
      <c r="N7" s="268"/>
      <c r="O7" s="268" t="s">
        <v>7</v>
      </c>
      <c r="P7" s="268"/>
      <c r="Q7" s="268" t="s">
        <v>8</v>
      </c>
      <c r="R7" s="268"/>
      <c r="S7" s="268" t="s">
        <v>18</v>
      </c>
      <c r="T7" s="269"/>
    </row>
    <row r="8" spans="1:22" ht="15.75">
      <c r="A8" s="273"/>
      <c r="B8" s="278"/>
      <c r="C8" s="3" t="s">
        <v>19</v>
      </c>
      <c r="D8" s="3" t="s">
        <v>20</v>
      </c>
      <c r="E8" s="3" t="s">
        <v>19</v>
      </c>
      <c r="F8" s="3" t="s">
        <v>20</v>
      </c>
      <c r="G8" s="3" t="s">
        <v>19</v>
      </c>
      <c r="H8" s="3" t="s">
        <v>20</v>
      </c>
      <c r="I8" s="3" t="s">
        <v>19</v>
      </c>
      <c r="J8" s="9" t="s">
        <v>20</v>
      </c>
      <c r="K8" s="273"/>
      <c r="L8" s="278"/>
      <c r="M8" s="3" t="s">
        <v>19</v>
      </c>
      <c r="N8" s="3" t="s">
        <v>20</v>
      </c>
      <c r="O8" s="3" t="s">
        <v>19</v>
      </c>
      <c r="P8" s="3" t="s">
        <v>20</v>
      </c>
      <c r="Q8" s="3" t="s">
        <v>19</v>
      </c>
      <c r="R8" s="3" t="s">
        <v>20</v>
      </c>
      <c r="S8" s="3" t="s">
        <v>19</v>
      </c>
      <c r="T8" s="9" t="s">
        <v>20</v>
      </c>
    </row>
    <row r="9" spans="1:22">
      <c r="A9" s="27"/>
      <c r="B9" s="28" t="s">
        <v>218</v>
      </c>
      <c r="C9" s="26"/>
      <c r="D9" s="26"/>
      <c r="E9" s="26"/>
      <c r="F9" s="26"/>
      <c r="G9" s="26"/>
      <c r="H9" s="26"/>
      <c r="I9" s="26"/>
      <c r="J9" s="26"/>
      <c r="K9" s="2"/>
      <c r="L9" s="2"/>
    </row>
    <row r="10" spans="1:22">
      <c r="A10" s="274">
        <v>2020</v>
      </c>
      <c r="B10" s="13" t="s">
        <v>220</v>
      </c>
      <c r="C10" s="14">
        <f>+C11+C12+C13+C14</f>
        <v>2583.5602800000001</v>
      </c>
      <c r="D10" s="14">
        <f t="shared" ref="D10:H10" si="0">+D11+D12+D13+D14</f>
        <v>5694190.7860210007</v>
      </c>
      <c r="E10" s="14">
        <f t="shared" si="0"/>
        <v>2675.1438899999998</v>
      </c>
      <c r="F10" s="14">
        <f t="shared" si="0"/>
        <v>5953150.9261150006</v>
      </c>
      <c r="G10" s="14">
        <f t="shared" si="0"/>
        <v>4262.0565399999996</v>
      </c>
      <c r="H10" s="14">
        <f t="shared" si="0"/>
        <v>9155714.5036249999</v>
      </c>
      <c r="I10" s="14">
        <f>C10+E10+G10</f>
        <v>9520.7607099999987</v>
      </c>
      <c r="J10" s="14">
        <f>D10+F10+H10</f>
        <v>20803056.215760998</v>
      </c>
      <c r="K10" s="274">
        <v>2020</v>
      </c>
      <c r="L10" s="13" t="s">
        <v>231</v>
      </c>
      <c r="M10" s="14">
        <f>+M11+M12+M13</f>
        <v>4494.2274600000001</v>
      </c>
      <c r="N10" s="14">
        <f t="shared" ref="N10:R10" si="1">+N11+N12+N13</f>
        <v>4807876.4187349994</v>
      </c>
      <c r="O10" s="14">
        <f t="shared" si="1"/>
        <v>4555.4128000000001</v>
      </c>
      <c r="P10" s="14">
        <f t="shared" si="1"/>
        <v>5333974.1176050007</v>
      </c>
      <c r="Q10" s="14">
        <f t="shared" si="1"/>
        <v>6485.87284</v>
      </c>
      <c r="R10" s="14">
        <f t="shared" si="1"/>
        <v>6930793.1584009994</v>
      </c>
      <c r="S10" s="14">
        <f>M10+O10+Q10</f>
        <v>15535.5131</v>
      </c>
      <c r="T10" s="14">
        <f>N10+P10+R10</f>
        <v>17072643.694740999</v>
      </c>
      <c r="U10" s="21"/>
      <c r="V10" s="21"/>
    </row>
    <row r="11" spans="1:22">
      <c r="A11" s="275"/>
      <c r="B11" s="15" t="s">
        <v>221</v>
      </c>
      <c r="C11" s="16">
        <v>1093.46479</v>
      </c>
      <c r="D11" s="16">
        <v>2569831.1699180002</v>
      </c>
      <c r="E11" s="16">
        <v>944.53953999999999</v>
      </c>
      <c r="F11" s="16">
        <v>2230133.5422860002</v>
      </c>
      <c r="G11" s="16">
        <v>1947.2100600000001</v>
      </c>
      <c r="H11" s="16">
        <v>4153941.9820440002</v>
      </c>
      <c r="I11" s="14">
        <f t="shared" ref="I11:I14" si="2">C11+E11+G11</f>
        <v>3985.2143900000001</v>
      </c>
      <c r="J11" s="14">
        <f t="shared" ref="J11:J14" si="3">D11+F11+H11</f>
        <v>8953906.6942480002</v>
      </c>
      <c r="K11" s="275"/>
      <c r="L11" s="15" t="s">
        <v>233</v>
      </c>
      <c r="M11" s="16">
        <v>1593.45607</v>
      </c>
      <c r="N11" s="16">
        <v>2620976.2219839999</v>
      </c>
      <c r="O11" s="16">
        <v>1998.3653099999999</v>
      </c>
      <c r="P11" s="16">
        <v>3383134.9893120001</v>
      </c>
      <c r="Q11" s="16">
        <v>2433.1130499999999</v>
      </c>
      <c r="R11" s="16">
        <v>3903158.0444089998</v>
      </c>
      <c r="S11" s="14">
        <f t="shared" ref="S11:S13" si="4">M11+O11+Q11</f>
        <v>6024.9344299999993</v>
      </c>
      <c r="T11" s="14">
        <f t="shared" ref="T11:T13" si="5">N11+P11+R11</f>
        <v>9907269.255704999</v>
      </c>
      <c r="U11" s="21"/>
      <c r="V11" s="21"/>
    </row>
    <row r="12" spans="1:22">
      <c r="A12" s="275"/>
      <c r="B12" s="15" t="s">
        <v>222</v>
      </c>
      <c r="C12" s="16">
        <v>1243.3016500000001</v>
      </c>
      <c r="D12" s="16">
        <v>2771290.4816089999</v>
      </c>
      <c r="E12" s="16">
        <v>1482.7553399999999</v>
      </c>
      <c r="F12" s="16">
        <v>3340773.2484010002</v>
      </c>
      <c r="G12" s="16">
        <v>1996.6846</v>
      </c>
      <c r="H12" s="16">
        <v>4387692.9590600003</v>
      </c>
      <c r="I12" s="14">
        <f t="shared" si="2"/>
        <v>4722.7415899999996</v>
      </c>
      <c r="J12" s="14">
        <f t="shared" si="3"/>
        <v>10499756.689070001</v>
      </c>
      <c r="K12" s="275"/>
      <c r="L12" s="17" t="s">
        <v>235</v>
      </c>
      <c r="M12" s="16">
        <v>67.422190000000001</v>
      </c>
      <c r="N12" s="16">
        <v>72511.227291000003</v>
      </c>
      <c r="O12" s="16">
        <v>476.97456</v>
      </c>
      <c r="P12" s="16">
        <v>470413.36045600002</v>
      </c>
      <c r="Q12" s="16">
        <v>183.75794999999999</v>
      </c>
      <c r="R12" s="16">
        <v>189134.85403700001</v>
      </c>
      <c r="S12" s="14">
        <f t="shared" si="4"/>
        <v>728.15470000000005</v>
      </c>
      <c r="T12" s="14">
        <f t="shared" si="5"/>
        <v>732059.44178400002</v>
      </c>
      <c r="U12" s="21"/>
      <c r="V12" s="21"/>
    </row>
    <row r="13" spans="1:22">
      <c r="A13" s="275"/>
      <c r="B13" s="15" t="s">
        <v>223</v>
      </c>
      <c r="C13" s="16">
        <v>246.79383999999999</v>
      </c>
      <c r="D13" s="16">
        <v>353069.134494</v>
      </c>
      <c r="E13" s="16">
        <v>247.84900999999999</v>
      </c>
      <c r="F13" s="16">
        <v>382244.13542800001</v>
      </c>
      <c r="G13" s="16">
        <v>318.16188</v>
      </c>
      <c r="H13" s="16">
        <v>614079.56252100004</v>
      </c>
      <c r="I13" s="14">
        <f t="shared" si="2"/>
        <v>812.80472999999995</v>
      </c>
      <c r="J13" s="14">
        <f t="shared" si="3"/>
        <v>1349392.8324430001</v>
      </c>
      <c r="K13" s="275"/>
      <c r="L13" s="35" t="s">
        <v>237</v>
      </c>
      <c r="M13" s="36">
        <v>2833.3492000000001</v>
      </c>
      <c r="N13" s="36">
        <v>2114388.9694599998</v>
      </c>
      <c r="O13" s="36">
        <v>2080.0729299999998</v>
      </c>
      <c r="P13" s="36">
        <v>1480425.7678370001</v>
      </c>
      <c r="Q13" s="36">
        <v>3869.0018399999999</v>
      </c>
      <c r="R13" s="36">
        <v>2838500.2599550001</v>
      </c>
      <c r="S13" s="41">
        <f t="shared" si="4"/>
        <v>8782.4239699999998</v>
      </c>
      <c r="T13" s="41">
        <f t="shared" si="5"/>
        <v>6433314.9972520005</v>
      </c>
      <c r="U13" s="21"/>
      <c r="V13" s="21"/>
    </row>
    <row r="14" spans="1:22">
      <c r="A14" s="276"/>
      <c r="B14" s="15" t="s">
        <v>224</v>
      </c>
      <c r="C14" s="16"/>
      <c r="D14" s="16"/>
      <c r="E14" s="16"/>
      <c r="F14" s="16"/>
      <c r="G14" s="16"/>
      <c r="H14" s="16"/>
      <c r="I14" s="14">
        <f t="shared" si="2"/>
        <v>0</v>
      </c>
      <c r="J14" s="14">
        <f t="shared" si="3"/>
        <v>0</v>
      </c>
      <c r="K14" s="276"/>
      <c r="L14" s="37"/>
      <c r="M14" s="38"/>
      <c r="N14" s="38"/>
      <c r="O14" s="38"/>
      <c r="P14" s="38"/>
      <c r="Q14" s="38"/>
      <c r="R14" s="38"/>
      <c r="S14" s="42"/>
      <c r="T14" s="43"/>
    </row>
    <row r="15" spans="1:2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2">
      <c r="A16" s="274">
        <v>2019</v>
      </c>
      <c r="B16" s="13" t="s">
        <v>220</v>
      </c>
      <c r="C16" s="14">
        <f>+C17+C18+C19+C20</f>
        <v>3006.1713</v>
      </c>
      <c r="D16" s="14">
        <f t="shared" ref="D16:H16" si="6">+D17+D18+D19+D20</f>
        <v>6181656.8047589995</v>
      </c>
      <c r="E16" s="14">
        <f t="shared" si="6"/>
        <v>2644.8853004000002</v>
      </c>
      <c r="F16" s="14">
        <f t="shared" si="6"/>
        <v>5412704.3148460006</v>
      </c>
      <c r="G16" s="14">
        <f t="shared" si="6"/>
        <v>3725.1442029999998</v>
      </c>
      <c r="H16" s="14">
        <f t="shared" si="6"/>
        <v>7741260.2178069996</v>
      </c>
      <c r="I16" s="14">
        <f>C16+E16+G16</f>
        <v>9376.2008033999991</v>
      </c>
      <c r="J16" s="14">
        <f>D16+F16+H16</f>
        <v>19335621.337412</v>
      </c>
      <c r="K16" s="274">
        <v>2019</v>
      </c>
      <c r="L16" s="13" t="s">
        <v>231</v>
      </c>
      <c r="M16" s="14">
        <f>+M17+M18+M19</f>
        <v>4146.7631079000003</v>
      </c>
      <c r="N16" s="14">
        <f>+N17+N18+N19</f>
        <v>3745801.2820609999</v>
      </c>
      <c r="O16" s="14">
        <f t="shared" ref="O16:R16" si="7">+O17+O18+O19</f>
        <v>3645.8808001999996</v>
      </c>
      <c r="P16" s="14">
        <f t="shared" si="7"/>
        <v>3070484.8686229996</v>
      </c>
      <c r="Q16" s="14">
        <f t="shared" si="7"/>
        <v>4855.0475310000002</v>
      </c>
      <c r="R16" s="14">
        <f t="shared" si="7"/>
        <v>4827701.9524949994</v>
      </c>
      <c r="S16" s="14">
        <f>M16+O16+Q16</f>
        <v>12647.691439099999</v>
      </c>
      <c r="T16" s="14">
        <f>N16+P16+R16</f>
        <v>11643988.103178998</v>
      </c>
    </row>
    <row r="17" spans="1:20">
      <c r="A17" s="275"/>
      <c r="B17" s="15" t="s">
        <v>221</v>
      </c>
      <c r="C17" s="16">
        <v>1343.02043</v>
      </c>
      <c r="D17" s="16">
        <v>2733828.2511109998</v>
      </c>
      <c r="E17" s="16">
        <v>1187.4934504</v>
      </c>
      <c r="F17" s="16">
        <v>2396182.3401910001</v>
      </c>
      <c r="G17" s="16">
        <v>1895.2622329999999</v>
      </c>
      <c r="H17" s="16">
        <v>4034450.1552419998</v>
      </c>
      <c r="I17" s="14">
        <f t="shared" ref="I17:I20" si="8">C17+E17+G17</f>
        <v>4425.7761133999993</v>
      </c>
      <c r="J17" s="14">
        <f t="shared" ref="J17:J20" si="9">D17+F17+H17</f>
        <v>9164460.7465439998</v>
      </c>
      <c r="K17" s="275"/>
      <c r="L17" s="15" t="s">
        <v>233</v>
      </c>
      <c r="M17" s="16">
        <v>1186.9567621000001</v>
      </c>
      <c r="N17" s="16">
        <v>1817754.2519670001</v>
      </c>
      <c r="O17" s="16">
        <v>876.85177020000003</v>
      </c>
      <c r="P17" s="16">
        <v>1289940.8053619999</v>
      </c>
      <c r="Q17" s="16">
        <v>1516.128111</v>
      </c>
      <c r="R17" s="16">
        <v>2453479.219788</v>
      </c>
      <c r="S17" s="14">
        <f t="shared" ref="S17:S20" si="10">M17+O17+Q17</f>
        <v>3579.9366433</v>
      </c>
      <c r="T17" s="14">
        <f t="shared" ref="T17:T20" si="11">N17+P17+R17</f>
        <v>5561174.277117</v>
      </c>
    </row>
    <row r="18" spans="1:20">
      <c r="A18" s="275"/>
      <c r="B18" s="15" t="s">
        <v>222</v>
      </c>
      <c r="C18" s="16">
        <v>1461.07465</v>
      </c>
      <c r="D18" s="16">
        <v>3200657.9366669999</v>
      </c>
      <c r="E18" s="16">
        <v>1360.8296399999999</v>
      </c>
      <c r="F18" s="16">
        <v>2919757.0615320001</v>
      </c>
      <c r="G18" s="16">
        <v>1685.22514</v>
      </c>
      <c r="H18" s="16">
        <v>3502976.6461649998</v>
      </c>
      <c r="I18" s="14">
        <f t="shared" si="8"/>
        <v>4507.12943</v>
      </c>
      <c r="J18" s="14">
        <f t="shared" si="9"/>
        <v>9623391.6443639994</v>
      </c>
      <c r="K18" s="275"/>
      <c r="L18" s="17" t="s">
        <v>235</v>
      </c>
      <c r="M18" s="16">
        <v>165.41559000000001</v>
      </c>
      <c r="N18" s="16">
        <v>129766.130647</v>
      </c>
      <c r="O18" s="16">
        <v>65.577680000000001</v>
      </c>
      <c r="P18" s="16">
        <v>55837.192135999998</v>
      </c>
      <c r="Q18" s="16">
        <v>178.06849</v>
      </c>
      <c r="R18" s="16">
        <v>167074.53403400001</v>
      </c>
      <c r="S18" s="14">
        <f t="shared" si="10"/>
        <v>409.06175999999999</v>
      </c>
      <c r="T18" s="14">
        <f t="shared" si="11"/>
        <v>352677.85681700002</v>
      </c>
    </row>
    <row r="19" spans="1:20">
      <c r="A19" s="275"/>
      <c r="B19" s="15" t="s">
        <v>223</v>
      </c>
      <c r="C19" s="16">
        <v>202.07622000000001</v>
      </c>
      <c r="D19" s="16">
        <v>247170.616981</v>
      </c>
      <c r="E19" s="16">
        <v>96.562209999999993</v>
      </c>
      <c r="F19" s="16">
        <v>96764.913123000006</v>
      </c>
      <c r="G19" s="16">
        <v>143.07683</v>
      </c>
      <c r="H19" s="16">
        <v>201952.11040000001</v>
      </c>
      <c r="I19" s="14">
        <f t="shared" si="8"/>
        <v>441.71525999999994</v>
      </c>
      <c r="J19" s="14">
        <f t="shared" si="9"/>
        <v>545887.64050400001</v>
      </c>
      <c r="K19" s="275"/>
      <c r="L19" s="35" t="s">
        <v>237</v>
      </c>
      <c r="M19" s="36">
        <v>2794.3907558000001</v>
      </c>
      <c r="N19" s="36">
        <v>1798280.8994469999</v>
      </c>
      <c r="O19" s="36">
        <v>2703.4513499999998</v>
      </c>
      <c r="P19" s="36">
        <v>1724706.8711250001</v>
      </c>
      <c r="Q19" s="36">
        <v>3160.8509300000001</v>
      </c>
      <c r="R19" s="36">
        <v>2207148.1986730001</v>
      </c>
      <c r="S19" s="41">
        <f t="shared" si="10"/>
        <v>8658.6930358000009</v>
      </c>
      <c r="T19" s="41">
        <f t="shared" si="11"/>
        <v>5730135.9692449998</v>
      </c>
    </row>
    <row r="20" spans="1:20">
      <c r="A20" s="276"/>
      <c r="B20" s="15" t="s">
        <v>224</v>
      </c>
      <c r="C20" s="16">
        <v>0</v>
      </c>
      <c r="D20" s="16">
        <v>0</v>
      </c>
      <c r="E20" s="16">
        <v>0</v>
      </c>
      <c r="F20" s="16">
        <v>0</v>
      </c>
      <c r="G20" s="16">
        <v>1.58</v>
      </c>
      <c r="H20" s="16">
        <v>1881.306</v>
      </c>
      <c r="I20" s="14">
        <f t="shared" si="8"/>
        <v>1.58</v>
      </c>
      <c r="J20" s="14">
        <f t="shared" si="9"/>
        <v>1881.306</v>
      </c>
      <c r="K20" s="279"/>
      <c r="L20" s="37"/>
      <c r="M20" s="38"/>
      <c r="N20" s="38"/>
      <c r="O20" s="38"/>
      <c r="P20" s="38"/>
      <c r="Q20" s="38"/>
      <c r="R20" s="38"/>
      <c r="S20" s="42">
        <f t="shared" si="10"/>
        <v>0</v>
      </c>
      <c r="T20" s="43">
        <f t="shared" si="11"/>
        <v>0</v>
      </c>
    </row>
    <row r="21" spans="1:20">
      <c r="A21" s="270" t="s">
        <v>274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 t="s">
        <v>274</v>
      </c>
      <c r="L21" s="271"/>
      <c r="M21" s="271"/>
      <c r="N21" s="271"/>
      <c r="O21" s="271"/>
      <c r="P21" s="271"/>
      <c r="Q21" s="271"/>
      <c r="R21" s="271"/>
      <c r="S21" s="271"/>
      <c r="T21" s="271"/>
    </row>
    <row r="22" spans="1:20">
      <c r="A22" s="274"/>
      <c r="B22" s="13" t="s">
        <v>220</v>
      </c>
      <c r="C22" s="30">
        <f>+(C10/C16)-1</f>
        <v>-0.14058115051527498</v>
      </c>
      <c r="D22" s="30">
        <f t="shared" ref="D22:J22" si="12">+(D10/D16)-1</f>
        <v>-7.8856855715884966E-2</v>
      </c>
      <c r="E22" s="30">
        <f t="shared" si="12"/>
        <v>1.144041656378203E-2</v>
      </c>
      <c r="F22" s="30">
        <f t="shared" si="12"/>
        <v>9.9847798777158214E-2</v>
      </c>
      <c r="G22" s="30">
        <f t="shared" si="12"/>
        <v>0.14413196046682009</v>
      </c>
      <c r="H22" s="30">
        <f t="shared" si="12"/>
        <v>0.18271628210667457</v>
      </c>
      <c r="I22" s="30">
        <f t="shared" si="12"/>
        <v>1.5417748577609247E-2</v>
      </c>
      <c r="J22" s="30">
        <f t="shared" si="12"/>
        <v>7.5892822513528246E-2</v>
      </c>
      <c r="K22" s="274"/>
      <c r="L22" s="13" t="s">
        <v>231</v>
      </c>
      <c r="M22" s="30">
        <f>+(M10/M16)-1</f>
        <v>8.3791705255129134E-2</v>
      </c>
      <c r="N22" s="30">
        <f t="shared" ref="N22:T22" si="13">+(N10/N16)-1</f>
        <v>0.28353750151146007</v>
      </c>
      <c r="O22" s="30">
        <f t="shared" si="13"/>
        <v>0.24946838628133605</v>
      </c>
      <c r="P22" s="30">
        <f t="shared" si="13"/>
        <v>0.73717648704684668</v>
      </c>
      <c r="Q22" s="30">
        <f t="shared" si="13"/>
        <v>0.33590305730005832</v>
      </c>
      <c r="R22" s="30">
        <f t="shared" si="13"/>
        <v>0.43562987661636887</v>
      </c>
      <c r="S22" s="30">
        <f t="shared" si="13"/>
        <v>0.22832796600116101</v>
      </c>
      <c r="T22" s="30">
        <f t="shared" si="13"/>
        <v>0.46621960993586797</v>
      </c>
    </row>
    <row r="23" spans="1:20">
      <c r="A23" s="275"/>
      <c r="B23" s="15" t="s">
        <v>221</v>
      </c>
      <c r="C23" s="31">
        <f>+(C11/C17)-1</f>
        <v>-0.18581671166387248</v>
      </c>
      <c r="D23" s="31">
        <f t="shared" ref="D23:J23" si="14">+(D11/D17)-1</f>
        <v>-5.9988070255091119E-2</v>
      </c>
      <c r="E23" s="31">
        <f t="shared" si="14"/>
        <v>-0.20459389508056869</v>
      </c>
      <c r="F23" s="31">
        <f t="shared" si="14"/>
        <v>-6.9297229647291458E-2</v>
      </c>
      <c r="G23" s="31">
        <f t="shared" si="14"/>
        <v>2.7409308377222441E-2</v>
      </c>
      <c r="H23" s="31">
        <f t="shared" si="14"/>
        <v>2.9617871631588688E-2</v>
      </c>
      <c r="I23" s="30">
        <f t="shared" si="14"/>
        <v>-9.9544511993298279E-2</v>
      </c>
      <c r="J23" s="30">
        <f t="shared" si="14"/>
        <v>-2.2975061830604826E-2</v>
      </c>
      <c r="K23" s="275"/>
      <c r="L23" s="15" t="s">
        <v>233</v>
      </c>
      <c r="M23" s="31">
        <f>+(M11/M17)-1</f>
        <v>0.34247187503343324</v>
      </c>
      <c r="N23" s="31">
        <f t="shared" ref="N23:T23" si="15">+(N11/N17)-1</f>
        <v>0.44187599569514413</v>
      </c>
      <c r="O23" s="31">
        <f t="shared" si="15"/>
        <v>1.2790229522421961</v>
      </c>
      <c r="P23" s="31">
        <f t="shared" si="15"/>
        <v>1.6227056119544812</v>
      </c>
      <c r="Q23" s="31">
        <f t="shared" si="15"/>
        <v>0.60482022089490828</v>
      </c>
      <c r="R23" s="31">
        <f t="shared" si="15"/>
        <v>0.59086655918213293</v>
      </c>
      <c r="S23" s="30">
        <f t="shared" si="15"/>
        <v>0.68297236245113835</v>
      </c>
      <c r="T23" s="30">
        <f t="shared" si="15"/>
        <v>0.78150670380376619</v>
      </c>
    </row>
    <row r="24" spans="1:20">
      <c r="A24" s="275"/>
      <c r="B24" s="15" t="s">
        <v>222</v>
      </c>
      <c r="C24" s="31">
        <f t="shared" ref="C24:J25" si="16">+(C12/C18)-1</f>
        <v>-0.14904987914204104</v>
      </c>
      <c r="D24" s="31">
        <f t="shared" si="16"/>
        <v>-0.13414974781876288</v>
      </c>
      <c r="E24" s="31">
        <f t="shared" si="16"/>
        <v>8.9596593442806016E-2</v>
      </c>
      <c r="F24" s="31">
        <f t="shared" si="16"/>
        <v>0.14419562244267414</v>
      </c>
      <c r="G24" s="31">
        <f t="shared" si="16"/>
        <v>0.18481771521637769</v>
      </c>
      <c r="H24" s="31">
        <f t="shared" si="16"/>
        <v>0.25256129351121226</v>
      </c>
      <c r="I24" s="30">
        <f t="shared" si="16"/>
        <v>4.7838022703510452E-2</v>
      </c>
      <c r="J24" s="30">
        <f t="shared" si="16"/>
        <v>9.1066131057780497E-2</v>
      </c>
      <c r="K24" s="275"/>
      <c r="L24" s="17" t="s">
        <v>235</v>
      </c>
      <c r="M24" s="31">
        <f t="shared" ref="M24:T24" si="17">+(M12/M18)-1</f>
        <v>-0.59240728156275968</v>
      </c>
      <c r="N24" s="31">
        <f t="shared" si="17"/>
        <v>-0.4412160790379831</v>
      </c>
      <c r="O24" s="31">
        <f t="shared" si="17"/>
        <v>6.2734283981988996</v>
      </c>
      <c r="P24" s="31">
        <f t="shared" si="17"/>
        <v>7.4247316611164216</v>
      </c>
      <c r="Q24" s="31">
        <f t="shared" si="17"/>
        <v>3.1950964485631284E-2</v>
      </c>
      <c r="R24" s="31">
        <f t="shared" si="17"/>
        <v>0.13203879412592401</v>
      </c>
      <c r="S24" s="30">
        <f t="shared" si="17"/>
        <v>0.78006054635857436</v>
      </c>
      <c r="T24" s="30">
        <f t="shared" si="17"/>
        <v>1.075717053491839</v>
      </c>
    </row>
    <row r="25" spans="1:20">
      <c r="A25" s="275"/>
      <c r="B25" s="15" t="s">
        <v>223</v>
      </c>
      <c r="C25" s="31">
        <f t="shared" si="16"/>
        <v>0.22129085747942034</v>
      </c>
      <c r="D25" s="31">
        <f t="shared" si="16"/>
        <v>0.42844298730354513</v>
      </c>
      <c r="E25" s="31">
        <f t="shared" si="16"/>
        <v>1.5667288476516847</v>
      </c>
      <c r="F25" s="31">
        <f t="shared" si="16"/>
        <v>2.9502348846437871</v>
      </c>
      <c r="G25" s="31">
        <f t="shared" si="16"/>
        <v>1.2237135111254562</v>
      </c>
      <c r="H25" s="31">
        <f t="shared" si="16"/>
        <v>2.0407187194266627</v>
      </c>
      <c r="I25" s="30">
        <f t="shared" si="16"/>
        <v>0.84011014244787474</v>
      </c>
      <c r="J25" s="30">
        <f t="shared" si="16"/>
        <v>1.471924132953716</v>
      </c>
      <c r="K25" s="275"/>
      <c r="L25" s="35" t="s">
        <v>237</v>
      </c>
      <c r="M25" s="39">
        <f t="shared" ref="M25:T25" si="18">+(M13/M19)-1</f>
        <v>1.3941659418654551E-2</v>
      </c>
      <c r="N25" s="39">
        <f t="shared" si="18"/>
        <v>0.17578347749242518</v>
      </c>
      <c r="O25" s="39">
        <f t="shared" si="18"/>
        <v>-0.23058614315363957</v>
      </c>
      <c r="P25" s="39">
        <f t="shared" si="18"/>
        <v>-0.14163630201615607</v>
      </c>
      <c r="Q25" s="39">
        <f t="shared" si="18"/>
        <v>0.22403805990306536</v>
      </c>
      <c r="R25" s="39">
        <f t="shared" si="18"/>
        <v>0.28604878533375633</v>
      </c>
      <c r="S25" s="44">
        <f t="shared" si="18"/>
        <v>1.4289793354311575E-2</v>
      </c>
      <c r="T25" s="44">
        <f t="shared" si="18"/>
        <v>0.12271594108431794</v>
      </c>
    </row>
    <row r="26" spans="1:20">
      <c r="A26" s="276"/>
      <c r="B26" s="15" t="s">
        <v>224</v>
      </c>
      <c r="C26" s="16"/>
      <c r="D26" s="16"/>
      <c r="E26" s="16"/>
      <c r="F26" s="16"/>
      <c r="G26" s="16"/>
      <c r="H26" s="16"/>
      <c r="I26" s="30"/>
      <c r="J26" s="30"/>
      <c r="K26" s="279"/>
      <c r="L26" s="37"/>
      <c r="M26" s="40"/>
      <c r="N26" s="40"/>
      <c r="O26" s="40"/>
      <c r="P26" s="40"/>
      <c r="Q26" s="40"/>
      <c r="R26" s="40"/>
      <c r="S26" s="45"/>
      <c r="T26" s="46"/>
    </row>
    <row r="27" spans="1:20">
      <c r="A27" s="32" t="s">
        <v>275</v>
      </c>
      <c r="B27" s="3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A28" s="33" t="s">
        <v>270</v>
      </c>
      <c r="B28" s="3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>
      <c r="A29" s="34" t="s">
        <v>276</v>
      </c>
      <c r="B29" s="3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</sheetData>
  <mergeCells count="26">
    <mergeCell ref="A22:A26"/>
    <mergeCell ref="B7:B8"/>
    <mergeCell ref="K7:K8"/>
    <mergeCell ref="K10:K14"/>
    <mergeCell ref="K16:K20"/>
    <mergeCell ref="K22:K26"/>
    <mergeCell ref="O7:P7"/>
    <mergeCell ref="Q7:R7"/>
    <mergeCell ref="S7:T7"/>
    <mergeCell ref="A21:J21"/>
    <mergeCell ref="K21:T21"/>
    <mergeCell ref="A7:A8"/>
    <mergeCell ref="A10:A14"/>
    <mergeCell ref="A16:A20"/>
    <mergeCell ref="L7:L8"/>
    <mergeCell ref="C7:D7"/>
    <mergeCell ref="E7:F7"/>
    <mergeCell ref="G7:H7"/>
    <mergeCell ref="I7:J7"/>
    <mergeCell ref="M7:N7"/>
    <mergeCell ref="A1:J1"/>
    <mergeCell ref="K1:T1"/>
    <mergeCell ref="A4:J4"/>
    <mergeCell ref="K4:T4"/>
    <mergeCell ref="A5:J5"/>
    <mergeCell ref="K5:T5"/>
  </mergeCells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5"/>
  <sheetViews>
    <sheetView workbookViewId="0">
      <selection activeCell="D5" sqref="D5"/>
    </sheetView>
  </sheetViews>
  <sheetFormatPr baseColWidth="10" defaultColWidth="11.42578125" defaultRowHeight="15"/>
  <cols>
    <col min="2" max="2" width="13.140625" customWidth="1"/>
  </cols>
  <sheetData>
    <row r="3" spans="2:9">
      <c r="B3" s="21">
        <v>2000000</v>
      </c>
      <c r="C3" s="21">
        <v>400000</v>
      </c>
      <c r="D3" s="22">
        <f>+C3/B3</f>
        <v>0.2</v>
      </c>
    </row>
    <row r="4" spans="2:9">
      <c r="H4" t="s">
        <v>277</v>
      </c>
    </row>
    <row r="5" spans="2:9">
      <c r="G5" s="23" t="s">
        <v>278</v>
      </c>
      <c r="H5" t="s">
        <v>279</v>
      </c>
      <c r="I5" t="s">
        <v>280</v>
      </c>
    </row>
    <row r="6" spans="2:9">
      <c r="G6">
        <v>2013</v>
      </c>
      <c r="H6">
        <v>1297</v>
      </c>
      <c r="I6">
        <v>30</v>
      </c>
    </row>
    <row r="7" spans="2:9">
      <c r="G7">
        <v>2014</v>
      </c>
      <c r="H7">
        <v>465</v>
      </c>
      <c r="I7">
        <v>38</v>
      </c>
    </row>
    <row r="8" spans="2:9">
      <c r="G8">
        <v>2015</v>
      </c>
      <c r="H8">
        <v>769</v>
      </c>
      <c r="I8">
        <v>69</v>
      </c>
    </row>
    <row r="9" spans="2:9">
      <c r="G9">
        <v>2016</v>
      </c>
      <c r="H9">
        <v>666</v>
      </c>
      <c r="I9">
        <v>65</v>
      </c>
    </row>
    <row r="10" spans="2:9">
      <c r="C10">
        <v>1297</v>
      </c>
      <c r="D10">
        <v>122</v>
      </c>
      <c r="G10">
        <v>2017</v>
      </c>
      <c r="H10">
        <v>691</v>
      </c>
      <c r="I10">
        <v>30</v>
      </c>
    </row>
    <row r="11" spans="2:9">
      <c r="C11">
        <v>465</v>
      </c>
      <c r="D11">
        <v>114</v>
      </c>
      <c r="G11" t="s">
        <v>281</v>
      </c>
      <c r="H11">
        <v>479</v>
      </c>
      <c r="I11">
        <v>25</v>
      </c>
    </row>
    <row r="12" spans="2:9">
      <c r="C12">
        <v>769</v>
      </c>
      <c r="D12">
        <v>43</v>
      </c>
    </row>
    <row r="13" spans="2:9">
      <c r="C13">
        <v>666</v>
      </c>
      <c r="D13">
        <v>46</v>
      </c>
    </row>
    <row r="14" spans="2:9">
      <c r="C14">
        <v>691</v>
      </c>
      <c r="D14">
        <v>74</v>
      </c>
    </row>
    <row r="15" spans="2:9">
      <c r="C15">
        <v>479</v>
      </c>
      <c r="D15">
        <v>66</v>
      </c>
    </row>
    <row r="16" spans="2:9">
      <c r="C16">
        <v>30</v>
      </c>
      <c r="D16">
        <v>30</v>
      </c>
    </row>
    <row r="17" spans="3:4">
      <c r="C17">
        <v>38</v>
      </c>
      <c r="D17">
        <v>30</v>
      </c>
    </row>
    <row r="18" spans="3:4">
      <c r="C18">
        <v>69</v>
      </c>
      <c r="D18">
        <v>33</v>
      </c>
    </row>
    <row r="19" spans="3:4">
      <c r="C19">
        <v>65</v>
      </c>
      <c r="D19">
        <v>23</v>
      </c>
    </row>
    <row r="20" spans="3:4">
      <c r="C20">
        <v>30</v>
      </c>
      <c r="D20">
        <v>8</v>
      </c>
    </row>
    <row r="21" spans="3:4">
      <c r="C21">
        <v>25</v>
      </c>
      <c r="D21">
        <v>11</v>
      </c>
    </row>
    <row r="22" spans="3:4">
      <c r="D22">
        <v>0</v>
      </c>
    </row>
    <row r="23" spans="3:4">
      <c r="D23">
        <v>20</v>
      </c>
    </row>
    <row r="24" spans="3:4">
      <c r="D24">
        <v>40</v>
      </c>
    </row>
    <row r="25" spans="3:4">
      <c r="D25">
        <v>60</v>
      </c>
    </row>
    <row r="26" spans="3:4">
      <c r="D26">
        <v>80</v>
      </c>
    </row>
    <row r="27" spans="3:4">
      <c r="D27">
        <v>100</v>
      </c>
    </row>
    <row r="28" spans="3:4">
      <c r="D28">
        <v>120</v>
      </c>
    </row>
    <row r="29" spans="3:4">
      <c r="D29">
        <v>140</v>
      </c>
    </row>
    <row r="30" spans="3:4">
      <c r="D30">
        <v>2013</v>
      </c>
    </row>
    <row r="31" spans="3:4">
      <c r="D31">
        <v>2014</v>
      </c>
    </row>
    <row r="32" spans="3:4">
      <c r="D32">
        <v>2015</v>
      </c>
    </row>
    <row r="33" spans="4:4">
      <c r="D33">
        <v>2016</v>
      </c>
    </row>
    <row r="34" spans="4:4">
      <c r="D34">
        <v>2017</v>
      </c>
    </row>
    <row r="35" spans="4:4">
      <c r="D35" t="s">
        <v>282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6"/>
  <sheetViews>
    <sheetView workbookViewId="0">
      <selection activeCell="K20" sqref="K20"/>
    </sheetView>
  </sheetViews>
  <sheetFormatPr baseColWidth="10" defaultColWidth="11.42578125" defaultRowHeight="15"/>
  <cols>
    <col min="3" max="3" width="16.140625" customWidth="1"/>
  </cols>
  <sheetData>
    <row r="2" spans="1:29" ht="15.75">
      <c r="A2" s="266" t="s">
        <v>283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</row>
    <row r="3" spans="1:29" ht="15.75">
      <c r="A3" s="280" t="s">
        <v>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</row>
    <row r="4" spans="1:29" ht="18.75">
      <c r="A4" s="1"/>
      <c r="B4" s="1"/>
      <c r="C4" s="1"/>
      <c r="D4" s="1"/>
      <c r="E4" s="1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2"/>
      <c r="U4" s="2"/>
    </row>
    <row r="5" spans="1:29" ht="16.5" customHeight="1">
      <c r="A5" s="282" t="s">
        <v>3</v>
      </c>
      <c r="B5" s="272" t="s">
        <v>4</v>
      </c>
      <c r="C5" s="277" t="s">
        <v>95</v>
      </c>
      <c r="D5" s="268" t="s">
        <v>6</v>
      </c>
      <c r="E5" s="268"/>
      <c r="F5" s="268" t="s">
        <v>7</v>
      </c>
      <c r="G5" s="268"/>
      <c r="H5" s="268" t="s">
        <v>8</v>
      </c>
      <c r="I5" s="268"/>
      <c r="J5" s="268" t="s">
        <v>9</v>
      </c>
      <c r="K5" s="268"/>
      <c r="L5" s="268" t="s">
        <v>10</v>
      </c>
      <c r="M5" s="268"/>
      <c r="N5" s="268" t="s">
        <v>11</v>
      </c>
      <c r="O5" s="268"/>
      <c r="P5" s="268" t="s">
        <v>12</v>
      </c>
      <c r="Q5" s="268"/>
      <c r="R5" s="268" t="s">
        <v>96</v>
      </c>
      <c r="S5" s="268"/>
      <c r="T5" s="268" t="s">
        <v>14</v>
      </c>
      <c r="U5" s="268"/>
      <c r="V5" s="268" t="s">
        <v>15</v>
      </c>
      <c r="W5" s="268"/>
      <c r="X5" s="268" t="s">
        <v>16</v>
      </c>
      <c r="Y5" s="268"/>
      <c r="Z5" s="268" t="s">
        <v>17</v>
      </c>
      <c r="AA5" s="268"/>
      <c r="AB5" s="268" t="s">
        <v>18</v>
      </c>
      <c r="AC5" s="269"/>
    </row>
    <row r="6" spans="1:29" ht="15.75">
      <c r="A6" s="283"/>
      <c r="B6" s="273"/>
      <c r="C6" s="278"/>
      <c r="D6" s="3" t="s">
        <v>19</v>
      </c>
      <c r="E6" s="3" t="s">
        <v>20</v>
      </c>
      <c r="F6" s="3" t="s">
        <v>19</v>
      </c>
      <c r="G6" s="3" t="s">
        <v>20</v>
      </c>
      <c r="H6" s="3" t="s">
        <v>19</v>
      </c>
      <c r="I6" s="3" t="s">
        <v>20</v>
      </c>
      <c r="J6" s="3" t="s">
        <v>19</v>
      </c>
      <c r="K6" s="3" t="s">
        <v>20</v>
      </c>
      <c r="L6" s="3" t="s">
        <v>19</v>
      </c>
      <c r="M6" s="3" t="s">
        <v>20</v>
      </c>
      <c r="N6" s="3" t="s">
        <v>19</v>
      </c>
      <c r="O6" s="3" t="s">
        <v>20</v>
      </c>
      <c r="P6" s="3" t="s">
        <v>19</v>
      </c>
      <c r="Q6" s="3" t="s">
        <v>20</v>
      </c>
      <c r="R6" s="3" t="s">
        <v>19</v>
      </c>
      <c r="S6" s="3" t="s">
        <v>20</v>
      </c>
      <c r="T6" s="3" t="s">
        <v>19</v>
      </c>
      <c r="U6" s="3" t="s">
        <v>20</v>
      </c>
      <c r="V6" s="3" t="s">
        <v>19</v>
      </c>
      <c r="W6" s="3" t="s">
        <v>20</v>
      </c>
      <c r="X6" s="3" t="s">
        <v>19</v>
      </c>
      <c r="Y6" s="3" t="s">
        <v>20</v>
      </c>
      <c r="Z6" s="3" t="s">
        <v>19</v>
      </c>
      <c r="AA6" s="3" t="s">
        <v>20</v>
      </c>
      <c r="AB6" s="3" t="s">
        <v>19</v>
      </c>
      <c r="AC6" s="9" t="s">
        <v>20</v>
      </c>
    </row>
    <row r="7" spans="1:29">
      <c r="A7" s="12"/>
      <c r="B7" s="6" t="s">
        <v>219</v>
      </c>
      <c r="C7" s="13" t="s">
        <v>220</v>
      </c>
      <c r="D7" s="14">
        <f>+D8+D9+D10+D11</f>
        <v>4932.6945660000001</v>
      </c>
      <c r="E7" s="14">
        <f t="shared" ref="E7:AA7" si="0">+E8+E9+E10+E11</f>
        <v>7460558.0190079994</v>
      </c>
      <c r="F7" s="14">
        <f t="shared" si="0"/>
        <v>5487.0880803999999</v>
      </c>
      <c r="G7" s="14">
        <f t="shared" si="0"/>
        <v>8355508.5209370004</v>
      </c>
      <c r="H7" s="14">
        <f t="shared" si="0"/>
        <v>6136.2640623999996</v>
      </c>
      <c r="I7" s="14">
        <f t="shared" si="0"/>
        <v>9240927.2762759998</v>
      </c>
      <c r="J7" s="14">
        <f t="shared" si="0"/>
        <v>7927.5618565000004</v>
      </c>
      <c r="K7" s="14">
        <f t="shared" si="0"/>
        <v>12436314.408693999</v>
      </c>
      <c r="L7" s="14">
        <f t="shared" si="0"/>
        <v>10723.145671</v>
      </c>
      <c r="M7" s="14">
        <f t="shared" si="0"/>
        <v>16701011.252150999</v>
      </c>
      <c r="N7" s="14">
        <f t="shared" si="0"/>
        <v>6505.5180049999999</v>
      </c>
      <c r="O7" s="14">
        <f t="shared" si="0"/>
        <v>10060263.723301001</v>
      </c>
      <c r="P7" s="14">
        <f t="shared" si="0"/>
        <v>7388.1441599999998</v>
      </c>
      <c r="Q7" s="14">
        <f t="shared" si="0"/>
        <v>10657683.328834999</v>
      </c>
      <c r="R7" s="14">
        <f t="shared" si="0"/>
        <v>7297.2714770000002</v>
      </c>
      <c r="S7" s="14">
        <f t="shared" si="0"/>
        <v>11066044.594895</v>
      </c>
      <c r="T7" s="14">
        <f t="shared" si="0"/>
        <v>6774.2698849999997</v>
      </c>
      <c r="U7" s="14">
        <f t="shared" si="0"/>
        <v>10220253.743429</v>
      </c>
      <c r="V7" s="14">
        <f t="shared" si="0"/>
        <v>7506.6341514000005</v>
      </c>
      <c r="W7" s="14">
        <f t="shared" si="0"/>
        <v>10671329.895827001</v>
      </c>
      <c r="X7" s="14">
        <f t="shared" si="0"/>
        <v>8405.0643013000008</v>
      </c>
      <c r="Y7" s="14">
        <f t="shared" si="0"/>
        <v>12609413.044032</v>
      </c>
      <c r="Z7" s="14">
        <f t="shared" si="0"/>
        <v>0</v>
      </c>
      <c r="AA7" s="14">
        <f t="shared" si="0"/>
        <v>0</v>
      </c>
      <c r="AB7" s="14">
        <f>D7+F7+H7+J7+L7+N7+P7+R7+T7+V7+X7+Z7</f>
        <v>79083.656216000003</v>
      </c>
      <c r="AC7" s="14">
        <f>E7+G7+I7+K7+M7+O7+Q7+S7+U7+W7+Y7+AA7</f>
        <v>119479307.807385</v>
      </c>
    </row>
    <row r="8" spans="1:29">
      <c r="A8" s="12"/>
      <c r="B8" s="6"/>
      <c r="C8" s="15" t="s">
        <v>221</v>
      </c>
      <c r="D8" s="16">
        <v>825.33169999999996</v>
      </c>
      <c r="E8" s="16">
        <v>1826193.258557</v>
      </c>
      <c r="F8" s="16">
        <v>1099.5422430000001</v>
      </c>
      <c r="G8" s="16">
        <v>2267972.4040669999</v>
      </c>
      <c r="H8" s="16">
        <v>1277.5902314</v>
      </c>
      <c r="I8" s="16">
        <v>2759795.8200340001</v>
      </c>
      <c r="J8" s="16">
        <v>1474.2875125</v>
      </c>
      <c r="K8" s="16">
        <v>3249649.4718980002</v>
      </c>
      <c r="L8" s="16">
        <v>3412.2368900000001</v>
      </c>
      <c r="M8" s="16">
        <v>6979925.3999180002</v>
      </c>
      <c r="N8" s="16">
        <v>2060.5434850000001</v>
      </c>
      <c r="O8" s="16">
        <v>4411756.9601919996</v>
      </c>
      <c r="P8" s="16">
        <v>2038.15275</v>
      </c>
      <c r="Q8" s="16">
        <v>4241334.8698359998</v>
      </c>
      <c r="R8" s="16">
        <v>1852.3491899999999</v>
      </c>
      <c r="S8" s="16">
        <v>4010742.9071169998</v>
      </c>
      <c r="T8" s="16">
        <v>1369.5865799999999</v>
      </c>
      <c r="U8" s="16">
        <v>2867859.4615859999</v>
      </c>
      <c r="V8" s="16">
        <v>1593.5944618999999</v>
      </c>
      <c r="W8" s="16">
        <v>3452740.7749310001</v>
      </c>
      <c r="X8" s="16">
        <v>2567.6813935</v>
      </c>
      <c r="Y8" s="16">
        <v>5222300.2941079997</v>
      </c>
      <c r="Z8" s="16"/>
      <c r="AA8" s="16"/>
      <c r="AB8" s="14">
        <f t="shared" ref="AB8:AC16" si="1">D8+F8+H8+J8+L8+N8+P8+R8+T8+V8+X8+Z8</f>
        <v>19570.896437299998</v>
      </c>
      <c r="AC8" s="14">
        <f t="shared" si="1"/>
        <v>41290271.622244</v>
      </c>
    </row>
    <row r="9" spans="1:29">
      <c r="A9" s="12"/>
      <c r="B9" s="6"/>
      <c r="C9" s="15" t="s">
        <v>222</v>
      </c>
      <c r="D9" s="16">
        <v>1112.46046</v>
      </c>
      <c r="E9" s="16">
        <v>2466680.2184759998</v>
      </c>
      <c r="F9" s="16">
        <v>939.86284999999998</v>
      </c>
      <c r="G9" s="16">
        <v>2080505.572953</v>
      </c>
      <c r="H9" s="16">
        <v>1338.607827</v>
      </c>
      <c r="I9" s="16">
        <v>2941996.0808040001</v>
      </c>
      <c r="J9" s="16">
        <v>1731.1978260000001</v>
      </c>
      <c r="K9" s="16">
        <v>3818549.1187939998</v>
      </c>
      <c r="L9" s="16">
        <v>1618.9229499999999</v>
      </c>
      <c r="M9" s="16">
        <v>3516775.9626259999</v>
      </c>
      <c r="N9" s="16">
        <v>681.10144000000003</v>
      </c>
      <c r="O9" s="16">
        <v>1479172.3211620001</v>
      </c>
      <c r="P9" s="16">
        <v>456.96825999999999</v>
      </c>
      <c r="Q9" s="16">
        <v>1013852.437842</v>
      </c>
      <c r="R9" s="16">
        <v>651.95788000000005</v>
      </c>
      <c r="S9" s="16">
        <v>1377489.6632900001</v>
      </c>
      <c r="T9" s="16">
        <v>919.63413000000003</v>
      </c>
      <c r="U9" s="16">
        <v>1970845.9015339999</v>
      </c>
      <c r="V9" s="16">
        <v>614.79271000000006</v>
      </c>
      <c r="W9" s="16">
        <v>1326309.4515809999</v>
      </c>
      <c r="X9" s="16">
        <v>816.70042060000003</v>
      </c>
      <c r="Y9" s="16">
        <v>1936697.6499679999</v>
      </c>
      <c r="Z9" s="16"/>
      <c r="AA9" s="16"/>
      <c r="AB9" s="14">
        <f t="shared" si="1"/>
        <v>10882.2067536</v>
      </c>
      <c r="AC9" s="14">
        <f t="shared" si="1"/>
        <v>23928874.37903</v>
      </c>
    </row>
    <row r="10" spans="1:29" ht="24.75" customHeight="1">
      <c r="A10" s="12"/>
      <c r="B10" s="6"/>
      <c r="C10" s="15" t="s">
        <v>223</v>
      </c>
      <c r="D10" s="16">
        <v>193.01500999999999</v>
      </c>
      <c r="E10" s="16">
        <v>263407.990009</v>
      </c>
      <c r="F10" s="16">
        <v>434.00243</v>
      </c>
      <c r="G10" s="16">
        <v>814987.881972</v>
      </c>
      <c r="H10" s="16">
        <v>147.67294000000001</v>
      </c>
      <c r="I10" s="16">
        <v>268893.18899499997</v>
      </c>
      <c r="J10" s="16">
        <v>591.70198000000005</v>
      </c>
      <c r="K10" s="16">
        <v>1017628.656526</v>
      </c>
      <c r="L10" s="16">
        <v>488.60644000000002</v>
      </c>
      <c r="M10" s="16">
        <v>851627.18116899999</v>
      </c>
      <c r="N10" s="16">
        <v>370.03784000000002</v>
      </c>
      <c r="O10" s="16">
        <v>568016.06125399994</v>
      </c>
      <c r="P10" s="16">
        <v>422.77607</v>
      </c>
      <c r="Q10" s="16">
        <v>749878.15262800001</v>
      </c>
      <c r="R10" s="16">
        <v>289.84233999999998</v>
      </c>
      <c r="S10" s="16">
        <v>532025.82617300004</v>
      </c>
      <c r="T10" s="16">
        <v>653.45069000000001</v>
      </c>
      <c r="U10" s="16">
        <v>1154994.29156</v>
      </c>
      <c r="V10" s="16">
        <v>397.07010000000002</v>
      </c>
      <c r="W10" s="16">
        <v>617663.39158000005</v>
      </c>
      <c r="X10" s="16">
        <v>375.63319330000002</v>
      </c>
      <c r="Y10" s="16">
        <v>595452.61871499999</v>
      </c>
      <c r="Z10" s="16"/>
      <c r="AA10" s="16"/>
      <c r="AB10" s="14">
        <f t="shared" si="1"/>
        <v>4363.8090333</v>
      </c>
      <c r="AC10" s="14">
        <f t="shared" si="1"/>
        <v>7434575.2405809993</v>
      </c>
    </row>
    <row r="11" spans="1:29">
      <c r="A11" s="281" t="s">
        <v>230</v>
      </c>
      <c r="B11" s="281"/>
      <c r="C11" s="13" t="s">
        <v>231</v>
      </c>
      <c r="D11" s="14">
        <f t="shared" ref="D11:AA11" si="2">+D12+D13+D14</f>
        <v>2801.8873960000001</v>
      </c>
      <c r="E11" s="14">
        <f t="shared" si="2"/>
        <v>2904276.5519660003</v>
      </c>
      <c r="F11" s="14">
        <f t="shared" si="2"/>
        <v>3013.6805574</v>
      </c>
      <c r="G11" s="14">
        <f t="shared" si="2"/>
        <v>3192042.6619450003</v>
      </c>
      <c r="H11" s="14">
        <f t="shared" si="2"/>
        <v>3372.3930639999999</v>
      </c>
      <c r="I11" s="14">
        <f t="shared" si="2"/>
        <v>3270242.1864430001</v>
      </c>
      <c r="J11" s="14">
        <f t="shared" si="2"/>
        <v>4130.374538</v>
      </c>
      <c r="K11" s="14">
        <f t="shared" si="2"/>
        <v>4350487.1614759993</v>
      </c>
      <c r="L11" s="14">
        <f t="shared" si="2"/>
        <v>5203.3793910000004</v>
      </c>
      <c r="M11" s="14">
        <f t="shared" si="2"/>
        <v>5352682.7084379997</v>
      </c>
      <c r="N11" s="14">
        <f t="shared" si="2"/>
        <v>3393.8352399999999</v>
      </c>
      <c r="O11" s="14">
        <f t="shared" si="2"/>
        <v>3601318.3806929998</v>
      </c>
      <c r="P11" s="14">
        <f t="shared" si="2"/>
        <v>4470.2470800000001</v>
      </c>
      <c r="Q11" s="14">
        <f t="shared" si="2"/>
        <v>4652617.8685289994</v>
      </c>
      <c r="R11" s="14">
        <f t="shared" si="2"/>
        <v>4503.1220670000002</v>
      </c>
      <c r="S11" s="14">
        <f t="shared" si="2"/>
        <v>5145786.1983150002</v>
      </c>
      <c r="T11" s="14">
        <f t="shared" si="2"/>
        <v>3831.5984849999995</v>
      </c>
      <c r="U11" s="14">
        <f t="shared" si="2"/>
        <v>4226554.0887489999</v>
      </c>
      <c r="V11" s="14">
        <f t="shared" si="2"/>
        <v>4901.1768795000007</v>
      </c>
      <c r="W11" s="14">
        <f t="shared" si="2"/>
        <v>5274616.2777350005</v>
      </c>
      <c r="X11" s="14">
        <f t="shared" si="2"/>
        <v>4645.0492938999996</v>
      </c>
      <c r="Y11" s="14">
        <f t="shared" si="2"/>
        <v>4854962.4812409999</v>
      </c>
      <c r="Z11" s="14">
        <f t="shared" si="2"/>
        <v>0</v>
      </c>
      <c r="AA11" s="14">
        <f t="shared" si="2"/>
        <v>0</v>
      </c>
      <c r="AB11" s="14">
        <f t="shared" si="1"/>
        <v>44266.743991800002</v>
      </c>
      <c r="AC11" s="14">
        <f t="shared" si="1"/>
        <v>46825586.565530002</v>
      </c>
    </row>
    <row r="12" spans="1:29">
      <c r="A12" s="6"/>
      <c r="B12" s="6" t="s">
        <v>232</v>
      </c>
      <c r="C12" s="15" t="s">
        <v>233</v>
      </c>
      <c r="D12" s="16">
        <v>646.59955000000002</v>
      </c>
      <c r="E12" s="16">
        <v>1228902.0184510001</v>
      </c>
      <c r="F12" s="16">
        <v>774.28543739999998</v>
      </c>
      <c r="G12" s="16">
        <v>1412372.0654420001</v>
      </c>
      <c r="H12" s="16">
        <v>712.83721000000003</v>
      </c>
      <c r="I12" s="16">
        <v>1245369.7654309999</v>
      </c>
      <c r="J12" s="16">
        <v>1083.204708</v>
      </c>
      <c r="K12" s="16">
        <v>1972113.794057</v>
      </c>
      <c r="L12" s="16">
        <v>1244.527261</v>
      </c>
      <c r="M12" s="16">
        <v>2189528.8422519998</v>
      </c>
      <c r="N12" s="16">
        <v>961.54917999999998</v>
      </c>
      <c r="O12" s="16">
        <v>1713577.2370549999</v>
      </c>
      <c r="P12" s="16">
        <v>1050.1043400000001</v>
      </c>
      <c r="Q12" s="16">
        <v>1911148.5209999999</v>
      </c>
      <c r="R12" s="16">
        <v>1409.1148736</v>
      </c>
      <c r="S12" s="16">
        <v>2612892.0914770002</v>
      </c>
      <c r="T12" s="16">
        <v>1238.426005</v>
      </c>
      <c r="U12" s="16">
        <v>2198177.9918920002</v>
      </c>
      <c r="V12" s="16">
        <v>1845.46774</v>
      </c>
      <c r="W12" s="16">
        <v>3014477.0312800002</v>
      </c>
      <c r="X12" s="16">
        <v>1992.6146226999999</v>
      </c>
      <c r="Y12" s="16">
        <v>3010837.7242899998</v>
      </c>
      <c r="Z12" s="16"/>
      <c r="AA12" s="16"/>
      <c r="AB12" s="14">
        <f t="shared" si="1"/>
        <v>12958.730927699999</v>
      </c>
      <c r="AC12" s="14">
        <f t="shared" si="1"/>
        <v>22509397.082626998</v>
      </c>
    </row>
    <row r="13" spans="1:29">
      <c r="A13" s="6"/>
      <c r="B13" s="6" t="s">
        <v>234</v>
      </c>
      <c r="C13" s="17" t="s">
        <v>235</v>
      </c>
      <c r="D13" s="16">
        <v>161.11768000000001</v>
      </c>
      <c r="E13" s="16">
        <v>150136.99127</v>
      </c>
      <c r="F13" s="16">
        <v>96.561189999999996</v>
      </c>
      <c r="G13" s="16">
        <v>119664.25410999999</v>
      </c>
      <c r="H13" s="16">
        <v>197.43302</v>
      </c>
      <c r="I13" s="16">
        <v>194410.44862800001</v>
      </c>
      <c r="J13" s="16">
        <v>312.76098000000002</v>
      </c>
      <c r="K13" s="16">
        <v>317788.55054999999</v>
      </c>
      <c r="L13" s="16">
        <v>303.96086000000003</v>
      </c>
      <c r="M13" s="16">
        <v>303024.78178399999</v>
      </c>
      <c r="N13" s="16">
        <v>188.35655</v>
      </c>
      <c r="O13" s="16">
        <v>168502.459355</v>
      </c>
      <c r="P13" s="16">
        <v>163.13901000000001</v>
      </c>
      <c r="Q13" s="16">
        <v>146698.16398400001</v>
      </c>
      <c r="R13" s="16">
        <v>482.05265539999999</v>
      </c>
      <c r="S13" s="16">
        <v>447745.53669799998</v>
      </c>
      <c r="T13" s="16">
        <v>155.04830000000001</v>
      </c>
      <c r="U13" s="16">
        <v>139415.176232</v>
      </c>
      <c r="V13" s="16">
        <v>557.79677449999997</v>
      </c>
      <c r="W13" s="16">
        <v>516597.86927800003</v>
      </c>
      <c r="X13" s="16">
        <v>408.49778020000002</v>
      </c>
      <c r="Y13" s="16">
        <v>346530.56754000002</v>
      </c>
      <c r="Z13" s="16"/>
      <c r="AA13" s="16"/>
      <c r="AB13" s="14">
        <f t="shared" si="1"/>
        <v>3026.7248001000003</v>
      </c>
      <c r="AC13" s="14">
        <f t="shared" si="1"/>
        <v>2850514.7994290004</v>
      </c>
    </row>
    <row r="14" spans="1:29">
      <c r="A14" s="6"/>
      <c r="B14" s="6" t="s">
        <v>236</v>
      </c>
      <c r="C14" s="15" t="s">
        <v>237</v>
      </c>
      <c r="D14" s="16">
        <v>1994.1701660000001</v>
      </c>
      <c r="E14" s="16">
        <v>1525237.5422449999</v>
      </c>
      <c r="F14" s="16">
        <v>2142.8339299999998</v>
      </c>
      <c r="G14" s="16">
        <v>1660006.3423929999</v>
      </c>
      <c r="H14" s="16">
        <v>2462.1228339999998</v>
      </c>
      <c r="I14" s="16">
        <v>1830461.972384</v>
      </c>
      <c r="J14" s="16">
        <v>2734.4088499999998</v>
      </c>
      <c r="K14" s="16">
        <v>2060584.816869</v>
      </c>
      <c r="L14" s="16">
        <v>3654.8912700000001</v>
      </c>
      <c r="M14" s="16">
        <v>2860129.0844020001</v>
      </c>
      <c r="N14" s="16">
        <v>2243.9295099999999</v>
      </c>
      <c r="O14" s="16">
        <v>1719238.684283</v>
      </c>
      <c r="P14" s="16">
        <v>3257.0037299999999</v>
      </c>
      <c r="Q14" s="16">
        <v>2594771.1835449999</v>
      </c>
      <c r="R14" s="16">
        <v>2611.954538</v>
      </c>
      <c r="S14" s="16">
        <v>2085148.57014</v>
      </c>
      <c r="T14" s="16">
        <v>2438.1241799999998</v>
      </c>
      <c r="U14" s="16">
        <v>1888960.920625</v>
      </c>
      <c r="V14" s="16">
        <v>2497.9123650000001</v>
      </c>
      <c r="W14" s="16">
        <v>1743541.377177</v>
      </c>
      <c r="X14" s="16">
        <v>2243.9368909999998</v>
      </c>
      <c r="Y14" s="16">
        <v>1497594.1894110001</v>
      </c>
      <c r="Z14" s="16"/>
      <c r="AA14" s="16"/>
      <c r="AB14" s="14">
        <f t="shared" si="1"/>
        <v>28281.288263999995</v>
      </c>
      <c r="AC14" s="14">
        <f t="shared" si="1"/>
        <v>21465674.683474001</v>
      </c>
    </row>
    <row r="15" spans="1:29">
      <c r="A15" s="18" t="s">
        <v>250</v>
      </c>
      <c r="B15" s="19"/>
      <c r="C15" s="20" t="s">
        <v>252</v>
      </c>
      <c r="D15" s="14">
        <v>2965.6726672999998</v>
      </c>
      <c r="E15" s="14">
        <v>9029153.4458029997</v>
      </c>
      <c r="F15" s="14">
        <v>1842.0438985999999</v>
      </c>
      <c r="G15" s="14">
        <v>5625669.1450890005</v>
      </c>
      <c r="H15" s="14">
        <v>3297.8631999999998</v>
      </c>
      <c r="I15" s="14">
        <v>7923857.8984200004</v>
      </c>
      <c r="J15" s="14">
        <v>3183.13625</v>
      </c>
      <c r="K15" s="14">
        <v>9395484.4876899999</v>
      </c>
      <c r="L15" s="14">
        <v>4177.97678</v>
      </c>
      <c r="M15" s="14">
        <v>11244545.303576</v>
      </c>
      <c r="N15" s="14">
        <v>1656.5245999000001</v>
      </c>
      <c r="O15" s="14">
        <v>4514837.1369599998</v>
      </c>
      <c r="P15" s="14">
        <v>1761.9492399999999</v>
      </c>
      <c r="Q15" s="14">
        <v>4612392.8555760002</v>
      </c>
      <c r="R15" s="14">
        <v>3405.6919200000002</v>
      </c>
      <c r="S15" s="14">
        <v>9537028.9729600009</v>
      </c>
      <c r="T15" s="14">
        <v>4072.4695400000001</v>
      </c>
      <c r="U15" s="14">
        <v>10753518.093774</v>
      </c>
      <c r="V15" s="14">
        <v>3664.4678800000002</v>
      </c>
      <c r="W15" s="14">
        <v>9843487.7468480002</v>
      </c>
      <c r="X15" s="14">
        <v>3296.3528999999999</v>
      </c>
      <c r="Y15" s="14">
        <v>10381887.525110001</v>
      </c>
      <c r="Z15" s="14"/>
      <c r="AA15" s="14"/>
      <c r="AB15" s="14">
        <f t="shared" si="1"/>
        <v>33324.148875800005</v>
      </c>
      <c r="AC15" s="14">
        <f t="shared" si="1"/>
        <v>92861862.61180602</v>
      </c>
    </row>
    <row r="16" spans="1:29">
      <c r="A16" s="18"/>
      <c r="B16" s="19"/>
      <c r="C16" s="20" t="s">
        <v>254</v>
      </c>
      <c r="D16" s="14">
        <v>1872.4109572</v>
      </c>
      <c r="E16" s="14">
        <v>1469752.699399</v>
      </c>
      <c r="F16" s="14">
        <v>2163.43894</v>
      </c>
      <c r="G16" s="14">
        <v>1831215.076106</v>
      </c>
      <c r="H16" s="14">
        <v>2893.2409499999999</v>
      </c>
      <c r="I16" s="14">
        <v>2134349.9028670001</v>
      </c>
      <c r="J16" s="14">
        <v>2932.0350800000001</v>
      </c>
      <c r="K16" s="14">
        <v>2012010.893412</v>
      </c>
      <c r="L16" s="14">
        <v>4150.2559000000001</v>
      </c>
      <c r="M16" s="14">
        <v>2628734.4475500002</v>
      </c>
      <c r="N16" s="14">
        <v>4866.0765000000001</v>
      </c>
      <c r="O16" s="14">
        <v>3414943.7897509998</v>
      </c>
      <c r="P16" s="14">
        <v>4582.1232257000001</v>
      </c>
      <c r="Q16" s="14">
        <v>2870452.882007</v>
      </c>
      <c r="R16" s="14">
        <v>4591.1035118</v>
      </c>
      <c r="S16" s="14">
        <v>3311720.9233249999</v>
      </c>
      <c r="T16" s="14">
        <v>2926.201462</v>
      </c>
      <c r="U16" s="14">
        <v>2262840.9762829999</v>
      </c>
      <c r="V16" s="14">
        <v>2517.0446999999999</v>
      </c>
      <c r="W16" s="14">
        <v>2340515.375922</v>
      </c>
      <c r="X16" s="14">
        <v>3508.8935799999999</v>
      </c>
      <c r="Y16" s="14">
        <v>2542283.9833669998</v>
      </c>
      <c r="Z16" s="14"/>
      <c r="AA16" s="14"/>
      <c r="AB16" s="14">
        <f t="shared" si="1"/>
        <v>37002.824806699995</v>
      </c>
      <c r="AC16" s="14">
        <f t="shared" si="1"/>
        <v>26818820.949988995</v>
      </c>
    </row>
  </sheetData>
  <mergeCells count="19">
    <mergeCell ref="V5:W5"/>
    <mergeCell ref="X5:Y5"/>
    <mergeCell ref="Z5:AA5"/>
    <mergeCell ref="AB5:AC5"/>
    <mergeCell ref="A11:B11"/>
    <mergeCell ref="A5:A6"/>
    <mergeCell ref="B5:B6"/>
    <mergeCell ref="C5:C6"/>
    <mergeCell ref="A2:U2"/>
    <mergeCell ref="A3:U3"/>
    <mergeCell ref="D5:E5"/>
    <mergeCell ref="F5:G5"/>
    <mergeCell ref="H5:I5"/>
    <mergeCell ref="J5:K5"/>
    <mergeCell ref="L5:M5"/>
    <mergeCell ref="N5:O5"/>
    <mergeCell ref="P5:Q5"/>
    <mergeCell ref="R5:S5"/>
    <mergeCell ref="T5:U5"/>
  </mergeCells>
  <pageMargins left="0.7" right="0.7" top="0.75" bottom="0.75" header="0.3" footer="0.3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I18" sqref="I18"/>
    </sheetView>
  </sheetViews>
  <sheetFormatPr baseColWidth="10" defaultColWidth="11.42578125" defaultRowHeight="15"/>
  <cols>
    <col min="1" max="1" width="5.42578125" customWidth="1"/>
    <col min="2" max="2" width="8.85546875" customWidth="1"/>
    <col min="3" max="3" width="25.5703125" customWidth="1"/>
  </cols>
  <sheetData>
    <row r="1" spans="1:15" ht="15.75">
      <c r="A1" s="266" t="s">
        <v>284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15.75">
      <c r="A2" s="280" t="s">
        <v>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1:15" ht="6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.75">
      <c r="A4" s="285" t="s">
        <v>3</v>
      </c>
      <c r="B4" s="287" t="s">
        <v>4</v>
      </c>
      <c r="C4" s="289" t="s">
        <v>5</v>
      </c>
      <c r="D4" s="268" t="s">
        <v>6</v>
      </c>
      <c r="E4" s="268"/>
      <c r="F4" s="268" t="s">
        <v>7</v>
      </c>
      <c r="G4" s="268"/>
      <c r="H4" s="268" t="s">
        <v>8</v>
      </c>
      <c r="I4" s="268"/>
      <c r="J4" s="268" t="s">
        <v>9</v>
      </c>
      <c r="K4" s="268"/>
      <c r="L4" s="268" t="s">
        <v>10</v>
      </c>
      <c r="M4" s="268"/>
      <c r="N4" s="268" t="s">
        <v>18</v>
      </c>
      <c r="O4" s="269"/>
    </row>
    <row r="5" spans="1:15" ht="15.75">
      <c r="A5" s="286"/>
      <c r="B5" s="288"/>
      <c r="C5" s="290"/>
      <c r="D5" s="3" t="s">
        <v>19</v>
      </c>
      <c r="E5" s="3" t="s">
        <v>20</v>
      </c>
      <c r="F5" s="3" t="s">
        <v>19</v>
      </c>
      <c r="G5" s="3" t="s">
        <v>20</v>
      </c>
      <c r="H5" s="3" t="s">
        <v>19</v>
      </c>
      <c r="I5" s="3" t="s">
        <v>20</v>
      </c>
      <c r="J5" s="3" t="s">
        <v>19</v>
      </c>
      <c r="K5" s="3" t="s">
        <v>20</v>
      </c>
      <c r="L5" s="3" t="s">
        <v>19</v>
      </c>
      <c r="M5" s="3" t="s">
        <v>20</v>
      </c>
      <c r="N5" s="3" t="s">
        <v>19</v>
      </c>
      <c r="O5" s="9" t="s">
        <v>20</v>
      </c>
    </row>
    <row r="6" spans="1:15">
      <c r="A6" s="284" t="s">
        <v>285</v>
      </c>
      <c r="B6" s="284"/>
      <c r="C6" s="4" t="s">
        <v>113</v>
      </c>
      <c r="D6" s="5">
        <f>+D7+D8+D9+D10</f>
        <v>5889.8466059000002</v>
      </c>
      <c r="E6" s="5">
        <f>+E7+E8+E9+E10</f>
        <v>5179234.6069830004</v>
      </c>
      <c r="F6" s="5">
        <f>+F7+F8+F9+F10</f>
        <v>2011.7424799999999</v>
      </c>
      <c r="G6" s="5">
        <f>+G7+G8+G9+G10</f>
        <v>1794417.582165</v>
      </c>
      <c r="H6" s="5">
        <f t="shared" ref="H6:M6" si="0">+H7+H8+H9+H10</f>
        <v>4110.8050199999998</v>
      </c>
      <c r="I6" s="5">
        <f t="shared" si="0"/>
        <v>3419203.1589299999</v>
      </c>
      <c r="J6" s="5">
        <f t="shared" si="0"/>
        <v>3446.8237300000001</v>
      </c>
      <c r="K6" s="5">
        <f t="shared" si="0"/>
        <v>2977952.3144880002</v>
      </c>
      <c r="L6" s="5">
        <f t="shared" si="0"/>
        <v>4630.3914533333336</v>
      </c>
      <c r="M6" s="5">
        <f t="shared" si="0"/>
        <v>4090092.9904820034</v>
      </c>
      <c r="N6" s="5">
        <f>D6+F6+H6+J6+L6</f>
        <v>20089.609289233333</v>
      </c>
      <c r="O6" s="5">
        <f>E6+G6+I6+K6+M6</f>
        <v>17460900.653048005</v>
      </c>
    </row>
    <row r="7" spans="1:15">
      <c r="A7" s="6"/>
      <c r="B7" s="6"/>
      <c r="C7" s="7" t="s">
        <v>114</v>
      </c>
      <c r="D7" s="8">
        <v>2434.2739200000001</v>
      </c>
      <c r="E7" s="8">
        <v>2178583.3863420002</v>
      </c>
      <c r="F7" s="8">
        <v>1121.3346300000001</v>
      </c>
      <c r="G7" s="8">
        <v>985750.37440900004</v>
      </c>
      <c r="H7" s="8">
        <v>2019.2320099999999</v>
      </c>
      <c r="I7" s="8">
        <v>1690299.646864</v>
      </c>
      <c r="J7" s="8">
        <v>2534.0701300000001</v>
      </c>
      <c r="K7" s="8">
        <v>2162606.8063420001</v>
      </c>
      <c r="L7" s="8">
        <v>2262.8504400000002</v>
      </c>
      <c r="M7" s="8">
        <v>2041723.7930036699</v>
      </c>
      <c r="N7" s="8">
        <f t="shared" ref="N7:O10" si="1">+D7+F7+H7+J7+L7</f>
        <v>10371.761129999999</v>
      </c>
      <c r="O7" s="8">
        <f t="shared" si="1"/>
        <v>9058964.0069606714</v>
      </c>
    </row>
    <row r="8" spans="1:15">
      <c r="A8" s="6"/>
      <c r="B8" s="6">
        <v>713.1</v>
      </c>
      <c r="C8" s="7" t="s">
        <v>115</v>
      </c>
      <c r="D8" s="8">
        <v>544.20150999999998</v>
      </c>
      <c r="E8" s="8">
        <v>504747.44170999998</v>
      </c>
      <c r="F8" s="8"/>
      <c r="G8" s="8"/>
      <c r="H8" s="8">
        <v>946.65328999999997</v>
      </c>
      <c r="I8" s="8">
        <v>834872.94682800001</v>
      </c>
      <c r="J8" s="8">
        <v>389.96102999999999</v>
      </c>
      <c r="K8" s="8">
        <v>329909.03572599997</v>
      </c>
      <c r="L8" s="8">
        <v>172.064433333333</v>
      </c>
      <c r="M8" s="8">
        <v>136149.14793533299</v>
      </c>
      <c r="N8" s="8">
        <f t="shared" si="1"/>
        <v>2052.880263333333</v>
      </c>
      <c r="O8" s="8">
        <f t="shared" si="1"/>
        <v>1805678.5721993328</v>
      </c>
    </row>
    <row r="9" spans="1:15">
      <c r="A9" s="6"/>
      <c r="B9" s="6"/>
      <c r="C9" s="7" t="s">
        <v>116</v>
      </c>
      <c r="D9" s="8">
        <v>136.07874000000001</v>
      </c>
      <c r="E9" s="8">
        <v>130944.04463</v>
      </c>
      <c r="F9" s="8">
        <v>192.77848</v>
      </c>
      <c r="G9" s="8">
        <v>180336.338552</v>
      </c>
      <c r="H9" s="8"/>
      <c r="I9" s="8"/>
      <c r="J9" s="8">
        <v>165.971</v>
      </c>
      <c r="K9" s="8">
        <v>157513.35219999999</v>
      </c>
      <c r="L9" s="8"/>
      <c r="M9" s="8"/>
      <c r="N9" s="8">
        <f t="shared" si="1"/>
        <v>494.82821999999999</v>
      </c>
      <c r="O9" s="8">
        <f t="shared" si="1"/>
        <v>468793.73538199998</v>
      </c>
    </row>
    <row r="10" spans="1:15">
      <c r="A10" s="6"/>
      <c r="B10" s="6"/>
      <c r="C10" s="7" t="s">
        <v>117</v>
      </c>
      <c r="D10" s="8">
        <v>2775.2924358999999</v>
      </c>
      <c r="E10" s="8">
        <v>2364959.7343009999</v>
      </c>
      <c r="F10" s="8">
        <v>697.62936999999999</v>
      </c>
      <c r="G10" s="8">
        <v>628330.86920399999</v>
      </c>
      <c r="H10" s="8">
        <v>1144.9197200000001</v>
      </c>
      <c r="I10" s="8">
        <v>894030.56523800001</v>
      </c>
      <c r="J10" s="8">
        <v>356.82157000000001</v>
      </c>
      <c r="K10" s="8">
        <v>327923.12021999998</v>
      </c>
      <c r="L10" s="8">
        <v>2195.47658</v>
      </c>
      <c r="M10" s="8">
        <v>1912220.0495430001</v>
      </c>
      <c r="N10" s="8">
        <f t="shared" si="1"/>
        <v>7170.1396758999999</v>
      </c>
      <c r="O10" s="8">
        <f t="shared" si="1"/>
        <v>6127464.3385060001</v>
      </c>
    </row>
  </sheetData>
  <mergeCells count="12">
    <mergeCell ref="A6:B6"/>
    <mergeCell ref="A4:A5"/>
    <mergeCell ref="B4:B5"/>
    <mergeCell ref="C4:C5"/>
    <mergeCell ref="A1:O1"/>
    <mergeCell ref="A2:O2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Mensual 2025</vt:lpstr>
      <vt:lpstr>Sheet2</vt:lpstr>
      <vt:lpstr>Sheet1</vt:lpstr>
      <vt:lpstr>Hoja3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Suarez</dc:creator>
  <cp:lastModifiedBy>Nikauris De La Cruz</cp:lastModifiedBy>
  <cp:lastPrinted>2019-05-10T15:39:00Z</cp:lastPrinted>
  <dcterms:created xsi:type="dcterms:W3CDTF">2017-12-28T19:01:00Z</dcterms:created>
  <dcterms:modified xsi:type="dcterms:W3CDTF">2025-05-19T16:27:47Z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DD969AE401384DCE8313D961CBB31F9C_12</vt:lpwstr>
  </property>
  <property fmtid="{D5CDD505-2E9C-101B-9397-08002B2CF9AE}" pid="3" name="KSOProductBuildVer">
    <vt:lpwstr>2058-12.2.0.17153</vt:lpwstr>
  </property>
</Properties>
</file>