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\OneDrive\Escritorio\MARD\Datos Agropecuario, 2023\11- Financiamiento\Credito Banco Agricola\"/>
    </mc:Choice>
  </mc:AlternateContent>
  <xr:revisionPtr revIDLastSave="0" documentId="13_ncr:1_{E0146CBC-DBD0-441F-947D-F971C892AB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1.1.4" sheetId="3" r:id="rId1"/>
  </sheets>
  <definedNames>
    <definedName name="_xlnm.Print_Area" localSheetId="0">'11.1.4'!$A$1:$G$34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D25" i="3"/>
  <c r="F26" i="3"/>
  <c r="E26" i="3"/>
  <c r="F25" i="3"/>
  <c r="E25" i="3"/>
  <c r="F24" i="3" l="1"/>
  <c r="E24" i="3"/>
  <c r="D24" i="3"/>
  <c r="F23" i="3"/>
  <c r="E23" i="3"/>
  <c r="D23" i="3"/>
  <c r="F22" i="3"/>
  <c r="D22" i="3"/>
  <c r="E22" i="3"/>
  <c r="F20" i="3"/>
  <c r="E20" i="3"/>
  <c r="D20" i="3"/>
  <c r="F19" i="3"/>
  <c r="E19" i="3"/>
  <c r="D19" i="3"/>
  <c r="D18" i="3"/>
  <c r="E18" i="3"/>
  <c r="F18" i="3"/>
  <c r="E17" i="3"/>
  <c r="D17" i="3"/>
  <c r="F17" i="3"/>
  <c r="D14" i="3"/>
  <c r="D16" i="3"/>
  <c r="E16" i="3"/>
  <c r="F16" i="3"/>
</calcChain>
</file>

<file path=xl/sharedStrings.xml><?xml version="1.0" encoding="utf-8"?>
<sst xmlns="http://schemas.openxmlformats.org/spreadsheetml/2006/main" count="16" uniqueCount="14">
  <si>
    <t>AÑOS</t>
  </si>
  <si>
    <t>(Tareas)</t>
  </si>
  <si>
    <t>(miles/RD$)</t>
  </si>
  <si>
    <t>Recuperados</t>
  </si>
  <si>
    <t>Desembolsos</t>
  </si>
  <si>
    <t>Formalizados</t>
  </si>
  <si>
    <t>Superficies</t>
  </si>
  <si>
    <t xml:space="preserve">  Préstamos  Agropecuarios del Banco Agrícola a la Reforma Agraria, Formalizados, </t>
  </si>
  <si>
    <t>2022 *</t>
  </si>
  <si>
    <r>
      <t xml:space="preserve">FUENTE: </t>
    </r>
    <r>
      <rPr>
        <sz val="10"/>
        <rFont val="Calibri"/>
        <family val="2"/>
        <scheme val="minor"/>
      </rPr>
      <t xml:space="preserve"> Banco Agrícola de la República Dominicana.</t>
    </r>
  </si>
  <si>
    <t>Desembolsados, Recuperados y Superficie Beneficiada, 2002-2023</t>
  </si>
  <si>
    <t>2023 *</t>
  </si>
  <si>
    <t xml:space="preserve"> * Datos preliminares</t>
  </si>
  <si>
    <r>
      <rPr>
        <b/>
        <sz val="9"/>
        <rFont val="Calibri"/>
        <family val="2"/>
        <scheme val="minor"/>
      </rPr>
      <t xml:space="preserve"> Elaborado:</t>
    </r>
    <r>
      <rPr>
        <sz val="9"/>
        <rFont val="Calibri"/>
        <family val="2"/>
        <scheme val="minor"/>
      </rPr>
      <t xml:space="preserve"> Ministerio de Agricultura de la República Dominicana.  Departamento de Economía Agropecuaria y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</si>
</sst>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4" borderId="0" xfId="0" applyFont="1" applyFill="1"/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0" xfId="0" applyFont="1" applyFill="1"/>
    <xf numFmtId="0" fontId="6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5" borderId="0" xfId="0" applyFont="1" applyFill="1"/>
    <xf numFmtId="0" fontId="6" fillId="3" borderId="0" xfId="0" applyFont="1" applyFill="1"/>
    <xf numFmtId="43" fontId="6" fillId="3" borderId="0" xfId="1" applyFont="1" applyFill="1"/>
    <xf numFmtId="164" fontId="6" fillId="3" borderId="0" xfId="1" applyNumberFormat="1" applyFont="1" applyFill="1"/>
    <xf numFmtId="0" fontId="7" fillId="3" borderId="0" xfId="0" applyFont="1" applyFill="1" applyAlignment="1">
      <alignment horizontal="center"/>
    </xf>
    <xf numFmtId="37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3" borderId="0" xfId="0" applyNumberFormat="1" applyFont="1" applyFill="1" applyAlignment="1">
      <alignment horizontal="right" vertical="center" wrapText="1"/>
    </xf>
    <xf numFmtId="0" fontId="8" fillId="3" borderId="0" xfId="0" applyFont="1" applyFill="1"/>
    <xf numFmtId="0" fontId="8" fillId="2" borderId="0" xfId="0" applyFont="1" applyFill="1"/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917862</xdr:colOff>
      <xdr:row>0</xdr:row>
      <xdr:rowOff>51954</xdr:rowOff>
    </xdr:from>
    <xdr:to>
      <xdr:col>4</xdr:col>
      <xdr:colOff>145915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37DCC8-F5E1-02FA-0836-804446A2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976" y="51954"/>
          <a:ext cx="1133053" cy="56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15" zoomScale="110" zoomScaleNormal="110" workbookViewId="0">
      <selection activeCell="K20" sqref="K20"/>
    </sheetView>
  </sheetViews>
  <sheetFormatPr baseColWidth="10" defaultColWidth="11.42578125" defaultRowHeight="12.75" x14ac:dyDescent="0.2"/>
  <cols>
    <col min="1" max="1" width="4" style="7" customWidth="1"/>
    <col min="2" max="2" width="16.85546875" style="7" customWidth="1"/>
    <col min="3" max="6" width="14.28515625" style="7" customWidth="1"/>
    <col min="7" max="12" width="11.42578125" style="12"/>
    <col min="13" max="16384" width="11.42578125" style="7"/>
  </cols>
  <sheetData>
    <row r="1" spans="1:12" s="2" customFormat="1" ht="21" customHeight="1" x14ac:dyDescent="0.2">
      <c r="A1" s="22"/>
      <c r="B1" s="22"/>
      <c r="C1" s="22"/>
      <c r="D1" s="22"/>
      <c r="E1" s="22"/>
      <c r="F1" s="22"/>
      <c r="G1" s="1"/>
      <c r="H1" s="1"/>
      <c r="I1" s="1"/>
      <c r="J1" s="1"/>
      <c r="K1" s="1"/>
      <c r="L1" s="1"/>
    </row>
    <row r="2" spans="1:12" s="2" customFormat="1" ht="27" customHeight="1" x14ac:dyDescent="0.2">
      <c r="A2" s="22"/>
      <c r="B2" s="22"/>
      <c r="C2" s="22"/>
      <c r="D2" s="22"/>
      <c r="E2" s="22"/>
      <c r="F2" s="22"/>
      <c r="G2" s="1"/>
      <c r="H2" s="1"/>
      <c r="I2" s="1"/>
      <c r="J2" s="1"/>
      <c r="K2" s="1"/>
      <c r="L2" s="1"/>
    </row>
    <row r="3" spans="1:12" s="2" customFormat="1" x14ac:dyDescent="0.2">
      <c r="A3" s="21" t="s">
        <v>7</v>
      </c>
      <c r="B3" s="21"/>
      <c r="C3" s="21"/>
      <c r="D3" s="21"/>
      <c r="E3" s="21"/>
      <c r="F3" s="21"/>
      <c r="G3" s="1"/>
      <c r="H3" s="1"/>
      <c r="I3" s="1"/>
      <c r="J3" s="1"/>
      <c r="K3" s="1"/>
      <c r="L3" s="1"/>
    </row>
    <row r="4" spans="1:12" s="2" customFormat="1" x14ac:dyDescent="0.2">
      <c r="A4" s="21" t="s">
        <v>10</v>
      </c>
      <c r="B4" s="21"/>
      <c r="C4" s="21"/>
      <c r="D4" s="21"/>
      <c r="E4" s="21"/>
      <c r="F4" s="21"/>
      <c r="G4" s="1"/>
      <c r="H4" s="1"/>
      <c r="I4" s="1"/>
      <c r="J4" s="1"/>
      <c r="K4" s="1"/>
      <c r="L4" s="1"/>
    </row>
    <row r="5" spans="1:12" s="1" customFormat="1" ht="9" customHeight="1" x14ac:dyDescent="0.2">
      <c r="A5" s="15"/>
      <c r="B5" s="15"/>
      <c r="C5" s="15"/>
      <c r="D5" s="15"/>
      <c r="E5" s="15"/>
      <c r="F5" s="15"/>
    </row>
    <row r="6" spans="1:12" ht="30" customHeight="1" x14ac:dyDescent="0.2">
      <c r="A6" s="3"/>
      <c r="B6" s="5" t="s">
        <v>0</v>
      </c>
      <c r="C6" s="4" t="s">
        <v>6</v>
      </c>
      <c r="D6" s="5" t="s">
        <v>5</v>
      </c>
      <c r="E6" s="5" t="s">
        <v>4</v>
      </c>
      <c r="F6" s="5" t="s">
        <v>3</v>
      </c>
      <c r="G6" s="6"/>
    </row>
    <row r="7" spans="1:12" x14ac:dyDescent="0.2">
      <c r="A7" s="3"/>
      <c r="B7" s="5"/>
      <c r="C7" s="5" t="s">
        <v>1</v>
      </c>
      <c r="D7" s="5" t="s">
        <v>2</v>
      </c>
      <c r="E7" s="5" t="s">
        <v>2</v>
      </c>
      <c r="F7" s="5" t="s">
        <v>2</v>
      </c>
      <c r="G7" s="6"/>
    </row>
    <row r="8" spans="1:12" x14ac:dyDescent="0.2">
      <c r="A8" s="8"/>
      <c r="B8" s="9">
        <v>2002</v>
      </c>
      <c r="C8" s="16">
        <v>397798</v>
      </c>
      <c r="D8" s="16">
        <v>643848</v>
      </c>
      <c r="E8" s="16">
        <v>556074</v>
      </c>
      <c r="F8" s="16">
        <v>475249</v>
      </c>
      <c r="G8" s="6"/>
    </row>
    <row r="9" spans="1:12" x14ac:dyDescent="0.2">
      <c r="A9" s="8"/>
      <c r="B9" s="9">
        <v>2003</v>
      </c>
      <c r="C9" s="16">
        <v>400941</v>
      </c>
      <c r="D9" s="16">
        <v>598748</v>
      </c>
      <c r="E9" s="16">
        <v>514477</v>
      </c>
      <c r="F9" s="16">
        <v>528890</v>
      </c>
      <c r="G9" s="6"/>
    </row>
    <row r="10" spans="1:12" ht="15.75" customHeight="1" x14ac:dyDescent="0.2">
      <c r="A10" s="8"/>
      <c r="B10" s="9">
        <v>2004</v>
      </c>
      <c r="C10" s="16">
        <v>310662</v>
      </c>
      <c r="D10" s="16">
        <v>655947</v>
      </c>
      <c r="E10" s="16">
        <v>645030</v>
      </c>
      <c r="F10" s="16">
        <v>604706</v>
      </c>
      <c r="G10" s="6"/>
    </row>
    <row r="11" spans="1:12" x14ac:dyDescent="0.2">
      <c r="A11" s="8"/>
      <c r="B11" s="9">
        <v>2005</v>
      </c>
      <c r="C11" s="16">
        <v>369376</v>
      </c>
      <c r="D11" s="16">
        <v>1111523</v>
      </c>
      <c r="E11" s="16">
        <v>914393</v>
      </c>
      <c r="F11" s="16">
        <v>618310</v>
      </c>
      <c r="G11" s="6"/>
    </row>
    <row r="12" spans="1:12" ht="15.75" customHeight="1" x14ac:dyDescent="0.2">
      <c r="A12" s="8"/>
      <c r="B12" s="9">
        <v>2006</v>
      </c>
      <c r="C12" s="16">
        <v>339631</v>
      </c>
      <c r="D12" s="16">
        <v>1234124</v>
      </c>
      <c r="E12" s="16">
        <v>1026491</v>
      </c>
      <c r="F12" s="16">
        <v>795854</v>
      </c>
      <c r="G12" s="6"/>
    </row>
    <row r="13" spans="1:12" x14ac:dyDescent="0.2">
      <c r="A13" s="8"/>
      <c r="B13" s="9">
        <v>2007</v>
      </c>
      <c r="C13" s="16">
        <v>298455</v>
      </c>
      <c r="D13" s="16">
        <v>1260291</v>
      </c>
      <c r="E13" s="16">
        <v>1190581</v>
      </c>
      <c r="F13" s="16">
        <v>980697</v>
      </c>
      <c r="G13" s="6"/>
    </row>
    <row r="14" spans="1:12" ht="13.5" customHeight="1" x14ac:dyDescent="0.2">
      <c r="A14" s="8"/>
      <c r="B14" s="10">
        <v>2008</v>
      </c>
      <c r="C14" s="16">
        <v>375166</v>
      </c>
      <c r="D14" s="16">
        <f>1529582</f>
        <v>1529582</v>
      </c>
      <c r="E14" s="16">
        <v>1317160</v>
      </c>
      <c r="F14" s="16">
        <v>1113712</v>
      </c>
      <c r="G14" s="6"/>
    </row>
    <row r="15" spans="1:12" ht="14.25" customHeight="1" x14ac:dyDescent="0.2">
      <c r="A15" s="8"/>
      <c r="B15" s="10">
        <v>2009</v>
      </c>
      <c r="C15" s="16">
        <v>296716</v>
      </c>
      <c r="D15" s="16">
        <v>1245116</v>
      </c>
      <c r="E15" s="16">
        <v>1121353</v>
      </c>
      <c r="F15" s="16">
        <v>1025463</v>
      </c>
      <c r="G15" s="6"/>
    </row>
    <row r="16" spans="1:12" ht="14.25" customHeight="1" x14ac:dyDescent="0.2">
      <c r="A16" s="8"/>
      <c r="B16" s="10">
        <v>2010</v>
      </c>
      <c r="C16" s="16">
        <v>238788</v>
      </c>
      <c r="D16" s="16">
        <f>(913908720/1000)</f>
        <v>913908.72</v>
      </c>
      <c r="E16" s="16">
        <f>(916098838/1000)</f>
        <v>916098.83799999999</v>
      </c>
      <c r="F16" s="16">
        <f>(928244779/1000)</f>
        <v>928244.77899999998</v>
      </c>
      <c r="G16" s="6"/>
    </row>
    <row r="17" spans="1:12" ht="14.25" customHeight="1" x14ac:dyDescent="0.2">
      <c r="A17" s="8"/>
      <c r="B17" s="10">
        <v>2011</v>
      </c>
      <c r="C17" s="16">
        <v>176562</v>
      </c>
      <c r="D17" s="16">
        <f>748040869/1000</f>
        <v>748040.86899999995</v>
      </c>
      <c r="E17" s="16">
        <f>794976734/1000</f>
        <v>794976.73400000005</v>
      </c>
      <c r="F17" s="16">
        <f>744825826/1000</f>
        <v>744825.826</v>
      </c>
      <c r="G17" s="6"/>
    </row>
    <row r="18" spans="1:12" ht="15" customHeight="1" x14ac:dyDescent="0.2">
      <c r="A18" s="8"/>
      <c r="B18" s="10">
        <v>2012</v>
      </c>
      <c r="C18" s="16">
        <v>148921</v>
      </c>
      <c r="D18" s="16">
        <f>652469879/1000</f>
        <v>652469.87899999996</v>
      </c>
      <c r="E18" s="16">
        <f>797055192/1000</f>
        <v>797055.19200000004</v>
      </c>
      <c r="F18" s="16">
        <f>821422060/1000</f>
        <v>821422.06</v>
      </c>
      <c r="G18" s="6"/>
    </row>
    <row r="19" spans="1:12" ht="15.75" customHeight="1" x14ac:dyDescent="0.2">
      <c r="A19" s="8"/>
      <c r="B19" s="10">
        <v>2013</v>
      </c>
      <c r="C19" s="16">
        <v>209479</v>
      </c>
      <c r="D19" s="16">
        <f>1250144661/1000</f>
        <v>1250144.6610000001</v>
      </c>
      <c r="E19" s="16">
        <f>1186358328/1000</f>
        <v>1186358.328</v>
      </c>
      <c r="F19" s="16">
        <f>1061773006/1000</f>
        <v>1061773.0060000001</v>
      </c>
      <c r="G19" s="6"/>
    </row>
    <row r="20" spans="1:12" ht="13.5" customHeight="1" x14ac:dyDescent="0.2">
      <c r="A20" s="8"/>
      <c r="B20" s="10">
        <v>2014</v>
      </c>
      <c r="C20" s="16">
        <v>182934</v>
      </c>
      <c r="D20" s="16">
        <f>1156093277/1000</f>
        <v>1156093.277</v>
      </c>
      <c r="E20" s="16">
        <f>1180593610/1000</f>
        <v>1180593.6100000001</v>
      </c>
      <c r="F20" s="16">
        <f>1253617156/1000</f>
        <v>1253617.156</v>
      </c>
      <c r="G20" s="6"/>
    </row>
    <row r="21" spans="1:12" ht="15.75" customHeight="1" x14ac:dyDescent="0.2">
      <c r="A21" s="8"/>
      <c r="B21" s="10">
        <v>2015</v>
      </c>
      <c r="C21" s="16">
        <v>160183</v>
      </c>
      <c r="D21" s="16">
        <v>802711</v>
      </c>
      <c r="E21" s="16">
        <v>786436</v>
      </c>
      <c r="F21" s="16">
        <v>813668</v>
      </c>
      <c r="G21" s="6"/>
    </row>
    <row r="22" spans="1:12" ht="15.75" customHeight="1" x14ac:dyDescent="0.2">
      <c r="A22" s="8"/>
      <c r="B22" s="10">
        <v>2016</v>
      </c>
      <c r="C22" s="16">
        <v>170594</v>
      </c>
      <c r="D22" s="16">
        <f>930552263/1000</f>
        <v>930552.26300000004</v>
      </c>
      <c r="E22" s="16">
        <f>882336187/1000</f>
        <v>882336.18700000003</v>
      </c>
      <c r="F22" s="16">
        <f>807216067/1000</f>
        <v>807216.06700000004</v>
      </c>
      <c r="G22" s="6"/>
    </row>
    <row r="23" spans="1:12" ht="15.75" customHeight="1" x14ac:dyDescent="0.2">
      <c r="A23" s="8"/>
      <c r="B23" s="10">
        <v>2017</v>
      </c>
      <c r="C23" s="16">
        <v>155307</v>
      </c>
      <c r="D23" s="16">
        <f>913487751/1000</f>
        <v>913487.75100000005</v>
      </c>
      <c r="E23" s="16">
        <f>923310737/1000</f>
        <v>923310.73699999996</v>
      </c>
      <c r="F23" s="16">
        <f>973088378/1000</f>
        <v>973088.37800000003</v>
      </c>
      <c r="G23" s="6"/>
    </row>
    <row r="24" spans="1:12" ht="15.75" customHeight="1" x14ac:dyDescent="0.2">
      <c r="A24" s="8"/>
      <c r="B24" s="10">
        <v>2018</v>
      </c>
      <c r="C24" s="16">
        <v>94450</v>
      </c>
      <c r="D24" s="16">
        <f>543496641/1000</f>
        <v>543496.64099999995</v>
      </c>
      <c r="E24" s="16">
        <f>529401385/1000</f>
        <v>529401.38500000001</v>
      </c>
      <c r="F24" s="16">
        <f>681955620/1000</f>
        <v>681955.62</v>
      </c>
      <c r="G24" s="6"/>
    </row>
    <row r="25" spans="1:12" ht="15.75" customHeight="1" x14ac:dyDescent="0.2">
      <c r="A25" s="8"/>
      <c r="B25" s="10">
        <v>2019</v>
      </c>
      <c r="C25" s="16">
        <v>76457</v>
      </c>
      <c r="D25" s="16">
        <f>471021123/1000</f>
        <v>471021.12300000002</v>
      </c>
      <c r="E25" s="16">
        <f>453907048/1000</f>
        <v>453907.04800000001</v>
      </c>
      <c r="F25" s="16">
        <f>497872407/1000</f>
        <v>497872.40700000001</v>
      </c>
      <c r="G25" s="6"/>
    </row>
    <row r="26" spans="1:12" ht="15.75" customHeight="1" x14ac:dyDescent="0.2">
      <c r="A26" s="8"/>
      <c r="B26" s="10">
        <v>2020</v>
      </c>
      <c r="C26" s="16">
        <v>67120</v>
      </c>
      <c r="D26" s="16">
        <f>368004141/1000</f>
        <v>368004.141</v>
      </c>
      <c r="E26" s="16">
        <f>368650721/1000</f>
        <v>368650.72100000002</v>
      </c>
      <c r="F26" s="16">
        <f>460584414/1000</f>
        <v>460584.41399999999</v>
      </c>
      <c r="G26" s="6"/>
    </row>
    <row r="27" spans="1:12" ht="15.75" customHeight="1" x14ac:dyDescent="0.2">
      <c r="A27" s="8"/>
      <c r="B27" s="10">
        <v>2021</v>
      </c>
      <c r="C27" s="16">
        <v>140883</v>
      </c>
      <c r="D27" s="16">
        <v>783970</v>
      </c>
      <c r="E27" s="16">
        <v>706643</v>
      </c>
      <c r="F27" s="16">
        <v>471218</v>
      </c>
      <c r="G27" s="6"/>
    </row>
    <row r="28" spans="1:12" ht="15.75" customHeight="1" x14ac:dyDescent="0.2">
      <c r="A28" s="8"/>
      <c r="B28" s="10" t="s">
        <v>8</v>
      </c>
      <c r="C28" s="16">
        <v>121606</v>
      </c>
      <c r="D28" s="16">
        <v>837970</v>
      </c>
      <c r="E28" s="16">
        <v>843849</v>
      </c>
      <c r="F28" s="16">
        <v>841393</v>
      </c>
      <c r="G28" s="6"/>
    </row>
    <row r="29" spans="1:12" ht="15.75" customHeight="1" x14ac:dyDescent="0.2">
      <c r="A29" s="8"/>
      <c r="B29" s="10" t="s">
        <v>11</v>
      </c>
      <c r="C29" s="16">
        <v>135935</v>
      </c>
      <c r="D29" s="16">
        <v>990871.46400000004</v>
      </c>
      <c r="E29" s="16">
        <v>938441.25300000003</v>
      </c>
      <c r="F29" s="16">
        <v>766027.34199999995</v>
      </c>
      <c r="G29" s="6"/>
    </row>
    <row r="30" spans="1:12" ht="6.75" customHeight="1" x14ac:dyDescent="0.2">
      <c r="A30" s="11"/>
      <c r="B30" s="11"/>
      <c r="C30" s="11"/>
      <c r="D30" s="11"/>
      <c r="E30" s="11"/>
      <c r="F30" s="11"/>
      <c r="G30" s="6"/>
    </row>
    <row r="31" spans="1:12" ht="15.75" customHeight="1" x14ac:dyDescent="0.2">
      <c r="A31" s="17" t="s">
        <v>9</v>
      </c>
      <c r="B31" s="8"/>
      <c r="C31" s="8"/>
      <c r="D31" s="8"/>
      <c r="E31" s="8"/>
      <c r="F31" s="6"/>
      <c r="L31" s="7"/>
    </row>
    <row r="32" spans="1:12" ht="14.25" customHeight="1" x14ac:dyDescent="0.2">
      <c r="A32" s="19" t="s">
        <v>12</v>
      </c>
      <c r="B32" s="20"/>
      <c r="C32" s="20"/>
      <c r="D32" s="20"/>
      <c r="E32" s="20"/>
      <c r="F32" s="6"/>
      <c r="L32" s="7"/>
    </row>
    <row r="33" spans="1:12" ht="25.5" customHeight="1" x14ac:dyDescent="0.2">
      <c r="A33" s="23" t="s">
        <v>13</v>
      </c>
      <c r="B33" s="23"/>
      <c r="C33" s="23"/>
      <c r="D33" s="23"/>
      <c r="E33" s="23"/>
      <c r="F33" s="6"/>
      <c r="L33" s="7"/>
    </row>
    <row r="34" spans="1:12" s="12" customFormat="1" ht="14.25" customHeight="1" x14ac:dyDescent="0.2">
      <c r="C34" s="13"/>
      <c r="D34" s="14"/>
      <c r="E34" s="14"/>
      <c r="F34" s="14"/>
    </row>
    <row r="35" spans="1:12" s="12" customFormat="1" ht="15" customHeight="1" x14ac:dyDescent="0.2">
      <c r="D35" s="13"/>
    </row>
    <row r="36" spans="1:12" s="12" customFormat="1" ht="13.5" customHeight="1" x14ac:dyDescent="0.2"/>
    <row r="37" spans="1:12" s="12" customFormat="1" ht="14.25" customHeight="1" x14ac:dyDescent="0.2">
      <c r="C37" s="18"/>
      <c r="D37" s="18"/>
      <c r="E37" s="18"/>
    </row>
    <row r="38" spans="1:12" s="12" customFormat="1" ht="14.25" customHeight="1" x14ac:dyDescent="0.2"/>
    <row r="39" spans="1:12" s="12" customFormat="1" ht="15.75" customHeight="1" x14ac:dyDescent="0.2">
      <c r="C39" s="13"/>
      <c r="D39" s="13"/>
      <c r="E39" s="13"/>
    </row>
    <row r="40" spans="1:12" s="12" customFormat="1" ht="14.25" customHeight="1" x14ac:dyDescent="0.2"/>
    <row r="41" spans="1:12" s="12" customFormat="1" ht="14.25" customHeight="1" x14ac:dyDescent="0.2"/>
    <row r="42" spans="1:12" ht="15" customHeight="1" x14ac:dyDescent="0.2"/>
    <row r="43" spans="1:12" ht="14.25" customHeight="1" x14ac:dyDescent="0.2"/>
    <row r="44" spans="1:12" ht="14.25" customHeight="1" x14ac:dyDescent="0.2"/>
    <row r="45" spans="1:12" ht="14.25" customHeight="1" x14ac:dyDescent="0.2"/>
    <row r="46" spans="1:12" ht="15.75" customHeight="1" x14ac:dyDescent="0.2"/>
    <row r="48" spans="1:12" ht="14.25" customHeight="1" x14ac:dyDescent="0.2"/>
    <row r="49" ht="15" customHeight="1" x14ac:dyDescent="0.2"/>
    <row r="50" ht="14.25" customHeight="1" x14ac:dyDescent="0.2"/>
    <row r="51" ht="13.5" customHeight="1" x14ac:dyDescent="0.2"/>
    <row r="52" ht="14.25" customHeight="1" x14ac:dyDescent="0.2"/>
    <row r="53" ht="13.5" customHeight="1" x14ac:dyDescent="0.2"/>
  </sheetData>
  <mergeCells count="5">
    <mergeCell ref="A3:F3"/>
    <mergeCell ref="A1:F1"/>
    <mergeCell ref="A4:F4"/>
    <mergeCell ref="A2:F2"/>
    <mergeCell ref="A33:E33"/>
  </mergeCells>
  <phoneticPr fontId="0" type="noConversion"/>
  <pageMargins left="2.0472440944881889" right="0.19685039370078741" top="1.1811023622047245" bottom="1.299212598425197" header="0.43307086614173229" footer="0"/>
  <pageSetup scale="9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11.1.4</vt:lpstr>
      <vt:lpstr>'11.1.4'!Área_de_impresión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Karina soriano victoriano</cp:lastModifiedBy>
  <cp:lastPrinted>2023-09-29T18:37:38Z</cp:lastPrinted>
  <dcterms:created xsi:type="dcterms:W3CDTF">1999-03-05T18:33:57Z</dcterms:created>
  <dcterms:modified xsi:type="dcterms:W3CDTF">2024-06-17T18:35:33Z</dcterms:modified>
</cp:coreProperties>
</file>