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'Hoja1'!$4:$21</definedName>
  </definedNames>
  <calcPr fullCalcOnLoad="1"/>
</workbook>
</file>

<file path=xl/sharedStrings.xml><?xml version="1.0" encoding="utf-8"?>
<sst xmlns="http://schemas.openxmlformats.org/spreadsheetml/2006/main" count="112" uniqueCount="87">
  <si>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</si>
  <si>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</si>
  <si>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</si>
  <si>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</si>
  <si>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</si>
  <si>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</si>
  <si>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</si>
  <si>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</si>
  <si>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</si>
  <si>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>13.- Cosecha</t>
  </si>
  <si>
    <t>12.- Riego (5 aplicaciones)</t>
  </si>
  <si>
    <t/>
  </si>
  <si>
    <t>10.- Riego (5 aplicaciones)</t>
  </si>
  <si>
    <t>9.- Desyerbo (manual)</t>
  </si>
  <si>
    <t>7.- Riego (5 aplicaciones)</t>
  </si>
  <si>
    <t>5.- Riego (5 aplicaciones)</t>
  </si>
  <si>
    <t xml:space="preserve">4.- Transplante </t>
  </si>
  <si>
    <t>3.- Construcción sistema de Riego</t>
  </si>
  <si>
    <t xml:space="preserve">       </t>
  </si>
  <si>
    <t>Tarea</t>
  </si>
  <si>
    <t xml:space="preserve">    3.- Surqueo (Mecanizado)</t>
  </si>
  <si>
    <t xml:space="preserve">    2.- Cruce (Mecanizado)</t>
  </si>
  <si>
    <t xml:space="preserve">    1.- Corte  (Mecanizado)</t>
  </si>
  <si>
    <t>2.- Preparación del Terreno:</t>
  </si>
  <si>
    <t>Litro</t>
  </si>
  <si>
    <t>Quintal</t>
  </si>
  <si>
    <t>Paquete</t>
  </si>
  <si>
    <t>1. Insumos:</t>
  </si>
  <si>
    <t xml:space="preserve">  (RD$)</t>
  </si>
  <si>
    <t>/Unidad</t>
  </si>
  <si>
    <t xml:space="preserve"> Unidad</t>
  </si>
  <si>
    <t>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</si>
  <si>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</si>
  <si>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</si>
  <si>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</si>
  <si>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</si>
  <si>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A</t>
  </si>
  <si>
    <t>Mecanizado</t>
  </si>
  <si>
    <t>JORNAL DIARIO :</t>
  </si>
  <si>
    <t>Bajo</t>
  </si>
  <si>
    <t>8 Horas</t>
  </si>
  <si>
    <t>HOMBRE-DIA</t>
  </si>
  <si>
    <t>Bomba</t>
  </si>
  <si>
    <t>Transplante</t>
  </si>
  <si>
    <t>NK</t>
  </si>
  <si>
    <t>RENDIMIENTO</t>
  </si>
  <si>
    <t>VARIEDAD</t>
  </si>
  <si>
    <t>0-55-0233A</t>
  </si>
  <si>
    <t>ENTREVISTAS...</t>
  </si>
  <si>
    <t>Puerro</t>
  </si>
  <si>
    <t>REGIONAL......</t>
  </si>
  <si>
    <t>Unidad</t>
  </si>
  <si>
    <t>Costo/</t>
  </si>
  <si>
    <t>METODO DE SIEMBRA</t>
  </si>
  <si>
    <t>ORIGEN DE AGUAS</t>
  </si>
  <si>
    <t>NIVEL DE INSUMOS</t>
  </si>
  <si>
    <t>PREP. DE TERRENO</t>
  </si>
  <si>
    <t>CLASIF. DE TERRENO</t>
  </si>
  <si>
    <t>CARAC. ESPECIAL</t>
  </si>
  <si>
    <t>COSTO CODIGO</t>
  </si>
  <si>
    <t>CICLO</t>
  </si>
  <si>
    <t>RUBRO</t>
  </si>
  <si>
    <t>3 M eses</t>
  </si>
  <si>
    <t>QQ 100 Lb</t>
  </si>
  <si>
    <t>FECHA :</t>
  </si>
  <si>
    <t>Kilo</t>
  </si>
  <si>
    <t>Coeficiente Técnico por Actividad</t>
  </si>
  <si>
    <t>Participación (%) por Actividad</t>
  </si>
  <si>
    <t>...................................................</t>
  </si>
  <si>
    <t xml:space="preserve">Notas:  </t>
  </si>
  <si>
    <t>1.Compra de Plántulas</t>
  </si>
  <si>
    <t>2.Fertilizante (Urea)</t>
  </si>
  <si>
    <t>3. Insecticida (Selecrón)</t>
  </si>
  <si>
    <t>4.Fungicida Manzate</t>
  </si>
  <si>
    <t>Página 126</t>
  </si>
  <si>
    <t>PAGO INTERESES 8.0% ANUAL (3 meses 2.0%)</t>
  </si>
  <si>
    <t>Norcentral</t>
  </si>
  <si>
    <t>Viceministerio de Planificación Sectorial Agropecuaria</t>
  </si>
  <si>
    <t>Departamento de Economía Agropecuaria y Estadísticas</t>
  </si>
  <si>
    <t>Compra de semilla</t>
  </si>
  <si>
    <t>6.- Aplicación Fertilizante  0.30 quintal de Urea</t>
  </si>
  <si>
    <t>8.- Aplicación de 0.25 Litro  Selecrón + 0.25 Kilo Manzate</t>
  </si>
  <si>
    <t>11.- Aplicación de 0.25  Litro Selecrón + 0.25 Kilo Manzate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</si>
  <si>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</si>
  <si>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Cantidad</t>
  </si>
  <si>
    <t>Costos Variable de Producción del Puerro, 2022 (RD$/ tarea)</t>
  </si>
  <si>
    <t>Los coeficientes utilizados en la estimación de los costos de producción, fueron, actualizados en el levantamiento de campo realizado en el 2008, con el apoyo del PATCA. A partir del 2009, se han actualizado anualmente el precio de los insumos (pesticidas, agua y combustible), mano de obra,  actividades de preparación de  terreno y tasa de interés.    Precios de los insumos actualizados a marzo, 2022.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</si>
</sst>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_)"/>
    <numFmt numFmtId="187" formatCode="0_)"/>
    <numFmt numFmtId="188" formatCode="0.0%"/>
    <numFmt numFmtId="189" formatCode="&quot;$&quot;#,##0.0_);\(&quot;$&quot;#,##0.0\)"/>
    <numFmt numFmtId="190" formatCode="0.00_)"/>
    <numFmt numFmtId="191" formatCode="#,##0.0000_);\(#,##0.0000\)"/>
    <numFmt numFmtId="192" formatCode="0.000_)"/>
    <numFmt numFmtId="193" formatCode="_(* #,##0.0_);_(* \(#,##0.0\);_(* &quot;-&quot;??_);_(@_)"/>
    <numFmt numFmtId="194" formatCode="_(* #,##0_);_(* \(#,##0\);_(* &quot;-&quot;??_);_(@_)"/>
    <numFmt numFmtId="195" formatCode="&quot;RD$&quot;#,##0.00"/>
    <numFmt numFmtId="196" formatCode="#,##0.00_ ;\-#,##0.00\ 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</numFmts>
  <fonts count="5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53" applyFont="1" applyAlignment="1">
      <alignment horizontal="center"/>
    </xf>
    <xf numFmtId="9" fontId="1" fillId="0" borderId="0" xfId="53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9" fontId="1" fillId="33" borderId="0" xfId="53" applyFont="1" applyFill="1" applyAlignment="1">
      <alignment horizontal="center"/>
    </xf>
    <xf numFmtId="0" fontId="4" fillId="0" borderId="0" xfId="0" applyFont="1" applyAlignment="1">
      <alignment/>
    </xf>
    <xf numFmtId="9" fontId="4" fillId="0" borderId="0" xfId="53" applyFont="1" applyAlignment="1">
      <alignment horizontal="center"/>
    </xf>
    <xf numFmtId="0" fontId="4" fillId="33" borderId="0" xfId="0" applyFont="1" applyFill="1" applyAlignment="1">
      <alignment/>
    </xf>
    <xf numFmtId="9" fontId="4" fillId="33" borderId="0" xfId="53" applyFont="1" applyFill="1" applyAlignment="1">
      <alignment horizontal="center"/>
    </xf>
    <xf numFmtId="0" fontId="4" fillId="33" borderId="0" xfId="0" applyFont="1" applyFill="1" applyAlignment="1" applyProtection="1">
      <alignment horizontal="left"/>
      <protection/>
    </xf>
    <xf numFmtId="9" fontId="3" fillId="33" borderId="0" xfId="53" applyFont="1" applyFill="1" applyAlignment="1" applyProtection="1">
      <alignment horizontal="left"/>
      <protection/>
    </xf>
    <xf numFmtId="0" fontId="4" fillId="33" borderId="0" xfId="0" applyFont="1" applyFill="1" applyAlignment="1">
      <alignment horizontal="center"/>
    </xf>
    <xf numFmtId="9" fontId="6" fillId="33" borderId="0" xfId="53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191" fontId="4" fillId="33" borderId="0" xfId="0" applyNumberFormat="1" applyFont="1" applyFill="1" applyAlignment="1" applyProtection="1">
      <alignment horizontal="left"/>
      <protection/>
    </xf>
    <xf numFmtId="39" fontId="4" fillId="33" borderId="0" xfId="0" applyNumberFormat="1" applyFont="1" applyFill="1" applyAlignment="1" applyProtection="1">
      <alignment horizontal="center"/>
      <protection/>
    </xf>
    <xf numFmtId="191" fontId="26" fillId="33" borderId="0" xfId="0" applyNumberFormat="1" applyFont="1" applyFill="1" applyAlignment="1" applyProtection="1">
      <alignment horizontal="left"/>
      <protection/>
    </xf>
    <xf numFmtId="2" fontId="4" fillId="33" borderId="0" xfId="0" applyNumberFormat="1" applyFont="1" applyFill="1" applyAlignment="1" applyProtection="1">
      <alignment horizontal="center"/>
      <protection/>
    </xf>
    <xf numFmtId="39" fontId="4" fillId="33" borderId="0" xfId="0" applyNumberFormat="1" applyFont="1" applyFill="1" applyAlignment="1" applyProtection="1">
      <alignment/>
      <protection/>
    </xf>
    <xf numFmtId="191" fontId="4" fillId="33" borderId="0" xfId="0" applyNumberFormat="1" applyFont="1" applyFill="1" applyAlignment="1" applyProtection="1">
      <alignment horizontal="center"/>
      <protection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43" fontId="48" fillId="33" borderId="0" xfId="47" applyFont="1" applyFill="1" applyAlignment="1" applyProtection="1">
      <alignment horizontal="center"/>
      <protection/>
    </xf>
    <xf numFmtId="187" fontId="4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195" fontId="4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fill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9" fontId="4" fillId="33" borderId="12" xfId="53" applyFont="1" applyFill="1" applyBorder="1" applyAlignment="1">
      <alignment horizontal="center"/>
    </xf>
    <xf numFmtId="190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7" fontId="4" fillId="33" borderId="0" xfId="0" applyNumberFormat="1" applyFont="1" applyFill="1" applyBorder="1" applyAlignment="1" applyProtection="1">
      <alignment/>
      <protection/>
    </xf>
    <xf numFmtId="9" fontId="4" fillId="33" borderId="13" xfId="53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fill"/>
      <protection/>
    </xf>
    <xf numFmtId="0" fontId="4" fillId="33" borderId="17" xfId="0" applyFont="1" applyFill="1" applyBorder="1" applyAlignment="1" applyProtection="1">
      <alignment horizontal="fill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fill"/>
      <protection/>
    </xf>
    <xf numFmtId="0" fontId="4" fillId="33" borderId="18" xfId="0" applyFont="1" applyFill="1" applyBorder="1" applyAlignment="1" applyProtection="1">
      <alignment horizontal="fill"/>
      <protection/>
    </xf>
    <xf numFmtId="9" fontId="4" fillId="33" borderId="0" xfId="53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fill"/>
      <protection/>
    </xf>
    <xf numFmtId="190" fontId="3" fillId="33" borderId="20" xfId="0" applyNumberFormat="1" applyFont="1" applyFill="1" applyBorder="1" applyAlignment="1" applyProtection="1">
      <alignment horizontal="fill"/>
      <protection/>
    </xf>
    <xf numFmtId="0" fontId="3" fillId="33" borderId="20" xfId="0" applyFont="1" applyFill="1" applyBorder="1" applyAlignment="1">
      <alignment/>
    </xf>
    <xf numFmtId="9" fontId="49" fillId="33" borderId="0" xfId="53" applyFont="1" applyFill="1" applyBorder="1" applyAlignment="1">
      <alignment horizontal="center"/>
    </xf>
    <xf numFmtId="43" fontId="49" fillId="33" borderId="0" xfId="47" applyFont="1" applyFill="1" applyBorder="1" applyAlignment="1">
      <alignment horizontal="center"/>
    </xf>
    <xf numFmtId="201" fontId="49" fillId="33" borderId="0" xfId="47" applyNumberFormat="1" applyFont="1" applyFill="1" applyBorder="1" applyAlignment="1">
      <alignment horizontal="center"/>
    </xf>
    <xf numFmtId="9" fontId="49" fillId="33" borderId="0" xfId="53" applyFont="1" applyFill="1" applyAlignment="1">
      <alignment horizontal="center"/>
    </xf>
    <xf numFmtId="0" fontId="50" fillId="34" borderId="16" xfId="0" applyFont="1" applyFill="1" applyBorder="1" applyAlignment="1" applyProtection="1">
      <alignment horizontal="left"/>
      <protection/>
    </xf>
    <xf numFmtId="0" fontId="49" fillId="34" borderId="17" xfId="0" applyFont="1" applyFill="1" applyBorder="1" applyAlignment="1" applyProtection="1">
      <alignment horizontal="fill"/>
      <protection/>
    </xf>
    <xf numFmtId="0" fontId="4" fillId="33" borderId="21" xfId="0" applyFont="1" applyFill="1" applyBorder="1" applyAlignment="1">
      <alignment/>
    </xf>
    <xf numFmtId="7" fontId="4" fillId="33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96" fontId="4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9" fontId="4" fillId="33" borderId="12" xfId="53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86" fontId="4" fillId="33" borderId="11" xfId="0" applyNumberFormat="1" applyFont="1" applyFill="1" applyBorder="1" applyAlignment="1" applyProtection="1">
      <alignment horizontal="center"/>
      <protection/>
    </xf>
    <xf numFmtId="192" fontId="4" fillId="33" borderId="11" xfId="0" applyNumberFormat="1" applyFont="1" applyFill="1" applyBorder="1" applyAlignment="1" applyProtection="1">
      <alignment horizontal="center"/>
      <protection/>
    </xf>
    <xf numFmtId="191" fontId="4" fillId="33" borderId="11" xfId="0" applyNumberFormat="1" applyFont="1" applyFill="1" applyBorder="1" applyAlignment="1" applyProtection="1">
      <alignment horizontal="center"/>
      <protection/>
    </xf>
    <xf numFmtId="186" fontId="4" fillId="33" borderId="11" xfId="0" applyNumberFormat="1" applyFont="1" applyFill="1" applyBorder="1" applyAlignment="1" applyProtection="1">
      <alignment horizontal="center" vertical="center"/>
      <protection/>
    </xf>
    <xf numFmtId="191" fontId="4" fillId="33" borderId="15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center"/>
    </xf>
    <xf numFmtId="186" fontId="4" fillId="33" borderId="0" xfId="0" applyNumberFormat="1" applyFont="1" applyFill="1" applyBorder="1" applyAlignment="1" applyProtection="1">
      <alignment horizontal="center"/>
      <protection/>
    </xf>
    <xf numFmtId="0" fontId="49" fillId="34" borderId="17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186" fontId="4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/>
    </xf>
    <xf numFmtId="7" fontId="2" fillId="33" borderId="0" xfId="0" applyNumberFormat="1" applyFont="1" applyFill="1" applyAlignment="1" applyProtection="1">
      <alignment horizontal="center"/>
      <protection/>
    </xf>
    <xf numFmtId="39" fontId="4" fillId="33" borderId="11" xfId="0" applyNumberFormat="1" applyFont="1" applyFill="1" applyBorder="1" applyAlignment="1" applyProtection="1">
      <alignment horizontal="center"/>
      <protection/>
    </xf>
    <xf numFmtId="39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39" fontId="4" fillId="33" borderId="0" xfId="0" applyNumberFormat="1" applyFont="1" applyFill="1" applyBorder="1" applyAlignment="1" applyProtection="1">
      <alignment horizontal="center"/>
      <protection/>
    </xf>
    <xf numFmtId="0" fontId="49" fillId="34" borderId="17" xfId="0" applyFont="1" applyFill="1" applyBorder="1" applyAlignment="1">
      <alignment horizontal="center"/>
    </xf>
    <xf numFmtId="189" fontId="4" fillId="33" borderId="21" xfId="0" applyNumberFormat="1" applyFont="1" applyFill="1" applyBorder="1" applyAlignment="1" applyProtection="1">
      <alignment horizontal="center"/>
      <protection/>
    </xf>
    <xf numFmtId="189" fontId="4" fillId="33" borderId="15" xfId="0" applyNumberFormat="1" applyFont="1" applyFill="1" applyBorder="1" applyAlignment="1" applyProtection="1">
      <alignment horizontal="center"/>
      <protection/>
    </xf>
    <xf numFmtId="10" fontId="2" fillId="33" borderId="0" xfId="0" applyNumberFormat="1" applyFont="1" applyFill="1" applyAlignment="1" applyProtection="1">
      <alignment horizontal="center"/>
      <protection/>
    </xf>
    <xf numFmtId="39" fontId="4" fillId="33" borderId="11" xfId="0" applyNumberFormat="1" applyFont="1" applyFill="1" applyBorder="1" applyAlignment="1">
      <alignment horizontal="center"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3" fillId="33" borderId="22" xfId="0" applyNumberFormat="1" applyFont="1" applyFill="1" applyBorder="1" applyAlignment="1" applyProtection="1">
      <alignment horizontal="center"/>
      <protection/>
    </xf>
    <xf numFmtId="190" fontId="4" fillId="33" borderId="12" xfId="0" applyNumberFormat="1" applyFont="1" applyFill="1" applyBorder="1" applyAlignment="1" applyProtection="1">
      <alignment horizontal="center"/>
      <protection/>
    </xf>
    <xf numFmtId="39" fontId="4" fillId="33" borderId="12" xfId="0" applyNumberFormat="1" applyFont="1" applyFill="1" applyBorder="1" applyAlignment="1" applyProtection="1">
      <alignment horizontal="center"/>
      <protection/>
    </xf>
    <xf numFmtId="39" fontId="50" fillId="34" borderId="13" xfId="0" applyNumberFormat="1" applyFont="1" applyFill="1" applyBorder="1" applyAlignment="1" applyProtection="1">
      <alignment horizontal="center"/>
      <protection/>
    </xf>
    <xf numFmtId="39" fontId="29" fillId="33" borderId="0" xfId="0" applyNumberFormat="1" applyFont="1" applyFill="1" applyBorder="1" applyAlignment="1" applyProtection="1">
      <alignment horizontal="center"/>
      <protection/>
    </xf>
    <xf numFmtId="188" fontId="4" fillId="33" borderId="22" xfId="0" applyNumberFormat="1" applyFont="1" applyFill="1" applyBorder="1" applyAlignment="1" applyProtection="1">
      <alignment horizontal="center"/>
      <protection/>
    </xf>
    <xf numFmtId="188" fontId="4" fillId="33" borderId="12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187" fontId="2" fillId="33" borderId="0" xfId="0" applyNumberFormat="1" applyFont="1" applyFill="1" applyAlignment="1" applyProtection="1">
      <alignment horizontal="center"/>
      <protection/>
    </xf>
    <xf numFmtId="4" fontId="1" fillId="33" borderId="0" xfId="53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4" fillId="33" borderId="23" xfId="0" applyNumberFormat="1" applyFont="1" applyFill="1" applyBorder="1" applyAlignment="1" applyProtection="1">
      <alignment horizontal="center"/>
      <protection/>
    </xf>
    <xf numFmtId="4" fontId="4" fillId="33" borderId="11" xfId="47" applyNumberFormat="1" applyFont="1" applyFill="1" applyBorder="1" applyAlignment="1">
      <alignment horizontal="center"/>
    </xf>
    <xf numFmtId="4" fontId="4" fillId="33" borderId="11" xfId="47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 applyProtection="1">
      <alignment horizontal="center"/>
      <protection/>
    </xf>
    <xf numFmtId="4" fontId="4" fillId="33" borderId="0" xfId="0" applyNumberFormat="1" applyFont="1" applyFill="1" applyBorder="1" applyAlignment="1" applyProtection="1">
      <alignment horizontal="center"/>
      <protection/>
    </xf>
    <xf numFmtId="4" fontId="51" fillId="33" borderId="0" xfId="0" applyNumberFormat="1" applyFont="1" applyFill="1" applyBorder="1" applyAlignment="1">
      <alignment horizontal="center"/>
    </xf>
    <xf numFmtId="4" fontId="49" fillId="33" borderId="0" xfId="47" applyNumberFormat="1" applyFont="1" applyFill="1" applyBorder="1" applyAlignment="1" applyProtection="1">
      <alignment horizontal="center"/>
      <protection/>
    </xf>
    <xf numFmtId="4" fontId="49" fillId="33" borderId="0" xfId="0" applyNumberFormat="1" applyFont="1" applyFill="1" applyBorder="1" applyAlignment="1">
      <alignment horizontal="center"/>
    </xf>
    <xf numFmtId="4" fontId="49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7" fontId="4" fillId="33" borderId="23" xfId="0" applyNumberFormat="1" applyFont="1" applyFill="1" applyBorder="1" applyAlignment="1" applyProtection="1">
      <alignment horizontal="center"/>
      <protection/>
    </xf>
    <xf numFmtId="10" fontId="4" fillId="33" borderId="23" xfId="0" applyNumberFormat="1" applyFont="1" applyFill="1" applyBorder="1" applyAlignment="1" applyProtection="1">
      <alignment horizontal="center"/>
      <protection/>
    </xf>
    <xf numFmtId="10" fontId="4" fillId="33" borderId="11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>
      <alignment horizontal="left" wrapText="1"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2" fillId="35" borderId="0" xfId="0" applyFont="1" applyFill="1" applyAlignment="1" applyProtection="1">
      <alignment horizontal="center" vertical="center"/>
      <protection/>
    </xf>
    <xf numFmtId="4" fontId="52" fillId="35" borderId="0" xfId="0" applyNumberFormat="1" applyFont="1" applyFill="1" applyAlignment="1" applyProtection="1">
      <alignment horizontal="center" vertical="center"/>
      <protection/>
    </xf>
    <xf numFmtId="0" fontId="50" fillId="35" borderId="14" xfId="0" applyFont="1" applyFill="1" applyBorder="1" applyAlignment="1" applyProtection="1">
      <alignment horizontal="centerContinuous"/>
      <protection/>
    </xf>
    <xf numFmtId="0" fontId="50" fillId="35" borderId="20" xfId="0" applyFont="1" applyFill="1" applyBorder="1" applyAlignment="1" applyProtection="1">
      <alignment horizontal="centerContinuous"/>
      <protection/>
    </xf>
    <xf numFmtId="0" fontId="50" fillId="35" borderId="20" xfId="0" applyFont="1" applyFill="1" applyBorder="1" applyAlignment="1" applyProtection="1">
      <alignment horizontal="center"/>
      <protection/>
    </xf>
    <xf numFmtId="0" fontId="50" fillId="35" borderId="21" xfId="0" applyFont="1" applyFill="1" applyBorder="1" applyAlignment="1" applyProtection="1">
      <alignment horizontal="center"/>
      <protection/>
    </xf>
    <xf numFmtId="4" fontId="49" fillId="35" borderId="24" xfId="0" applyNumberFormat="1" applyFont="1" applyFill="1" applyBorder="1" applyAlignment="1">
      <alignment horizontal="center" vertical="justify"/>
    </xf>
    <xf numFmtId="9" fontId="49" fillId="35" borderId="26" xfId="53" applyFont="1" applyFill="1" applyBorder="1" applyAlignment="1">
      <alignment horizontal="center" vertical="justify"/>
    </xf>
    <xf numFmtId="0" fontId="49" fillId="35" borderId="27" xfId="0" applyFont="1" applyFill="1" applyBorder="1" applyAlignment="1" applyProtection="1">
      <alignment horizontal="fill"/>
      <protection/>
    </xf>
    <xf numFmtId="0" fontId="49" fillId="35" borderId="28" xfId="0" applyFont="1" applyFill="1" applyBorder="1" applyAlignment="1" applyProtection="1">
      <alignment horizontal="fill"/>
      <protection/>
    </xf>
    <xf numFmtId="0" fontId="49" fillId="35" borderId="28" xfId="0" applyFont="1" applyFill="1" applyBorder="1" applyAlignment="1" applyProtection="1">
      <alignment horizontal="center"/>
      <protection/>
    </xf>
    <xf numFmtId="0" fontId="49" fillId="35" borderId="29" xfId="0" applyFont="1" applyFill="1" applyBorder="1" applyAlignment="1" applyProtection="1">
      <alignment horizontal="center"/>
      <protection/>
    </xf>
    <xf numFmtId="4" fontId="49" fillId="35" borderId="25" xfId="0" applyNumberFormat="1" applyFont="1" applyFill="1" applyBorder="1" applyAlignment="1">
      <alignment horizontal="center" vertical="justify"/>
    </xf>
    <xf numFmtId="9" fontId="49" fillId="35" borderId="30" xfId="53" applyFont="1" applyFill="1" applyBorder="1" applyAlignment="1">
      <alignment horizontal="center" vertical="justify"/>
    </xf>
    <xf numFmtId="0" fontId="50" fillId="35" borderId="1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11" xfId="0" applyFont="1" applyFill="1" applyBorder="1" applyAlignment="1">
      <alignment horizontal="center"/>
    </xf>
    <xf numFmtId="0" fontId="50" fillId="35" borderId="11" xfId="0" applyFont="1" applyFill="1" applyBorder="1" applyAlignment="1" applyProtection="1">
      <alignment horizontal="center"/>
      <protection/>
    </xf>
    <xf numFmtId="0" fontId="50" fillId="35" borderId="10" xfId="0" applyFont="1" applyFill="1" applyBorder="1" applyAlignment="1" applyProtection="1">
      <alignment horizontal="left"/>
      <protection/>
    </xf>
    <xf numFmtId="0" fontId="49" fillId="35" borderId="16" xfId="0" applyFont="1" applyFill="1" applyBorder="1" applyAlignment="1" applyProtection="1">
      <alignment horizontal="fill"/>
      <protection/>
    </xf>
    <xf numFmtId="0" fontId="49" fillId="35" borderId="17" xfId="0" applyFont="1" applyFill="1" applyBorder="1" applyAlignment="1" applyProtection="1">
      <alignment horizontal="fill"/>
      <protection/>
    </xf>
    <xf numFmtId="0" fontId="49" fillId="35" borderId="19" xfId="0" applyFont="1" applyFill="1" applyBorder="1" applyAlignment="1" applyProtection="1">
      <alignment horizontal="fill"/>
      <protection/>
    </xf>
    <xf numFmtId="0" fontId="49" fillId="35" borderId="19" xfId="0" applyFont="1" applyFill="1" applyBorder="1" applyAlignment="1" applyProtection="1">
      <alignment horizontal="center"/>
      <protection/>
    </xf>
    <xf numFmtId="4" fontId="49" fillId="35" borderId="31" xfId="0" applyNumberFormat="1" applyFont="1" applyFill="1" applyBorder="1" applyAlignment="1">
      <alignment horizontal="center" vertical="justify"/>
    </xf>
    <xf numFmtId="9" fontId="49" fillId="35" borderId="32" xfId="53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66675</xdr:rowOff>
    </xdr:from>
    <xdr:to>
      <xdr:col>6</xdr:col>
      <xdr:colOff>219075</xdr:colOff>
      <xdr:row>2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66675"/>
          <a:ext cx="1276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42">
      <selection activeCell="G62" sqref="G61:G62"/>
    </sheetView>
  </sheetViews>
  <sheetFormatPr defaultColWidth="11.140625" defaultRowHeight="12.75"/>
  <cols>
    <col min="1" max="1" width="14.421875" style="1" customWidth="1"/>
    <col min="2" max="2" width="11.00390625" style="1" customWidth="1"/>
    <col min="3" max="3" width="11.140625" style="1" customWidth="1"/>
    <col min="4" max="4" width="8.00390625" style="1" customWidth="1"/>
    <col min="5" max="6" width="9.421875" style="73" customWidth="1"/>
    <col min="7" max="8" width="10.28125" style="73" customWidth="1"/>
    <col min="9" max="9" width="12.8515625" style="130" customWidth="1"/>
    <col min="10" max="10" width="13.28125" style="4" customWidth="1"/>
    <col min="11" max="13" width="11.140625" style="6" customWidth="1"/>
    <col min="14" max="28" width="11.140625" style="1" customWidth="1"/>
    <col min="29" max="29" width="12.28125" style="1" customWidth="1"/>
    <col min="30" max="16384" width="11.140625" style="1" customWidth="1"/>
  </cols>
  <sheetData>
    <row r="1" spans="1:10" ht="20.25" customHeight="1">
      <c r="A1" s="6"/>
      <c r="B1" s="6"/>
      <c r="C1" s="6"/>
      <c r="D1" s="6"/>
      <c r="E1" s="76"/>
      <c r="F1" s="76"/>
      <c r="G1" s="76"/>
      <c r="H1" s="76"/>
      <c r="I1" s="115"/>
      <c r="J1" s="10"/>
    </row>
    <row r="2" spans="1:9" ht="18.75" customHeight="1">
      <c r="A2" s="147"/>
      <c r="B2" s="147"/>
      <c r="C2" s="147"/>
      <c r="D2" s="147"/>
      <c r="E2" s="147"/>
      <c r="F2" s="147"/>
      <c r="G2" s="147"/>
      <c r="H2" s="147"/>
      <c r="I2" s="116"/>
    </row>
    <row r="3" spans="1:10" ht="12" customHeight="1">
      <c r="A3" s="146" t="s">
        <v>77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s="11" customFormat="1" ht="16.5" customHeight="1">
      <c r="A4" s="146" t="s">
        <v>78</v>
      </c>
      <c r="B4" s="146"/>
      <c r="C4" s="146"/>
      <c r="D4" s="146"/>
      <c r="E4" s="146"/>
      <c r="F4" s="146"/>
      <c r="G4" s="146"/>
      <c r="H4" s="146"/>
      <c r="I4" s="146"/>
      <c r="J4" s="146"/>
      <c r="K4" s="13"/>
      <c r="L4" s="13"/>
      <c r="M4" s="13"/>
    </row>
    <row r="5" spans="1:13" s="11" customFormat="1" ht="24.75" customHeight="1">
      <c r="A5" s="146" t="s">
        <v>85</v>
      </c>
      <c r="B5" s="146"/>
      <c r="C5" s="146"/>
      <c r="D5" s="146"/>
      <c r="E5" s="146"/>
      <c r="F5" s="146"/>
      <c r="G5" s="146"/>
      <c r="H5" s="146"/>
      <c r="I5" s="146"/>
      <c r="J5" s="146"/>
      <c r="K5" s="13"/>
      <c r="L5" s="13"/>
      <c r="M5" s="13"/>
    </row>
    <row r="6" spans="1:13" s="11" customFormat="1" ht="3" customHeight="1">
      <c r="A6" s="148"/>
      <c r="B6" s="148"/>
      <c r="C6" s="148"/>
      <c r="D6" s="148"/>
      <c r="E6" s="148"/>
      <c r="F6" s="148"/>
      <c r="G6" s="148"/>
      <c r="H6" s="148"/>
      <c r="I6" s="149"/>
      <c r="J6" s="148"/>
      <c r="K6" s="13"/>
      <c r="L6" s="13"/>
      <c r="M6" s="13"/>
    </row>
    <row r="7" spans="1:13" s="11" customFormat="1" ht="12.75">
      <c r="A7" s="15" t="s">
        <v>50</v>
      </c>
      <c r="B7" s="15" t="s">
        <v>76</v>
      </c>
      <c r="C7" s="13"/>
      <c r="D7" s="13"/>
      <c r="E7" s="17"/>
      <c r="F7" s="93"/>
      <c r="G7" s="93"/>
      <c r="H7" s="17"/>
      <c r="I7" s="117"/>
      <c r="J7" s="14"/>
      <c r="K7" s="13"/>
      <c r="L7" s="13"/>
      <c r="M7" s="13"/>
    </row>
    <row r="8" spans="1:13" s="11" customFormat="1" ht="12.75">
      <c r="A8" s="15" t="s">
        <v>48</v>
      </c>
      <c r="B8" s="13"/>
      <c r="C8" s="13"/>
      <c r="D8" s="13"/>
      <c r="E8" s="17"/>
      <c r="F8" s="93" t="s">
        <v>61</v>
      </c>
      <c r="G8" s="93"/>
      <c r="H8" s="17" t="s">
        <v>68</v>
      </c>
      <c r="I8" s="117"/>
      <c r="J8" s="16" t="s">
        <v>49</v>
      </c>
      <c r="K8" s="13"/>
      <c r="L8" s="13"/>
      <c r="M8" s="13"/>
    </row>
    <row r="9" spans="1:13" s="11" customFormat="1" ht="12.75">
      <c r="A9" s="13"/>
      <c r="B9" s="13"/>
      <c r="C9" s="13"/>
      <c r="D9" s="17" t="s">
        <v>52</v>
      </c>
      <c r="E9" s="17"/>
      <c r="F9" s="93" t="s">
        <v>60</v>
      </c>
      <c r="G9" s="93"/>
      <c r="H9" s="17" t="s">
        <v>68</v>
      </c>
      <c r="I9" s="117"/>
      <c r="J9" s="18" t="s">
        <v>62</v>
      </c>
      <c r="K9" s="13"/>
      <c r="L9" s="13"/>
      <c r="M9" s="13"/>
    </row>
    <row r="10" spans="1:13" s="11" customFormat="1" ht="12.75">
      <c r="A10" s="19" t="s">
        <v>46</v>
      </c>
      <c r="B10" s="19" t="s">
        <v>45</v>
      </c>
      <c r="C10" s="20" t="s">
        <v>51</v>
      </c>
      <c r="D10" s="20" t="s">
        <v>51</v>
      </c>
      <c r="E10" s="17"/>
      <c r="F10" s="93" t="s">
        <v>59</v>
      </c>
      <c r="G10" s="93"/>
      <c r="H10" s="17" t="s">
        <v>68</v>
      </c>
      <c r="I10" s="117"/>
      <c r="J10" s="18" t="s">
        <v>47</v>
      </c>
      <c r="K10" s="13"/>
      <c r="L10" s="13"/>
      <c r="M10" s="13"/>
    </row>
    <row r="11" spans="1:13" s="11" customFormat="1" ht="12.75">
      <c r="A11" s="21" t="s">
        <v>44</v>
      </c>
      <c r="B11" s="22">
        <v>29.79</v>
      </c>
      <c r="C11" s="23" t="s">
        <v>63</v>
      </c>
      <c r="D11" s="24">
        <f>(H50/B11)</f>
        <v>125.77330640483383</v>
      </c>
      <c r="E11" s="17"/>
      <c r="F11" s="93" t="s">
        <v>53</v>
      </c>
      <c r="G11" s="93"/>
      <c r="H11" s="17" t="s">
        <v>68</v>
      </c>
      <c r="I11" s="117"/>
      <c r="J11" s="18" t="s">
        <v>43</v>
      </c>
      <c r="K11" s="13"/>
      <c r="L11" s="13"/>
      <c r="M11" s="13"/>
    </row>
    <row r="12" spans="1:13" s="11" customFormat="1" ht="12.75">
      <c r="A12" s="21" t="s">
        <v>11</v>
      </c>
      <c r="B12" s="25"/>
      <c r="C12" s="26" t="s">
        <v>11</v>
      </c>
      <c r="D12" s="13"/>
      <c r="E12" s="17"/>
      <c r="F12" s="93" t="s">
        <v>54</v>
      </c>
      <c r="G12" s="93"/>
      <c r="H12" s="17" t="s">
        <v>68</v>
      </c>
      <c r="I12" s="117"/>
      <c r="J12" s="18" t="s">
        <v>42</v>
      </c>
      <c r="K12" s="13"/>
      <c r="L12" s="13"/>
      <c r="M12" s="13"/>
    </row>
    <row r="13" spans="1:13" s="11" customFormat="1" ht="12.75">
      <c r="A13" s="27"/>
      <c r="B13" s="28"/>
      <c r="C13" s="29"/>
      <c r="D13" s="30"/>
      <c r="E13" s="17"/>
      <c r="F13" s="93" t="s">
        <v>55</v>
      </c>
      <c r="G13" s="93"/>
      <c r="H13" s="17" t="s">
        <v>68</v>
      </c>
      <c r="I13" s="117"/>
      <c r="J13" s="18" t="s">
        <v>39</v>
      </c>
      <c r="K13" s="13"/>
      <c r="L13" s="13"/>
      <c r="M13" s="13"/>
    </row>
    <row r="14" spans="1:13" s="11" customFormat="1" ht="12.75">
      <c r="A14" s="13"/>
      <c r="B14" s="13"/>
      <c r="C14" s="13"/>
      <c r="D14" s="13"/>
      <c r="E14" s="17"/>
      <c r="F14" s="93" t="s">
        <v>56</v>
      </c>
      <c r="G14" s="93"/>
      <c r="H14" s="17" t="s">
        <v>68</v>
      </c>
      <c r="I14" s="117"/>
      <c r="J14" s="18" t="s">
        <v>37</v>
      </c>
      <c r="K14" s="13"/>
      <c r="L14" s="13"/>
      <c r="M14" s="13"/>
    </row>
    <row r="15" spans="1:13" s="11" customFormat="1" ht="15.75">
      <c r="A15" s="15" t="s">
        <v>41</v>
      </c>
      <c r="B15" s="31" t="s">
        <v>40</v>
      </c>
      <c r="C15" s="32" t="s">
        <v>64</v>
      </c>
      <c r="D15" s="33">
        <v>2022</v>
      </c>
      <c r="E15" s="17"/>
      <c r="F15" s="93" t="s">
        <v>57</v>
      </c>
      <c r="G15" s="93"/>
      <c r="H15" s="17" t="s">
        <v>68</v>
      </c>
      <c r="I15" s="117"/>
      <c r="J15" s="18" t="s">
        <v>36</v>
      </c>
      <c r="K15" s="13"/>
      <c r="L15" s="13"/>
      <c r="M15" s="13"/>
    </row>
    <row r="16" spans="1:13" s="11" customFormat="1" ht="13.5" thickBot="1">
      <c r="A16" s="15" t="s">
        <v>38</v>
      </c>
      <c r="B16" s="34">
        <v>650</v>
      </c>
      <c r="C16" s="13"/>
      <c r="D16" s="13"/>
      <c r="E16" s="17"/>
      <c r="F16" s="93" t="s">
        <v>58</v>
      </c>
      <c r="G16" s="93"/>
      <c r="H16" s="17" t="s">
        <v>68</v>
      </c>
      <c r="I16" s="117"/>
      <c r="J16" s="18" t="s">
        <v>79</v>
      </c>
      <c r="K16" s="13"/>
      <c r="L16" s="13"/>
      <c r="M16" s="13"/>
    </row>
    <row r="17" spans="1:13" s="11" customFormat="1" ht="18.75" customHeight="1">
      <c r="A17" s="150" t="s">
        <v>35</v>
      </c>
      <c r="B17" s="151"/>
      <c r="C17" s="151"/>
      <c r="D17" s="151"/>
      <c r="E17" s="152"/>
      <c r="F17" s="152"/>
      <c r="G17" s="152"/>
      <c r="H17" s="153"/>
      <c r="I17" s="154" t="s">
        <v>66</v>
      </c>
      <c r="J17" s="155" t="s">
        <v>67</v>
      </c>
      <c r="K17" s="13"/>
      <c r="L17" s="13"/>
      <c r="M17" s="13"/>
    </row>
    <row r="18" spans="1:13" s="11" customFormat="1" ht="2.25" customHeight="1">
      <c r="A18" s="156"/>
      <c r="B18" s="157"/>
      <c r="C18" s="157"/>
      <c r="D18" s="157"/>
      <c r="E18" s="158"/>
      <c r="F18" s="158"/>
      <c r="G18" s="158"/>
      <c r="H18" s="159"/>
      <c r="I18" s="160"/>
      <c r="J18" s="161"/>
      <c r="K18" s="13"/>
      <c r="L18" s="13"/>
      <c r="M18" s="13"/>
    </row>
    <row r="19" spans="1:13" s="11" customFormat="1" ht="12.75">
      <c r="A19" s="162"/>
      <c r="B19" s="163"/>
      <c r="C19" s="163"/>
      <c r="D19" s="164"/>
      <c r="E19" s="164"/>
      <c r="F19" s="164"/>
      <c r="G19" s="165" t="s">
        <v>34</v>
      </c>
      <c r="H19" s="165" t="s">
        <v>33</v>
      </c>
      <c r="I19" s="160"/>
      <c r="J19" s="161"/>
      <c r="K19" s="13"/>
      <c r="L19" s="13"/>
      <c r="M19" s="13"/>
    </row>
    <row r="20" spans="1:13" s="11" customFormat="1" ht="12.75">
      <c r="A20" s="166" t="s">
        <v>32</v>
      </c>
      <c r="B20" s="163"/>
      <c r="C20" s="163"/>
      <c r="D20" s="164" t="s">
        <v>31</v>
      </c>
      <c r="E20" s="165" t="s">
        <v>84</v>
      </c>
      <c r="F20" s="165" t="s">
        <v>30</v>
      </c>
      <c r="G20" s="165" t="s">
        <v>29</v>
      </c>
      <c r="H20" s="165" t="s">
        <v>28</v>
      </c>
      <c r="I20" s="160"/>
      <c r="J20" s="161"/>
      <c r="K20" s="13"/>
      <c r="L20" s="13"/>
      <c r="M20" s="13"/>
    </row>
    <row r="21" spans="1:13" s="11" customFormat="1" ht="3" customHeight="1" thickBot="1">
      <c r="A21" s="167"/>
      <c r="B21" s="168"/>
      <c r="C21" s="168"/>
      <c r="D21" s="169"/>
      <c r="E21" s="170"/>
      <c r="F21" s="170"/>
      <c r="G21" s="170"/>
      <c r="H21" s="170"/>
      <c r="I21" s="171"/>
      <c r="J21" s="172"/>
      <c r="K21" s="13"/>
      <c r="L21" s="13"/>
      <c r="M21" s="13"/>
    </row>
    <row r="22" spans="1:13" s="11" customFormat="1" ht="12.75">
      <c r="A22" s="36" t="s">
        <v>27</v>
      </c>
      <c r="B22" s="37"/>
      <c r="C22" s="37"/>
      <c r="D22" s="38"/>
      <c r="E22" s="80"/>
      <c r="F22" s="43"/>
      <c r="G22" s="96"/>
      <c r="H22" s="96" t="str">
        <f>IF(E22*G22,+E22*G22,"        ")</f>
        <v>        </v>
      </c>
      <c r="I22" s="118"/>
      <c r="J22" s="39"/>
      <c r="K22" s="13"/>
      <c r="L22" s="13"/>
      <c r="M22" s="13"/>
    </row>
    <row r="23" spans="1:13" s="11" customFormat="1" ht="12.75">
      <c r="A23" s="36" t="s">
        <v>70</v>
      </c>
      <c r="B23" s="37"/>
      <c r="C23" s="40"/>
      <c r="D23" s="38"/>
      <c r="E23" s="81">
        <v>30</v>
      </c>
      <c r="F23" s="41" t="s">
        <v>26</v>
      </c>
      <c r="G23" s="96"/>
      <c r="H23" s="96" t="str">
        <f>IF(E23*G23,+E23*G23,"        ")</f>
        <v>        </v>
      </c>
      <c r="I23" s="119">
        <f>E23/B$11</f>
        <v>1.0070493454179255</v>
      </c>
      <c r="J23" s="39"/>
      <c r="K23" s="13"/>
      <c r="L23" s="13"/>
      <c r="M23" s="13"/>
    </row>
    <row r="24" spans="1:13" s="11" customFormat="1" ht="13.5" customHeight="1">
      <c r="A24" s="36" t="s">
        <v>71</v>
      </c>
      <c r="B24" s="37"/>
      <c r="C24" s="37"/>
      <c r="D24" s="38"/>
      <c r="E24" s="80">
        <v>0.3</v>
      </c>
      <c r="F24" s="41" t="s">
        <v>25</v>
      </c>
      <c r="G24" s="96">
        <v>2655</v>
      </c>
      <c r="H24" s="96">
        <f>IF(E24*G24,+E24*G24,"        ")</f>
        <v>796.5</v>
      </c>
      <c r="I24" s="119">
        <f>E24/B$11</f>
        <v>0.010070493454179255</v>
      </c>
      <c r="J24" s="39">
        <f>H24/H$50</f>
        <v>0.21258215185013482</v>
      </c>
      <c r="K24" s="13"/>
      <c r="L24" s="13"/>
      <c r="M24" s="13"/>
    </row>
    <row r="25" spans="1:13" s="11" customFormat="1" ht="12.75">
      <c r="A25" s="36" t="s">
        <v>72</v>
      </c>
      <c r="B25" s="37"/>
      <c r="C25" s="37"/>
      <c r="D25" s="38"/>
      <c r="E25" s="80">
        <v>0.5</v>
      </c>
      <c r="F25" s="41" t="s">
        <v>24</v>
      </c>
      <c r="G25" s="96">
        <v>1425</v>
      </c>
      <c r="H25" s="96">
        <f>IF(E25*G25,+E25*G25,"        ")</f>
        <v>712.5</v>
      </c>
      <c r="I25" s="119">
        <f>E25/B$11</f>
        <v>0.016784155756965426</v>
      </c>
      <c r="J25" s="39">
        <f>H25/H$50</f>
        <v>0.19016294186217333</v>
      </c>
      <c r="K25" s="74"/>
      <c r="L25" s="13"/>
      <c r="M25" s="13"/>
    </row>
    <row r="26" spans="1:13" s="11" customFormat="1" ht="12.75">
      <c r="A26" s="36" t="s">
        <v>73</v>
      </c>
      <c r="B26" s="37"/>
      <c r="C26" s="37"/>
      <c r="D26" s="38"/>
      <c r="E26" s="82">
        <v>0.5</v>
      </c>
      <c r="F26" s="41" t="s">
        <v>65</v>
      </c>
      <c r="G26" s="96">
        <v>450</v>
      </c>
      <c r="H26" s="96">
        <f>IF(E26*G26,+E26*G26,"        ")</f>
        <v>225</v>
      </c>
      <c r="I26" s="119">
        <f>E26/B$11</f>
        <v>0.016784155756965426</v>
      </c>
      <c r="J26" s="39">
        <f>H26/H$50</f>
        <v>0.06005145532489684</v>
      </c>
      <c r="K26" s="13"/>
      <c r="L26" s="13"/>
      <c r="M26" s="13"/>
    </row>
    <row r="27" spans="1:13" s="11" customFormat="1" ht="9.75" customHeight="1">
      <c r="A27" s="42"/>
      <c r="B27" s="37"/>
      <c r="C27" s="37"/>
      <c r="D27" s="38"/>
      <c r="E27" s="43"/>
      <c r="F27" s="43"/>
      <c r="G27" s="43"/>
      <c r="H27" s="104"/>
      <c r="I27" s="119"/>
      <c r="J27" s="39"/>
      <c r="K27" s="13"/>
      <c r="L27" s="13"/>
      <c r="M27" s="13"/>
    </row>
    <row r="28" spans="1:13" s="11" customFormat="1" ht="12.75">
      <c r="A28" s="44" t="s">
        <v>23</v>
      </c>
      <c r="B28" s="45"/>
      <c r="C28" s="37"/>
      <c r="D28" s="38"/>
      <c r="E28" s="43"/>
      <c r="F28" s="43"/>
      <c r="G28" s="43"/>
      <c r="H28" s="43"/>
      <c r="I28" s="119"/>
      <c r="J28" s="39"/>
      <c r="K28" s="13"/>
      <c r="L28" s="13"/>
      <c r="M28" s="13"/>
    </row>
    <row r="29" spans="1:13" s="11" customFormat="1" ht="12.75">
      <c r="A29" s="36" t="s">
        <v>22</v>
      </c>
      <c r="B29" s="37"/>
      <c r="C29" s="37"/>
      <c r="D29" s="38"/>
      <c r="E29" s="80">
        <v>1</v>
      </c>
      <c r="F29" s="41" t="s">
        <v>19</v>
      </c>
      <c r="G29" s="96">
        <v>400</v>
      </c>
      <c r="H29" s="96">
        <f>IF(E29*G29,+E29*G29,"        ")</f>
        <v>400</v>
      </c>
      <c r="I29" s="119">
        <f>E29/B$11</f>
        <v>0.03356831151393085</v>
      </c>
      <c r="J29" s="39">
        <f>H29/H$50</f>
        <v>0.10675814279981662</v>
      </c>
      <c r="K29" s="13"/>
      <c r="L29" s="13"/>
      <c r="M29" s="13"/>
    </row>
    <row r="30" spans="1:13" s="11" customFormat="1" ht="12.75">
      <c r="A30" s="36" t="s">
        <v>21</v>
      </c>
      <c r="B30" s="37"/>
      <c r="C30" s="37"/>
      <c r="D30" s="38"/>
      <c r="E30" s="80">
        <v>1</v>
      </c>
      <c r="F30" s="41" t="s">
        <v>19</v>
      </c>
      <c r="G30" s="96">
        <v>300</v>
      </c>
      <c r="H30" s="96">
        <f>IF(E30*G30,+E30*G30,"        ")</f>
        <v>300</v>
      </c>
      <c r="I30" s="119">
        <f>E30/B$11</f>
        <v>0.03356831151393085</v>
      </c>
      <c r="J30" s="39">
        <f>H30/H$50</f>
        <v>0.08006860709986245</v>
      </c>
      <c r="K30" s="74"/>
      <c r="L30" s="13"/>
      <c r="M30" s="13"/>
    </row>
    <row r="31" spans="1:13" s="11" customFormat="1" ht="12.75">
      <c r="A31" s="36" t="s">
        <v>20</v>
      </c>
      <c r="B31" s="37"/>
      <c r="C31" s="37"/>
      <c r="D31" s="38"/>
      <c r="E31" s="82">
        <v>1</v>
      </c>
      <c r="F31" s="41" t="s">
        <v>19</v>
      </c>
      <c r="G31" s="96">
        <v>320</v>
      </c>
      <c r="H31" s="96">
        <f>IF(E31*G31,+E31*G31,"        ")</f>
        <v>320</v>
      </c>
      <c r="I31" s="119">
        <f>E31/B$11</f>
        <v>0.03356831151393085</v>
      </c>
      <c r="J31" s="39">
        <f>H31/H$50</f>
        <v>0.08540651423985329</v>
      </c>
      <c r="K31" s="13"/>
      <c r="L31" s="13"/>
      <c r="M31" s="13"/>
    </row>
    <row r="32" spans="1:13" s="11" customFormat="1" ht="5.25" customHeight="1">
      <c r="A32" s="36" t="s">
        <v>18</v>
      </c>
      <c r="B32" s="37"/>
      <c r="C32" s="37"/>
      <c r="D32" s="38"/>
      <c r="E32" s="43"/>
      <c r="F32" s="43"/>
      <c r="G32" s="96"/>
      <c r="H32" s="104"/>
      <c r="I32" s="119"/>
      <c r="J32" s="39"/>
      <c r="K32" s="13"/>
      <c r="L32" s="13"/>
      <c r="M32" s="13"/>
    </row>
    <row r="33" spans="1:13" s="11" customFormat="1" ht="12.75">
      <c r="A33" s="36" t="s">
        <v>17</v>
      </c>
      <c r="B33" s="37"/>
      <c r="C33" s="40"/>
      <c r="D33" s="46" t="s">
        <v>11</v>
      </c>
      <c r="E33" s="80">
        <v>0.1</v>
      </c>
      <c r="F33" s="41" t="s">
        <v>8</v>
      </c>
      <c r="G33" s="96">
        <f>+$B$16</f>
        <v>650</v>
      </c>
      <c r="H33" s="96">
        <f>IF(E33*G33,+E33*G33,"        ")</f>
        <v>65</v>
      </c>
      <c r="I33" s="119">
        <f>E33/B$11</f>
        <v>0.0033568311513930854</v>
      </c>
      <c r="J33" s="39">
        <f aca="true" t="shared" si="0" ref="J33:J43">H33/H$50</f>
        <v>0.0173481982049702</v>
      </c>
      <c r="K33" s="13"/>
      <c r="L33" s="13"/>
      <c r="M33" s="13"/>
    </row>
    <row r="34" spans="1:13" s="11" customFormat="1" ht="12.75">
      <c r="A34" s="36" t="s">
        <v>16</v>
      </c>
      <c r="B34" s="37"/>
      <c r="C34" s="37"/>
      <c r="D34" s="38"/>
      <c r="E34" s="82">
        <v>0.4036</v>
      </c>
      <c r="F34" s="41" t="s">
        <v>8</v>
      </c>
      <c r="G34" s="96">
        <f>+$B$16</f>
        <v>650</v>
      </c>
      <c r="H34" s="96">
        <f>IF(E34*G34,+E34*G34,"        ")</f>
        <v>262.34000000000003</v>
      </c>
      <c r="I34" s="119">
        <f>E34/B$11</f>
        <v>0.013548170527022492</v>
      </c>
      <c r="J34" s="39">
        <f t="shared" si="0"/>
        <v>0.07001732795525974</v>
      </c>
      <c r="K34" s="13"/>
      <c r="L34" s="13"/>
      <c r="M34" s="13"/>
    </row>
    <row r="35" spans="1:13" s="11" customFormat="1" ht="12.75">
      <c r="A35" s="36" t="s">
        <v>15</v>
      </c>
      <c r="B35" s="37"/>
      <c r="C35" s="40"/>
      <c r="D35" s="38"/>
      <c r="E35" s="80">
        <v>0.1067</v>
      </c>
      <c r="F35" s="41" t="s">
        <v>8</v>
      </c>
      <c r="G35" s="96">
        <f>+$B$16</f>
        <v>650</v>
      </c>
      <c r="H35" s="96">
        <f>IF(E35*G35,+E35*G35,"        ")</f>
        <v>69.355</v>
      </c>
      <c r="I35" s="119">
        <f>E35/B$11</f>
        <v>0.003581738838536422</v>
      </c>
      <c r="J35" s="39">
        <f t="shared" si="0"/>
        <v>0.018510527484703203</v>
      </c>
      <c r="K35" s="13"/>
      <c r="L35" s="13"/>
      <c r="M35" s="13"/>
    </row>
    <row r="36" spans="1:13" s="11" customFormat="1" ht="24.75" customHeight="1">
      <c r="A36" s="143" t="s">
        <v>80</v>
      </c>
      <c r="B36" s="144"/>
      <c r="C36" s="145"/>
      <c r="D36" s="38"/>
      <c r="E36" s="80">
        <v>0.0367</v>
      </c>
      <c r="F36" s="41" t="s">
        <v>8</v>
      </c>
      <c r="G36" s="96">
        <f>+$B$16</f>
        <v>650</v>
      </c>
      <c r="H36" s="96">
        <f>IF(E36*G36,+E36*G36,"        ")</f>
        <v>23.855000000000004</v>
      </c>
      <c r="I36" s="119">
        <f>E36/B$11</f>
        <v>0.0012319570325612624</v>
      </c>
      <c r="J36" s="39">
        <f t="shared" si="0"/>
        <v>0.006366788741224064</v>
      </c>
      <c r="K36" s="13"/>
      <c r="L36" s="13"/>
      <c r="M36" s="13"/>
    </row>
    <row r="37" spans="1:13" s="11" customFormat="1" ht="12.75">
      <c r="A37" s="36" t="s">
        <v>14</v>
      </c>
      <c r="B37" s="37"/>
      <c r="C37" s="37"/>
      <c r="D37" s="46" t="s">
        <v>11</v>
      </c>
      <c r="E37" s="80">
        <v>0.1067</v>
      </c>
      <c r="F37" s="41" t="s">
        <v>8</v>
      </c>
      <c r="G37" s="96">
        <f>+$B$16</f>
        <v>650</v>
      </c>
      <c r="H37" s="96">
        <f>IF(E37*G37,+E37*G37,"        ")</f>
        <v>69.355</v>
      </c>
      <c r="I37" s="119">
        <f>E37/B$11</f>
        <v>0.003581738838536422</v>
      </c>
      <c r="J37" s="39">
        <f t="shared" si="0"/>
        <v>0.018510527484703203</v>
      </c>
      <c r="K37" s="13"/>
      <c r="L37" s="13"/>
      <c r="M37" s="13"/>
    </row>
    <row r="38" spans="1:13" s="11" customFormat="1" ht="25.5" customHeight="1">
      <c r="A38" s="143" t="s">
        <v>81</v>
      </c>
      <c r="B38" s="144"/>
      <c r="C38" s="145"/>
      <c r="D38" s="38"/>
      <c r="E38" s="83">
        <v>0.0333</v>
      </c>
      <c r="F38" s="77" t="s">
        <v>8</v>
      </c>
      <c r="G38" s="97">
        <v>650</v>
      </c>
      <c r="H38" s="97">
        <v>21.645000000000003</v>
      </c>
      <c r="I38" s="120">
        <v>0.0011178247734138975</v>
      </c>
      <c r="J38" s="78">
        <f t="shared" si="0"/>
        <v>0.0057769500022550775</v>
      </c>
      <c r="K38" s="13"/>
      <c r="L38" s="13"/>
      <c r="M38" s="13"/>
    </row>
    <row r="39" spans="1:13" s="11" customFormat="1" ht="12.75">
      <c r="A39" s="36" t="s">
        <v>13</v>
      </c>
      <c r="B39" s="37"/>
      <c r="C39" s="37"/>
      <c r="D39" s="46" t="s">
        <v>11</v>
      </c>
      <c r="E39" s="80">
        <v>0.1365</v>
      </c>
      <c r="F39" s="41" t="s">
        <v>8</v>
      </c>
      <c r="G39" s="96">
        <f>+$B$16</f>
        <v>650</v>
      </c>
      <c r="H39" s="96">
        <f>IF(E39*G39,+E39*G39,"        ")</f>
        <v>88.72500000000001</v>
      </c>
      <c r="I39" s="119">
        <f>E39/B$11</f>
        <v>0.004582074521651562</v>
      </c>
      <c r="J39" s="39">
        <f t="shared" si="0"/>
        <v>0.023680290549784325</v>
      </c>
      <c r="K39" s="13"/>
      <c r="L39" s="13"/>
      <c r="M39" s="13"/>
    </row>
    <row r="40" spans="1:13" s="11" customFormat="1" ht="12.75">
      <c r="A40" s="36" t="s">
        <v>12</v>
      </c>
      <c r="B40" s="37"/>
      <c r="C40" s="47"/>
      <c r="D40" s="38"/>
      <c r="E40" s="80">
        <v>0.1067</v>
      </c>
      <c r="F40" s="41" t="s">
        <v>8</v>
      </c>
      <c r="G40" s="96">
        <f>+$B$16</f>
        <v>650</v>
      </c>
      <c r="H40" s="96">
        <f>IF(E40*G40,+E40*G40,"        ")</f>
        <v>69.355</v>
      </c>
      <c r="I40" s="119">
        <f>E40/B$11</f>
        <v>0.003581738838536422</v>
      </c>
      <c r="J40" s="39">
        <f t="shared" si="0"/>
        <v>0.018510527484703203</v>
      </c>
      <c r="K40" s="13"/>
      <c r="L40" s="13"/>
      <c r="M40" s="13"/>
    </row>
    <row r="41" spans="1:13" s="11" customFormat="1" ht="24.75" customHeight="1">
      <c r="A41" s="143" t="s">
        <v>82</v>
      </c>
      <c r="B41" s="144"/>
      <c r="C41" s="145"/>
      <c r="D41" s="38"/>
      <c r="E41" s="83">
        <v>0.03333</v>
      </c>
      <c r="F41" s="77" t="s">
        <v>8</v>
      </c>
      <c r="G41" s="97">
        <v>650</v>
      </c>
      <c r="H41" s="97">
        <v>21.6645</v>
      </c>
      <c r="I41" s="120">
        <v>0.0011188318227593151</v>
      </c>
      <c r="J41" s="78">
        <f t="shared" si="0"/>
        <v>0.005782154461716567</v>
      </c>
      <c r="K41" s="13"/>
      <c r="L41" s="13"/>
      <c r="M41" s="13"/>
    </row>
    <row r="42" spans="1:13" s="11" customFormat="1" ht="12.75" customHeight="1">
      <c r="A42" s="36" t="s">
        <v>10</v>
      </c>
      <c r="B42" s="37"/>
      <c r="C42" s="52"/>
      <c r="D42" s="52"/>
      <c r="E42" s="84">
        <v>0.1067</v>
      </c>
      <c r="F42" s="53" t="s">
        <v>8</v>
      </c>
      <c r="G42" s="96">
        <f>+$B$16</f>
        <v>650</v>
      </c>
      <c r="H42" s="105">
        <f>IF(E42*G42,+E42*G42,"        ")</f>
        <v>69.355</v>
      </c>
      <c r="I42" s="119">
        <f>E42/B$11</f>
        <v>0.003581738838536422</v>
      </c>
      <c r="J42" s="39">
        <f t="shared" si="0"/>
        <v>0.018510527484703203</v>
      </c>
      <c r="K42" s="13"/>
      <c r="L42" s="13"/>
      <c r="M42" s="13"/>
    </row>
    <row r="43" spans="1:13" s="11" customFormat="1" ht="12.75">
      <c r="A43" s="36" t="s">
        <v>9</v>
      </c>
      <c r="B43" s="37"/>
      <c r="C43" s="52"/>
      <c r="D43" s="52"/>
      <c r="E43" s="53">
        <v>0.1333</v>
      </c>
      <c r="F43" s="53" t="s">
        <v>8</v>
      </c>
      <c r="G43" s="96">
        <f>+$B$16</f>
        <v>650</v>
      </c>
      <c r="H43" s="105">
        <f>IF(E43*G43,+E43*G43,"        ")</f>
        <v>86.645</v>
      </c>
      <c r="I43" s="119">
        <f>E43/B$11</f>
        <v>0.004474655924806982</v>
      </c>
      <c r="J43" s="39">
        <f t="shared" si="0"/>
        <v>0.023125148207225273</v>
      </c>
      <c r="K43" s="13"/>
      <c r="L43" s="13"/>
      <c r="M43" s="13"/>
    </row>
    <row r="44" spans="1:13" s="11" customFormat="1" ht="6" customHeight="1" thickBot="1">
      <c r="A44" s="54"/>
      <c r="B44" s="55"/>
      <c r="C44" s="58"/>
      <c r="D44" s="58"/>
      <c r="E44" s="56"/>
      <c r="F44" s="56"/>
      <c r="G44" s="98"/>
      <c r="H44" s="56"/>
      <c r="I44" s="121"/>
      <c r="J44" s="48"/>
      <c r="K44" s="13"/>
      <c r="L44" s="13"/>
      <c r="M44" s="13"/>
    </row>
    <row r="45" spans="1:13" s="60" customFormat="1" ht="9.75" customHeight="1" thickBot="1">
      <c r="A45" s="35"/>
      <c r="B45" s="35"/>
      <c r="C45" s="35"/>
      <c r="D45" s="35"/>
      <c r="E45" s="85"/>
      <c r="F45" s="85"/>
      <c r="G45" s="85"/>
      <c r="H45" s="85"/>
      <c r="I45" s="122"/>
      <c r="J45" s="59"/>
      <c r="K45" s="37"/>
      <c r="L45" s="37"/>
      <c r="M45" s="37"/>
    </row>
    <row r="46" spans="1:13" s="60" customFormat="1" ht="12.75">
      <c r="A46" s="61" t="s">
        <v>7</v>
      </c>
      <c r="B46" s="62"/>
      <c r="C46" s="63"/>
      <c r="D46" s="64"/>
      <c r="E46" s="86"/>
      <c r="F46" s="94"/>
      <c r="G46" s="86"/>
      <c r="H46" s="106">
        <f>SUM(H23:H43)</f>
        <v>3601.2945</v>
      </c>
      <c r="I46" s="123"/>
      <c r="J46" s="65"/>
      <c r="K46" s="37"/>
      <c r="L46" s="37"/>
      <c r="M46" s="37"/>
    </row>
    <row r="47" spans="1:13" s="60" customFormat="1" ht="12.75">
      <c r="A47" s="36" t="s">
        <v>6</v>
      </c>
      <c r="B47" s="37"/>
      <c r="C47" s="35"/>
      <c r="D47" s="35"/>
      <c r="E47" s="85"/>
      <c r="F47" s="85"/>
      <c r="G47" s="50"/>
      <c r="H47" s="107">
        <f>(H46*0.02)</f>
        <v>72.02589</v>
      </c>
      <c r="I47" s="123"/>
      <c r="J47" s="66"/>
      <c r="K47" s="37"/>
      <c r="L47" s="37"/>
      <c r="M47" s="37"/>
    </row>
    <row r="48" spans="1:13" s="60" customFormat="1" ht="12.75">
      <c r="A48" s="36" t="s">
        <v>5</v>
      </c>
      <c r="B48" s="37"/>
      <c r="C48" s="35"/>
      <c r="D48" s="35"/>
      <c r="E48" s="85"/>
      <c r="F48" s="85"/>
      <c r="G48" s="99"/>
      <c r="H48" s="107">
        <v>0</v>
      </c>
      <c r="I48" s="123"/>
      <c r="J48" s="65"/>
      <c r="K48" s="37"/>
      <c r="L48" s="37"/>
      <c r="M48" s="37"/>
    </row>
    <row r="49" spans="1:13" s="60" customFormat="1" ht="12.75">
      <c r="A49" s="36" t="s">
        <v>75</v>
      </c>
      <c r="B49" s="37"/>
      <c r="C49" s="37"/>
      <c r="D49" s="37"/>
      <c r="E49" s="87"/>
      <c r="F49" s="50"/>
      <c r="G49" s="99"/>
      <c r="H49" s="108">
        <f>SUM(H46:H47)*0.02</f>
        <v>73.4664078</v>
      </c>
      <c r="I49" s="124">
        <f>+H47+H48+H49</f>
        <v>145.49229780000002</v>
      </c>
      <c r="J49" s="67">
        <v>0.6666666666666666</v>
      </c>
      <c r="K49" s="37"/>
      <c r="L49" s="37"/>
      <c r="M49" s="37"/>
    </row>
    <row r="50" spans="1:13" s="60" customFormat="1" ht="13.5" thickBot="1">
      <c r="A50" s="69" t="s">
        <v>4</v>
      </c>
      <c r="B50" s="70"/>
      <c r="C50" s="70"/>
      <c r="D50" s="70"/>
      <c r="E50" s="88"/>
      <c r="F50" s="88"/>
      <c r="G50" s="100"/>
      <c r="H50" s="109">
        <f>SUM(H46:H49)</f>
        <v>3746.7867978</v>
      </c>
      <c r="I50" s="123"/>
      <c r="J50" s="67">
        <f>+J49*3</f>
        <v>2</v>
      </c>
      <c r="K50" s="37"/>
      <c r="L50" s="37"/>
      <c r="M50" s="37"/>
    </row>
    <row r="51" spans="1:13" s="60" customFormat="1" ht="9" customHeight="1" thickBot="1">
      <c r="A51" s="49"/>
      <c r="B51" s="35"/>
      <c r="C51" s="35"/>
      <c r="D51" s="35"/>
      <c r="E51" s="85"/>
      <c r="F51" s="85"/>
      <c r="G51" s="50"/>
      <c r="H51" s="110">
        <f>SUM(H47:H49)</f>
        <v>145.49229780000002</v>
      </c>
      <c r="I51" s="125"/>
      <c r="J51" s="59"/>
      <c r="K51" s="37"/>
      <c r="L51" s="37"/>
      <c r="M51" s="37"/>
    </row>
    <row r="52" spans="1:13" s="11" customFormat="1" ht="18.75" customHeight="1">
      <c r="A52" s="51" t="s">
        <v>3</v>
      </c>
      <c r="B52" s="71"/>
      <c r="C52" s="132">
        <v>0</v>
      </c>
      <c r="D52" s="133">
        <f>(C52/H50)</f>
        <v>0</v>
      </c>
      <c r="E52" s="139" t="s">
        <v>2</v>
      </c>
      <c r="F52" s="140"/>
      <c r="G52" s="101">
        <f>SUM(H33:H43)</f>
        <v>847.2945000000001</v>
      </c>
      <c r="H52" s="111">
        <f>(G52/H50)</f>
        <v>0.22613896806124806</v>
      </c>
      <c r="I52" s="126"/>
      <c r="J52" s="68"/>
      <c r="K52" s="13"/>
      <c r="L52" s="13"/>
      <c r="M52" s="13"/>
    </row>
    <row r="53" spans="1:13" s="11" customFormat="1" ht="15.75" customHeight="1">
      <c r="A53" s="36" t="s">
        <v>1</v>
      </c>
      <c r="B53" s="52"/>
      <c r="C53" s="72">
        <f>SUM(H29:H31)</f>
        <v>1020</v>
      </c>
      <c r="D53" s="134">
        <f>(C53/H50)</f>
        <v>0.27223326413953236</v>
      </c>
      <c r="E53" s="141" t="s">
        <v>0</v>
      </c>
      <c r="F53" s="142"/>
      <c r="G53" s="102">
        <f>SUM(H23:H26)</f>
        <v>1734</v>
      </c>
      <c r="H53" s="112">
        <f>(G53/H50)</f>
        <v>0.462796549037205</v>
      </c>
      <c r="I53" s="127"/>
      <c r="J53" s="14"/>
      <c r="K53" s="13"/>
      <c r="L53" s="13"/>
      <c r="M53" s="13"/>
    </row>
    <row r="54" spans="1:13" s="11" customFormat="1" ht="3" customHeight="1" thickBot="1">
      <c r="A54" s="54"/>
      <c r="B54" s="58"/>
      <c r="C54" s="57"/>
      <c r="D54" s="57"/>
      <c r="E54" s="89"/>
      <c r="F54" s="56"/>
      <c r="G54" s="56"/>
      <c r="H54" s="113"/>
      <c r="I54" s="117"/>
      <c r="J54" s="14"/>
      <c r="K54" s="13"/>
      <c r="L54" s="13"/>
      <c r="M54" s="13"/>
    </row>
    <row r="55" spans="1:13" s="11" customFormat="1" ht="17.25" customHeight="1">
      <c r="A55" s="79" t="s">
        <v>69</v>
      </c>
      <c r="B55" s="13"/>
      <c r="C55" s="13"/>
      <c r="D55" s="13"/>
      <c r="E55" s="90"/>
      <c r="F55" s="17"/>
      <c r="G55" s="22"/>
      <c r="H55" s="22"/>
      <c r="I55" s="127"/>
      <c r="J55" s="12"/>
      <c r="K55" s="13"/>
      <c r="L55" s="13"/>
      <c r="M55" s="13"/>
    </row>
    <row r="56" spans="1:13" s="11" customFormat="1" ht="48" customHeight="1">
      <c r="A56" s="138" t="s">
        <v>86</v>
      </c>
      <c r="B56" s="138"/>
      <c r="C56" s="138"/>
      <c r="D56" s="138"/>
      <c r="E56" s="138"/>
      <c r="F56" s="138"/>
      <c r="G56" s="138"/>
      <c r="H56" s="138"/>
      <c r="I56" s="138"/>
      <c r="J56" s="14"/>
      <c r="K56" s="13"/>
      <c r="L56" s="13"/>
      <c r="M56" s="13"/>
    </row>
    <row r="57" spans="1:13" s="2" customFormat="1" ht="16.5" customHeight="1">
      <c r="A57" s="136" t="s">
        <v>83</v>
      </c>
      <c r="B57" s="136"/>
      <c r="C57" s="136"/>
      <c r="D57" s="136"/>
      <c r="E57" s="136"/>
      <c r="F57" s="136"/>
      <c r="G57" s="136"/>
      <c r="H57" s="136"/>
      <c r="I57" s="136"/>
      <c r="J57" s="7"/>
      <c r="K57" s="7"/>
      <c r="L57" s="7"/>
      <c r="M57" s="7"/>
    </row>
    <row r="58" spans="1:13" s="2" customFormat="1" ht="23.2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7"/>
      <c r="K58" s="7"/>
      <c r="L58" s="7"/>
      <c r="M58" s="7"/>
    </row>
    <row r="59" spans="1:13" s="2" customFormat="1" ht="12.75" customHeight="1">
      <c r="A59" s="7"/>
      <c r="B59" s="7"/>
      <c r="C59" s="8"/>
      <c r="D59" s="9"/>
      <c r="E59" s="91"/>
      <c r="F59" s="95"/>
      <c r="G59" s="103"/>
      <c r="H59" s="114"/>
      <c r="I59" s="128"/>
      <c r="J59" s="7"/>
      <c r="K59" s="7"/>
      <c r="L59" s="7"/>
      <c r="M59" s="7"/>
    </row>
    <row r="60" spans="1:13" s="2" customFormat="1" ht="13.5">
      <c r="A60" s="7"/>
      <c r="B60" s="7"/>
      <c r="C60" s="7"/>
      <c r="D60" s="7"/>
      <c r="E60" s="91"/>
      <c r="F60" s="91"/>
      <c r="G60" s="91"/>
      <c r="H60" s="91"/>
      <c r="I60" s="128"/>
      <c r="J60" s="7"/>
      <c r="K60" s="7"/>
      <c r="L60" s="7"/>
      <c r="M60" s="7"/>
    </row>
    <row r="61" spans="1:13" s="2" customFormat="1" ht="13.5">
      <c r="A61" s="7"/>
      <c r="B61" s="7"/>
      <c r="C61" s="7"/>
      <c r="D61" s="7"/>
      <c r="E61" s="91"/>
      <c r="F61" s="91"/>
      <c r="G61" s="91"/>
      <c r="H61" s="91"/>
      <c r="I61" s="128"/>
      <c r="J61" s="7"/>
      <c r="K61" s="7"/>
      <c r="L61" s="7"/>
      <c r="M61" s="7"/>
    </row>
    <row r="62" spans="1:10" ht="12.75">
      <c r="A62" s="6"/>
      <c r="B62" s="6"/>
      <c r="C62" s="6"/>
      <c r="D62" s="6"/>
      <c r="E62" s="76"/>
      <c r="F62" s="76"/>
      <c r="G62" s="76"/>
      <c r="H62" s="76"/>
      <c r="I62" s="129"/>
      <c r="J62" s="10"/>
    </row>
    <row r="63" spans="1:10" ht="12.75">
      <c r="A63" s="6"/>
      <c r="B63" s="6"/>
      <c r="C63" s="6"/>
      <c r="D63" s="6"/>
      <c r="E63" s="76"/>
      <c r="F63" s="76"/>
      <c r="G63" s="76"/>
      <c r="H63" s="76"/>
      <c r="I63" s="129"/>
      <c r="J63" s="10"/>
    </row>
    <row r="64" spans="1:10" ht="12.75">
      <c r="A64" s="6"/>
      <c r="B64" s="6"/>
      <c r="C64" s="6"/>
      <c r="D64" s="6"/>
      <c r="E64" s="76"/>
      <c r="F64" s="76"/>
      <c r="G64" s="76"/>
      <c r="H64" s="76"/>
      <c r="I64" s="129"/>
      <c r="J64" s="10"/>
    </row>
    <row r="65" spans="1:10" ht="12.75">
      <c r="A65" s="6"/>
      <c r="B65" s="6"/>
      <c r="C65" s="6"/>
      <c r="D65" s="6"/>
      <c r="E65" s="76"/>
      <c r="F65" s="76"/>
      <c r="G65" s="76"/>
      <c r="H65" s="76"/>
      <c r="I65" s="129"/>
      <c r="J65" s="10"/>
    </row>
    <row r="66" spans="1:10" ht="12.75">
      <c r="A66" s="6"/>
      <c r="B66" s="6"/>
      <c r="C66" s="6"/>
      <c r="D66" s="6"/>
      <c r="E66" s="76"/>
      <c r="F66" s="76"/>
      <c r="G66" s="76"/>
      <c r="H66" s="76"/>
      <c r="I66" s="129"/>
      <c r="J66" s="10"/>
    </row>
    <row r="67" spans="1:10" ht="12.75">
      <c r="A67" s="6"/>
      <c r="B67" s="6"/>
      <c r="C67" s="6"/>
      <c r="D67" s="6"/>
      <c r="E67" s="76"/>
      <c r="F67" s="76"/>
      <c r="G67" s="76"/>
      <c r="H67" s="76"/>
      <c r="I67" s="129"/>
      <c r="J67" s="10"/>
    </row>
    <row r="68" spans="1:10" ht="12.75">
      <c r="A68" s="6"/>
      <c r="B68" s="6"/>
      <c r="C68" s="6"/>
      <c r="D68" s="6"/>
      <c r="E68" s="76"/>
      <c r="F68" s="76"/>
      <c r="G68" s="76"/>
      <c r="H68" s="76"/>
      <c r="I68" s="129"/>
      <c r="J68" s="10"/>
    </row>
    <row r="69" spans="1:10" ht="13.5">
      <c r="A69" s="135" t="s">
        <v>74</v>
      </c>
      <c r="B69" s="135"/>
      <c r="C69" s="135"/>
      <c r="D69" s="135"/>
      <c r="E69" s="135"/>
      <c r="F69" s="135"/>
      <c r="G69" s="135"/>
      <c r="H69" s="135"/>
      <c r="I69" s="135"/>
      <c r="J69" s="135"/>
    </row>
    <row r="72" spans="5:13" s="3" customFormat="1" ht="12.75">
      <c r="E72" s="92"/>
      <c r="F72" s="92"/>
      <c r="G72" s="92"/>
      <c r="H72" s="92"/>
      <c r="I72" s="131"/>
      <c r="J72" s="5"/>
      <c r="K72" s="75"/>
      <c r="L72" s="75"/>
      <c r="M72" s="75"/>
    </row>
  </sheetData>
  <sheetProtection/>
  <mergeCells count="15">
    <mergeCell ref="A41:C41"/>
    <mergeCell ref="A5:J5"/>
    <mergeCell ref="A2:H2"/>
    <mergeCell ref="A3:J3"/>
    <mergeCell ref="A4:J4"/>
    <mergeCell ref="A69:J69"/>
    <mergeCell ref="J17:J21"/>
    <mergeCell ref="I17:I21"/>
    <mergeCell ref="A57:I57"/>
    <mergeCell ref="A58:I58"/>
    <mergeCell ref="A56:I56"/>
    <mergeCell ref="E52:F52"/>
    <mergeCell ref="E53:F53"/>
    <mergeCell ref="A36:C36"/>
    <mergeCell ref="A38:C38"/>
  </mergeCells>
  <printOptions/>
  <pageMargins left="1.11" right="0.4330708661417323" top="0.6299212598425197" bottom="0.7480314960629921" header="0" footer="0"/>
  <pageSetup horizontalDpi="300" verticalDpi="300" orientation="portrait" scale="9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2017-04-25T15:18:23Z</cp:lastPrinted>
  <dcterms:created xsi:type="dcterms:W3CDTF">1999-01-27T19:14:50Z</dcterms:created>
  <dcterms:modified xsi:type="dcterms:W3CDTF">2024-05-08T16:37:16Z</dcterms:modified>
  <cp:category/>
  <cp:version/>
  <cp:contentType/>
  <cp:contentStatus/>
</cp:coreProperties>
</file>