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0"/>
  </bookViews>
  <sheets>
    <sheet name="Listo" sheetId="1" r:id="rId1"/>
    <sheet name="Hoja2" sheetId="2" r:id="rId2"/>
    <sheet name="Hoja3" sheetId="3" r:id="rId3"/>
  </sheets>
  <definedNames>
    <definedName name="_xlnm.Print_Area" localSheetId="0">'Listo'!$A$5:$J$107</definedName>
    <definedName name="_xlnm.Print_Titles" localSheetId="0">'Listo'!$5:$24</definedName>
  </definedNames>
  <calcPr fullCalcOnLoad="1"/>
</workbook>
</file>

<file path=xl/sharedStrings.xml><?xml version="1.0" encoding="utf-8"?>
<sst xmlns="http://schemas.openxmlformats.org/spreadsheetml/2006/main" count="175" uniqueCount="125">
  <si>
    <t>IV. Insumos      :</t>
  </si>
  <si>
    <t>II.Preparación de terreno:</t>
  </si>
  <si>
    <t>III. Mano de Obra:</t>
  </si>
  <si>
    <t>I. Semillero             :</t>
  </si>
  <si>
    <t>TOTAL</t>
  </si>
  <si>
    <t>GASTOS SEGURO AGRICOLA</t>
  </si>
  <si>
    <t>GASTOS ADMINISTRATIVOS</t>
  </si>
  <si>
    <t>SUBTOTAL</t>
  </si>
  <si>
    <t>Hom-Día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</si>
  <si>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</si>
  <si>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</si>
  <si>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</si>
  <si>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</si>
  <si>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</si>
  <si>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</si>
  <si>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</si>
  <si>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</si>
  <si>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</si>
  <si>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</si>
  <si>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Tarea</t>
  </si>
  <si>
    <t>Quintal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</si>
  <si>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</si>
  <si>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</si>
  <si>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</si>
  <si>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</si>
  <si>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</si>
  <si>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</si>
  <si>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</si>
  <si>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</si>
  <si>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</si>
  <si>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</si>
  <si>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</si>
  <si>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</si>
  <si>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</si>
  <si>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</si>
  <si>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Alto</t>
  </si>
  <si>
    <t xml:space="preserve"> NIVEL INSUMOS...</t>
  </si>
  <si>
    <t>JORNAL DIARIO :</t>
  </si>
  <si>
    <t>Riego Grav.</t>
  </si>
  <si>
    <t xml:space="preserve"> ORIGEN DE AGUAS</t>
  </si>
  <si>
    <t>8 Horas</t>
  </si>
  <si>
    <t>HOMBRE-DIA</t>
  </si>
  <si>
    <t>Directo</t>
  </si>
  <si>
    <t xml:space="preserve"> METODO SIEMBRA.</t>
  </si>
  <si>
    <t>Macho x Hembra</t>
  </si>
  <si>
    <t/>
  </si>
  <si>
    <t>RENDIMIENTO</t>
  </si>
  <si>
    <t>VARIEDAD</t>
  </si>
  <si>
    <t>0-60-0234A</t>
  </si>
  <si>
    <t>ENTREVISTAS...</t>
  </si>
  <si>
    <t>Nacional</t>
  </si>
  <si>
    <t>AREA APLIC....</t>
  </si>
  <si>
    <t>Plátano</t>
  </si>
  <si>
    <t>Unidad</t>
  </si>
  <si>
    <t>Costo/</t>
  </si>
  <si>
    <t>15 Meses</t>
  </si>
  <si>
    <t>RUBRO</t>
  </si>
  <si>
    <t>Cant.</t>
  </si>
  <si>
    <t>CICLO..........</t>
  </si>
  <si>
    <t>COSTO CODIGO...</t>
  </si>
  <si>
    <t>Millar</t>
  </si>
  <si>
    <t>Coeficiente Técnico por Actividad</t>
  </si>
  <si>
    <t xml:space="preserve"> Participación (%) por Actividad</t>
  </si>
  <si>
    <t>…………………………………………..</t>
  </si>
  <si>
    <t>FECHA  :</t>
  </si>
  <si>
    <t>Litro</t>
  </si>
  <si>
    <t xml:space="preserve">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</si>
  <si>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</si>
  <si>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</si>
  <si>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</si>
  <si>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</si>
  <si>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</si>
  <si>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</si>
  <si>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</si>
  <si>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Galones</t>
  </si>
  <si>
    <t>0.2786  QQ Urea)</t>
  </si>
  <si>
    <t>1. Fertilizante (15-15-15)</t>
  </si>
  <si>
    <t>3. Fungicida (Macozeb)</t>
  </si>
  <si>
    <t>4. Aceite  Agricola</t>
  </si>
  <si>
    <t xml:space="preserve">5. Combustible </t>
  </si>
  <si>
    <t>6.Transporte de Insumos</t>
  </si>
  <si>
    <t>7. Pago agua INDRHI (12 meses)</t>
  </si>
  <si>
    <t>I</t>
  </si>
  <si>
    <t>II</t>
  </si>
  <si>
    <t>11. Cosecha y Acarreo Interno (Corte) 2 veces al mes</t>
  </si>
  <si>
    <t>28. Cosecha y Acarreo Interno (Corte) 2 veces al mes</t>
  </si>
  <si>
    <t>2. Fertilizante (Urea)</t>
  </si>
  <si>
    <t>2. Mantenimiento Canal</t>
  </si>
  <si>
    <t>4. Riego (2 aplicaciones)</t>
  </si>
  <si>
    <t>5. Cosecha y Acarreo Interno (Corte) 2 veces al mes</t>
  </si>
  <si>
    <t>6. Deshije y deshoje (manual)</t>
  </si>
  <si>
    <t>7. Riego (2 Aplicaciones)</t>
  </si>
  <si>
    <t>8. Aplicación Fungicida, Insecticida y Aceite</t>
  </si>
  <si>
    <t>9. Cosecha y Acarreo Interno (Corte) 2 veces al mes</t>
  </si>
  <si>
    <t>3. Aplicación Fertilizante  (15-15-15)</t>
  </si>
  <si>
    <t>12. Desyerbo (manual)</t>
  </si>
  <si>
    <t>31.Cosecha y Acarreo Interno (Corte) 2 veces al mes</t>
  </si>
  <si>
    <t>32. Riego (3 Aplicaciones)</t>
  </si>
  <si>
    <t>33. Cosecha y Acarreo Interno (Corte) 2 veces al mes</t>
  </si>
  <si>
    <t>14. Aplicación Fungicida y Aceite</t>
  </si>
  <si>
    <t>15. Cosecha y Acarreo Interno (Corte) 2 veces al mes</t>
  </si>
  <si>
    <t xml:space="preserve">16. Aplicación Fertilizantes (0.1901 QQ 15-15-15 + </t>
  </si>
  <si>
    <t>18. Cosecha y Acarreo Interno (Corte) 2 veces al mes</t>
  </si>
  <si>
    <t>19.Mantenimiento Canal</t>
  </si>
  <si>
    <t>20. Deshije y deshoje (manual)</t>
  </si>
  <si>
    <t>22. Cosecha y Acarreo Interno (Corte) 2 veces al mes</t>
  </si>
  <si>
    <t>23. Aplicación Fungicida y Aceite</t>
  </si>
  <si>
    <t>25. Cosecha y Acarreo Interno (Corte) 2 veces al mes</t>
  </si>
  <si>
    <t>26. Desyerbo (manual)</t>
  </si>
  <si>
    <t>30. Cosecha y Acarreo Interno (Corte) 2 veces al mes</t>
  </si>
  <si>
    <t xml:space="preserve">31. Aplicación Fertilizantes (0.1901 QQ 15-15-15 + </t>
  </si>
  <si>
    <t>32. Mantenimiento Canal</t>
  </si>
  <si>
    <t>PAGO INTERESES 8.0% ANUAL (15 meses 8%)</t>
  </si>
  <si>
    <t>10. Riego (2 Aplicaciones)</t>
  </si>
  <si>
    <t>13. Riego (2 Aplicaciones)</t>
  </si>
  <si>
    <t>17. Riego ((2 Aplicaciones)</t>
  </si>
  <si>
    <t>21. Riego (2 Aplicaciones)</t>
  </si>
  <si>
    <t>24. Riego (2 Aplicaciones)</t>
  </si>
  <si>
    <t>27. Riego (2 Aplicaciones)</t>
  </si>
  <si>
    <t>29.   Riego (2 Aplicaciones)</t>
  </si>
  <si>
    <t>30.  Riego (2 Aplicaciones)</t>
  </si>
  <si>
    <t>35. Riego (2 Aplicaciones)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</si>
  <si>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 Insumos actualizados a mayo, 2019.</t>
  </si>
  <si>
    <t>2021</t>
  </si>
  <si>
    <t>Fomento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</si>
</sst>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0_)"/>
    <numFmt numFmtId="195" formatCode="0.00_)"/>
    <numFmt numFmtId="196" formatCode="0_)"/>
    <numFmt numFmtId="197" formatCode="#,##0.0000_);\(#,##0.0000\)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_(* #,##0_);_(* \(#,##0\);_(* &quot;-&quot;??_);_(@_)"/>
    <numFmt numFmtId="202" formatCode="#,##0.0_);\(#,##0.0\)"/>
    <numFmt numFmtId="203" formatCode="0.000000"/>
    <numFmt numFmtId="204" formatCode="0.0000000"/>
    <numFmt numFmtId="205" formatCode="0.00000"/>
    <numFmt numFmtId="206" formatCode="0.0000"/>
    <numFmt numFmtId="207" formatCode="0.000"/>
    <numFmt numFmtId="208" formatCode="#,##0.0\ _€;\-#,##0.0\ _€"/>
    <numFmt numFmtId="209" formatCode="&quot;RD$&quot;#,##0.00"/>
    <numFmt numFmtId="210" formatCode="_-* #,##0_-;\-* #,##0_-;_-* &quot;-&quot;??_-;_-@_-"/>
    <numFmt numFmtId="211" formatCode="#,##0.00_ ;\-#,##0.00\ "/>
    <numFmt numFmtId="212" formatCode="0.00000000000"/>
    <numFmt numFmtId="213" formatCode="_(* #,##0.0000_);_(* \(#,##0.0000\);_(* &quot;-&quot;????_);_(@_)"/>
    <numFmt numFmtId="214" formatCode="#,##0.000000000000_);\(#,##0.000000000000\)"/>
    <numFmt numFmtId="215" formatCode="#,##0.00000000000_);\(#,##0.00000000000\)"/>
  </numFmts>
  <fonts count="6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Baskerville Old Face"/>
      <family val="1"/>
    </font>
    <font>
      <sz val="9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10"/>
      <color indexed="10"/>
      <name val="Baskerville Old Face"/>
      <family val="1"/>
    </font>
    <font>
      <b/>
      <sz val="1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0"/>
      <color rgb="FFFF0000"/>
      <name val="Baskerville Old Face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5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9" fontId="1" fillId="33" borderId="0" xfId="55" applyFont="1" applyFill="1" applyAlignment="1">
      <alignment horizontal="center"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96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209" fontId="4" fillId="33" borderId="0" xfId="0" applyNumberFormat="1" applyFont="1" applyFill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 horizontal="fill"/>
      <protection/>
    </xf>
    <xf numFmtId="9" fontId="4" fillId="33" borderId="0" xfId="55" applyFont="1" applyFill="1" applyAlignment="1">
      <alignment horizont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24" fillId="34" borderId="0" xfId="0" applyFont="1" applyFill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9" fontId="26" fillId="33" borderId="0" xfId="55" applyFont="1" applyFill="1" applyAlignment="1">
      <alignment horizontal="center"/>
    </xf>
    <xf numFmtId="0" fontId="27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center"/>
      <protection/>
    </xf>
    <xf numFmtId="195" fontId="25" fillId="33" borderId="0" xfId="0" applyNumberFormat="1" applyFont="1" applyFill="1" applyAlignment="1" applyProtection="1">
      <alignment/>
      <protection/>
    </xf>
    <xf numFmtId="39" fontId="25" fillId="33" borderId="0" xfId="0" applyNumberFormat="1" applyFont="1" applyFill="1" applyAlignment="1" applyProtection="1">
      <alignment/>
      <protection/>
    </xf>
    <xf numFmtId="197" fontId="25" fillId="33" borderId="0" xfId="0" applyNumberFormat="1" applyFont="1" applyFill="1" applyAlignment="1" applyProtection="1">
      <alignment horizontal="left"/>
      <protection/>
    </xf>
    <xf numFmtId="39" fontId="25" fillId="33" borderId="0" xfId="0" applyNumberFormat="1" applyFont="1" applyFill="1" applyAlignment="1" applyProtection="1">
      <alignment horizontal="center"/>
      <protection/>
    </xf>
    <xf numFmtId="197" fontId="25" fillId="33" borderId="0" xfId="0" applyNumberFormat="1" applyFont="1" applyFill="1" applyAlignment="1" applyProtection="1">
      <alignment horizontal="center"/>
      <protection/>
    </xf>
    <xf numFmtId="201" fontId="25" fillId="33" borderId="0" xfId="47" applyNumberFormat="1" applyFont="1" applyFill="1" applyAlignment="1">
      <alignment horizontal="left"/>
    </xf>
    <xf numFmtId="0" fontId="25" fillId="33" borderId="0" xfId="0" applyFont="1" applyFill="1" applyAlignment="1">
      <alignment horizontal="right"/>
    </xf>
    <xf numFmtId="210" fontId="28" fillId="33" borderId="0" xfId="5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Alignment="1" applyProtection="1">
      <alignment horizontal="left"/>
      <protection/>
    </xf>
    <xf numFmtId="49" fontId="27" fillId="33" borderId="0" xfId="0" applyNumberFormat="1" applyFont="1" applyFill="1" applyAlignment="1" applyProtection="1">
      <alignment horizontal="center"/>
      <protection/>
    </xf>
    <xf numFmtId="209" fontId="25" fillId="33" borderId="0" xfId="0" applyNumberFormat="1" applyFont="1" applyFill="1" applyAlignment="1" applyProtection="1" quotePrefix="1">
      <alignment horizontal="left"/>
      <protection/>
    </xf>
    <xf numFmtId="0" fontId="25" fillId="33" borderId="0" xfId="0" applyFont="1" applyFill="1" applyBorder="1" applyAlignment="1" applyProtection="1">
      <alignment horizontal="fill"/>
      <protection/>
    </xf>
    <xf numFmtId="9" fontId="25" fillId="33" borderId="0" xfId="55" applyFont="1" applyFill="1" applyAlignment="1">
      <alignment horizontal="center"/>
    </xf>
    <xf numFmtId="0" fontId="29" fillId="33" borderId="10" xfId="0" applyFont="1" applyFill="1" applyBorder="1" applyAlignment="1" applyProtection="1">
      <alignment horizontal="left"/>
      <protection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194" fontId="26" fillId="33" borderId="13" xfId="0" applyNumberFormat="1" applyFont="1" applyFill="1" applyBorder="1" applyAlignment="1" applyProtection="1">
      <alignment/>
      <protection/>
    </xf>
    <xf numFmtId="0" fontId="26" fillId="33" borderId="13" xfId="0" applyFont="1" applyFill="1" applyBorder="1" applyAlignment="1">
      <alignment horizontal="center"/>
    </xf>
    <xf numFmtId="39" fontId="26" fillId="33" borderId="13" xfId="0" applyNumberFormat="1" applyFont="1" applyFill="1" applyBorder="1" applyAlignment="1" applyProtection="1">
      <alignment/>
      <protection/>
    </xf>
    <xf numFmtId="39" fontId="26" fillId="33" borderId="14" xfId="0" applyNumberFormat="1" applyFont="1" applyFill="1" applyBorder="1" applyAlignment="1" applyProtection="1">
      <alignment/>
      <protection/>
    </xf>
    <xf numFmtId="0" fontId="26" fillId="33" borderId="15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>
      <alignment/>
    </xf>
    <xf numFmtId="195" fontId="26" fillId="33" borderId="16" xfId="0" applyNumberFormat="1" applyFont="1" applyFill="1" applyBorder="1" applyAlignment="1" applyProtection="1">
      <alignment/>
      <protection/>
    </xf>
    <xf numFmtId="0" fontId="26" fillId="33" borderId="17" xfId="0" applyFont="1" applyFill="1" applyBorder="1" applyAlignment="1" applyProtection="1">
      <alignment/>
      <protection locked="0"/>
    </xf>
    <xf numFmtId="199" fontId="26" fillId="33" borderId="17" xfId="47" applyNumberFormat="1" applyFont="1" applyFill="1" applyBorder="1" applyAlignment="1" applyProtection="1">
      <alignment/>
      <protection/>
    </xf>
    <xf numFmtId="0" fontId="26" fillId="33" borderId="17" xfId="0" applyFont="1" applyFill="1" applyBorder="1" applyAlignment="1" applyProtection="1">
      <alignment horizontal="center"/>
      <protection/>
    </xf>
    <xf numFmtId="39" fontId="26" fillId="33" borderId="17" xfId="0" applyNumberFormat="1" applyFont="1" applyFill="1" applyBorder="1" applyAlignment="1" applyProtection="1">
      <alignment/>
      <protection/>
    </xf>
    <xf numFmtId="43" fontId="26" fillId="33" borderId="17" xfId="47" applyFont="1" applyFill="1" applyBorder="1" applyAlignment="1">
      <alignment/>
    </xf>
    <xf numFmtId="9" fontId="26" fillId="33" borderId="18" xfId="55" applyFont="1" applyFill="1" applyBorder="1" applyAlignment="1">
      <alignment horizontal="center"/>
    </xf>
    <xf numFmtId="0" fontId="26" fillId="33" borderId="16" xfId="0" applyFont="1" applyFill="1" applyBorder="1" applyAlignment="1">
      <alignment/>
    </xf>
    <xf numFmtId="199" fontId="26" fillId="33" borderId="17" xfId="49" applyNumberFormat="1" applyFont="1" applyFill="1" applyBorder="1" applyAlignment="1">
      <alignment/>
    </xf>
    <xf numFmtId="194" fontId="26" fillId="33" borderId="17" xfId="0" applyNumberFormat="1" applyFont="1" applyFill="1" applyBorder="1" applyAlignment="1" applyProtection="1">
      <alignment/>
      <protection/>
    </xf>
    <xf numFmtId="43" fontId="26" fillId="33" borderId="17" xfId="49" applyFont="1" applyFill="1" applyBorder="1" applyAlignment="1" applyProtection="1">
      <alignment/>
      <protection/>
    </xf>
    <xf numFmtId="199" fontId="26" fillId="33" borderId="17" xfId="47" applyNumberFormat="1" applyFont="1" applyFill="1" applyBorder="1" applyAlignment="1">
      <alignment/>
    </xf>
    <xf numFmtId="43" fontId="26" fillId="33" borderId="17" xfId="47" applyFont="1" applyFill="1" applyBorder="1" applyAlignment="1" applyProtection="1">
      <alignment/>
      <protection/>
    </xf>
    <xf numFmtId="0" fontId="26" fillId="33" borderId="17" xfId="0" applyFont="1" applyFill="1" applyBorder="1" applyAlignment="1">
      <alignment/>
    </xf>
    <xf numFmtId="0" fontId="55" fillId="33" borderId="15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194" fontId="55" fillId="33" borderId="17" xfId="0" applyNumberFormat="1" applyFont="1" applyFill="1" applyBorder="1" applyAlignment="1" applyProtection="1">
      <alignment/>
      <protection/>
    </xf>
    <xf numFmtId="0" fontId="55" fillId="33" borderId="17" xfId="0" applyFont="1" applyFill="1" applyBorder="1" applyAlignment="1" applyProtection="1">
      <alignment horizontal="center"/>
      <protection/>
    </xf>
    <xf numFmtId="39" fontId="55" fillId="33" borderId="17" xfId="0" applyNumberFormat="1" applyFont="1" applyFill="1" applyBorder="1" applyAlignment="1" applyProtection="1">
      <alignment/>
      <protection/>
    </xf>
    <xf numFmtId="43" fontId="55" fillId="33" borderId="17" xfId="47" applyFont="1" applyFill="1" applyBorder="1" applyAlignment="1">
      <alignment/>
    </xf>
    <xf numFmtId="9" fontId="55" fillId="33" borderId="18" xfId="55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7" fontId="55" fillId="33" borderId="16" xfId="0" applyNumberFormat="1" applyFont="1" applyFill="1" applyBorder="1" applyAlignment="1" applyProtection="1">
      <alignment/>
      <protection/>
    </xf>
    <xf numFmtId="7" fontId="26" fillId="33" borderId="16" xfId="0" applyNumberFormat="1" applyFont="1" applyFill="1" applyBorder="1" applyAlignment="1" applyProtection="1">
      <alignment/>
      <protection/>
    </xf>
    <xf numFmtId="0" fontId="26" fillId="33" borderId="17" xfId="0" applyFont="1" applyFill="1" applyBorder="1" applyAlignment="1">
      <alignment horizontal="center"/>
    </xf>
    <xf numFmtId="194" fontId="26" fillId="33" borderId="0" xfId="0" applyNumberFormat="1" applyFont="1" applyFill="1" applyBorder="1" applyAlignment="1" applyProtection="1">
      <alignment/>
      <protection/>
    </xf>
    <xf numFmtId="39" fontId="26" fillId="33" borderId="0" xfId="0" applyNumberFormat="1" applyFont="1" applyFill="1" applyBorder="1" applyAlignment="1" applyProtection="1">
      <alignment/>
      <protection/>
    </xf>
    <xf numFmtId="194" fontId="26" fillId="33" borderId="16" xfId="0" applyNumberFormat="1" applyFont="1" applyFill="1" applyBorder="1" applyAlignment="1" applyProtection="1">
      <alignment/>
      <protection/>
    </xf>
    <xf numFmtId="0" fontId="26" fillId="33" borderId="19" xfId="0" applyFont="1" applyFill="1" applyBorder="1" applyAlignment="1" applyProtection="1">
      <alignment horizontal="left"/>
      <protection/>
    </xf>
    <xf numFmtId="0" fontId="26" fillId="33" borderId="20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26" fillId="33" borderId="22" xfId="0" applyFont="1" applyFill="1" applyBorder="1" applyAlignment="1" applyProtection="1">
      <alignment horizontal="center"/>
      <protection/>
    </xf>
    <xf numFmtId="194" fontId="26" fillId="33" borderId="21" xfId="0" applyNumberFormat="1" applyFont="1" applyFill="1" applyBorder="1" applyAlignment="1" applyProtection="1">
      <alignment/>
      <protection/>
    </xf>
    <xf numFmtId="39" fontId="26" fillId="33" borderId="20" xfId="0" applyNumberFormat="1" applyFont="1" applyFill="1" applyBorder="1" applyAlignment="1" applyProtection="1">
      <alignment/>
      <protection/>
    </xf>
    <xf numFmtId="39" fontId="26" fillId="33" borderId="22" xfId="0" applyNumberFormat="1" applyFont="1" applyFill="1" applyBorder="1" applyAlignment="1" applyProtection="1">
      <alignment/>
      <protection/>
    </xf>
    <xf numFmtId="43" fontId="26" fillId="33" borderId="22" xfId="47" applyFont="1" applyFill="1" applyBorder="1" applyAlignment="1" applyProtection="1">
      <alignment/>
      <protection/>
    </xf>
    <xf numFmtId="9" fontId="26" fillId="33" borderId="23" xfId="55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43" fontId="26" fillId="33" borderId="13" xfId="47" applyFont="1" applyFill="1" applyBorder="1" applyAlignment="1">
      <alignment/>
    </xf>
    <xf numFmtId="9" fontId="26" fillId="33" borderId="24" xfId="55" applyFont="1" applyFill="1" applyBorder="1" applyAlignment="1">
      <alignment horizontal="center"/>
    </xf>
    <xf numFmtId="0" fontId="26" fillId="33" borderId="15" xfId="0" applyFont="1" applyFill="1" applyBorder="1" applyAlignment="1">
      <alignment/>
    </xf>
    <xf numFmtId="7" fontId="26" fillId="33" borderId="0" xfId="0" applyNumberFormat="1" applyFont="1" applyFill="1" applyBorder="1" applyAlignment="1" applyProtection="1">
      <alignment/>
      <protection/>
    </xf>
    <xf numFmtId="0" fontId="26" fillId="33" borderId="19" xfId="0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26" fillId="33" borderId="22" xfId="0" applyFont="1" applyFill="1" applyBorder="1" applyAlignment="1">
      <alignment horizontal="center"/>
    </xf>
    <xf numFmtId="43" fontId="26" fillId="33" borderId="22" xfId="47" applyFont="1" applyFill="1" applyBorder="1" applyAlignment="1">
      <alignment/>
    </xf>
    <xf numFmtId="43" fontId="26" fillId="33" borderId="0" xfId="47" applyFont="1" applyFill="1" applyBorder="1" applyAlignment="1">
      <alignment/>
    </xf>
    <xf numFmtId="9" fontId="26" fillId="33" borderId="0" xfId="55" applyFont="1" applyFill="1" applyBorder="1" applyAlignment="1">
      <alignment horizontal="center"/>
    </xf>
    <xf numFmtId="0" fontId="26" fillId="33" borderId="10" xfId="0" applyFont="1" applyFill="1" applyBorder="1" applyAlignment="1" applyProtection="1">
      <alignment horizontal="left"/>
      <protection/>
    </xf>
    <xf numFmtId="0" fontId="26" fillId="33" borderId="11" xfId="0" applyFont="1" applyFill="1" applyBorder="1" applyAlignment="1" applyProtection="1">
      <alignment horizontal="center"/>
      <protection/>
    </xf>
    <xf numFmtId="194" fontId="26" fillId="33" borderId="22" xfId="0" applyNumberFormat="1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horizontal="fill"/>
      <protection/>
    </xf>
    <xf numFmtId="0" fontId="55" fillId="33" borderId="0" xfId="0" applyFont="1" applyFill="1" applyBorder="1" applyAlignment="1" applyProtection="1">
      <alignment horizontal="center"/>
      <protection/>
    </xf>
    <xf numFmtId="9" fontId="55" fillId="33" borderId="0" xfId="55" applyFont="1" applyFill="1" applyBorder="1" applyAlignment="1">
      <alignment horizontal="center"/>
    </xf>
    <xf numFmtId="0" fontId="55" fillId="33" borderId="10" xfId="0" applyFont="1" applyFill="1" applyBorder="1" applyAlignment="1" applyProtection="1">
      <alignment horizontal="left"/>
      <protection/>
    </xf>
    <xf numFmtId="0" fontId="55" fillId="33" borderId="11" xfId="0" applyFont="1" applyFill="1" applyBorder="1" applyAlignment="1" applyProtection="1">
      <alignment horizontal="fill"/>
      <protection/>
    </xf>
    <xf numFmtId="195" fontId="55" fillId="33" borderId="11" xfId="0" applyNumberFormat="1" applyFont="1" applyFill="1" applyBorder="1" applyAlignment="1" applyProtection="1">
      <alignment horizontal="fill"/>
      <protection/>
    </xf>
    <xf numFmtId="0" fontId="55" fillId="33" borderId="11" xfId="0" applyFont="1" applyFill="1" applyBorder="1" applyAlignment="1">
      <alignment/>
    </xf>
    <xf numFmtId="194" fontId="55" fillId="33" borderId="11" xfId="0" applyNumberFormat="1" applyFont="1" applyFill="1" applyBorder="1" applyAlignment="1" applyProtection="1">
      <alignment/>
      <protection/>
    </xf>
    <xf numFmtId="39" fontId="55" fillId="33" borderId="11" xfId="0" applyNumberFormat="1" applyFont="1" applyFill="1" applyBorder="1" applyAlignment="1" applyProtection="1">
      <alignment/>
      <protection/>
    </xf>
    <xf numFmtId="39" fontId="57" fillId="33" borderId="24" xfId="0" applyNumberFormat="1" applyFont="1" applyFill="1" applyBorder="1" applyAlignment="1" applyProtection="1">
      <alignment/>
      <protection/>
    </xf>
    <xf numFmtId="0" fontId="55" fillId="33" borderId="0" xfId="0" applyFont="1" applyFill="1" applyAlignment="1">
      <alignment/>
    </xf>
    <xf numFmtId="9" fontId="55" fillId="33" borderId="0" xfId="55" applyFont="1" applyFill="1" applyAlignment="1">
      <alignment horizontal="center"/>
    </xf>
    <xf numFmtId="39" fontId="55" fillId="33" borderId="0" xfId="0" applyNumberFormat="1" applyFont="1" applyFill="1" applyBorder="1" applyAlignment="1" applyProtection="1">
      <alignment/>
      <protection/>
    </xf>
    <xf numFmtId="195" fontId="55" fillId="33" borderId="18" xfId="0" applyNumberFormat="1" applyFont="1" applyFill="1" applyBorder="1" applyAlignment="1" applyProtection="1">
      <alignment/>
      <protection/>
    </xf>
    <xf numFmtId="43" fontId="58" fillId="33" borderId="0" xfId="47" applyFont="1" applyFill="1" applyAlignment="1">
      <alignment horizontal="center"/>
    </xf>
    <xf numFmtId="39" fontId="55" fillId="33" borderId="18" xfId="0" applyNumberFormat="1" applyFont="1" applyFill="1" applyBorder="1" applyAlignment="1" applyProtection="1">
      <alignment/>
      <protection/>
    </xf>
    <xf numFmtId="39" fontId="58" fillId="33" borderId="0" xfId="0" applyNumberFormat="1" applyFont="1" applyFill="1" applyAlignment="1">
      <alignment/>
    </xf>
    <xf numFmtId="9" fontId="58" fillId="33" borderId="0" xfId="55" applyFont="1" applyFill="1" applyAlignment="1">
      <alignment horizontal="center"/>
    </xf>
    <xf numFmtId="194" fontId="25" fillId="33" borderId="0" xfId="0" applyNumberFormat="1" applyFont="1" applyFill="1" applyAlignment="1" applyProtection="1">
      <alignment/>
      <protection/>
    </xf>
    <xf numFmtId="0" fontId="25" fillId="33" borderId="0" xfId="0" applyFont="1" applyFill="1" applyBorder="1" applyAlignment="1">
      <alignment/>
    </xf>
    <xf numFmtId="39" fontId="25" fillId="33" borderId="0" xfId="0" applyNumberFormat="1" applyFont="1" applyFill="1" applyBorder="1" applyAlignment="1" applyProtection="1">
      <alignment/>
      <protection/>
    </xf>
    <xf numFmtId="199" fontId="3" fillId="33" borderId="0" xfId="47" applyNumberFormat="1" applyFont="1" applyFill="1" applyAlignment="1">
      <alignment/>
    </xf>
    <xf numFmtId="0" fontId="53" fillId="33" borderId="0" xfId="0" applyFont="1" applyFill="1" applyBorder="1" applyAlignment="1">
      <alignment/>
    </xf>
    <xf numFmtId="7" fontId="53" fillId="33" borderId="0" xfId="0" applyNumberFormat="1" applyFont="1" applyFill="1" applyBorder="1" applyAlignment="1">
      <alignment/>
    </xf>
    <xf numFmtId="212" fontId="3" fillId="33" borderId="0" xfId="0" applyNumberFormat="1" applyFont="1" applyFill="1" applyBorder="1" applyAlignment="1">
      <alignment/>
    </xf>
    <xf numFmtId="0" fontId="58" fillId="35" borderId="19" xfId="0" applyFont="1" applyFill="1" applyBorder="1" applyAlignment="1" applyProtection="1">
      <alignment horizontal="left"/>
      <protection/>
    </xf>
    <xf numFmtId="0" fontId="59" fillId="36" borderId="25" xfId="0" applyFont="1" applyFill="1" applyBorder="1" applyAlignment="1">
      <alignment horizontal="center"/>
    </xf>
    <xf numFmtId="0" fontId="59" fillId="36" borderId="26" xfId="0" applyFont="1" applyFill="1" applyBorder="1" applyAlignment="1">
      <alignment horizontal="center"/>
    </xf>
    <xf numFmtId="0" fontId="59" fillId="36" borderId="27" xfId="0" applyFont="1" applyFill="1" applyBorder="1" applyAlignment="1">
      <alignment horizontal="center"/>
    </xf>
    <xf numFmtId="0" fontId="59" fillId="36" borderId="28" xfId="0" applyFont="1" applyFill="1" applyBorder="1" applyAlignment="1">
      <alignment horizontal="center"/>
    </xf>
    <xf numFmtId="0" fontId="59" fillId="36" borderId="28" xfId="0" applyFont="1" applyFill="1" applyBorder="1" applyAlignment="1" applyProtection="1">
      <alignment horizontal="center"/>
      <protection/>
    </xf>
    <xf numFmtId="0" fontId="59" fillId="36" borderId="15" xfId="0" applyFont="1" applyFill="1" applyBorder="1" applyAlignment="1" applyProtection="1">
      <alignment horizontal="left"/>
      <protection/>
    </xf>
    <xf numFmtId="0" fontId="59" fillId="36" borderId="0" xfId="0" applyFont="1" applyFill="1" applyBorder="1" applyAlignment="1">
      <alignment horizontal="center"/>
    </xf>
    <xf numFmtId="0" fontId="59" fillId="36" borderId="16" xfId="0" applyFont="1" applyFill="1" applyBorder="1" applyAlignment="1">
      <alignment horizontal="center"/>
    </xf>
    <xf numFmtId="0" fontId="59" fillId="36" borderId="17" xfId="0" applyFont="1" applyFill="1" applyBorder="1" applyAlignment="1" applyProtection="1">
      <alignment horizontal="center"/>
      <protection/>
    </xf>
    <xf numFmtId="0" fontId="58" fillId="36" borderId="15" xfId="0" applyFont="1" applyFill="1" applyBorder="1" applyAlignment="1" applyProtection="1">
      <alignment horizontal="center"/>
      <protection/>
    </xf>
    <xf numFmtId="0" fontId="58" fillId="36" borderId="0" xfId="0" applyFont="1" applyFill="1" applyBorder="1" applyAlignment="1" applyProtection="1">
      <alignment horizontal="center"/>
      <protection/>
    </xf>
    <xf numFmtId="0" fontId="58" fillId="36" borderId="16" xfId="0" applyFont="1" applyFill="1" applyBorder="1" applyAlignment="1" applyProtection="1">
      <alignment horizontal="center"/>
      <protection/>
    </xf>
    <xf numFmtId="0" fontId="58" fillId="36" borderId="17" xfId="0" applyFont="1" applyFill="1" applyBorder="1" applyAlignment="1" applyProtection="1">
      <alignment horizontal="center"/>
      <protection/>
    </xf>
    <xf numFmtId="0" fontId="58" fillId="35" borderId="29" xfId="0" applyFont="1" applyFill="1" applyBorder="1" applyAlignment="1" applyProtection="1">
      <alignment horizontal="left"/>
      <protection/>
    </xf>
    <xf numFmtId="0" fontId="58" fillId="35" borderId="30" xfId="0" applyFont="1" applyFill="1" applyBorder="1" applyAlignment="1" applyProtection="1">
      <alignment horizontal="fill"/>
      <protection/>
    </xf>
    <xf numFmtId="39" fontId="58" fillId="35" borderId="30" xfId="0" applyNumberFormat="1" applyFont="1" applyFill="1" applyBorder="1" applyAlignment="1" applyProtection="1">
      <alignment/>
      <protection/>
    </xf>
    <xf numFmtId="39" fontId="59" fillId="35" borderId="31" xfId="0" applyNumberFormat="1" applyFont="1" applyFill="1" applyBorder="1" applyAlignment="1" applyProtection="1">
      <alignment/>
      <protection/>
    </xf>
    <xf numFmtId="10" fontId="58" fillId="35" borderId="23" xfId="0" applyNumberFormat="1" applyFont="1" applyFill="1" applyBorder="1" applyAlignment="1" applyProtection="1">
      <alignment/>
      <protection/>
    </xf>
    <xf numFmtId="0" fontId="55" fillId="33" borderId="15" xfId="0" applyFont="1" applyFill="1" applyBorder="1" applyAlignment="1" applyProtection="1">
      <alignment horizontal="fill"/>
      <protection/>
    </xf>
    <xf numFmtId="195" fontId="55" fillId="0" borderId="18" xfId="0" applyNumberFormat="1" applyFont="1" applyBorder="1" applyAlignment="1" applyProtection="1">
      <alignment horizontal="fill"/>
      <protection/>
    </xf>
    <xf numFmtId="0" fontId="58" fillId="35" borderId="10" xfId="0" applyFont="1" applyFill="1" applyBorder="1" applyAlignment="1" applyProtection="1">
      <alignment horizontal="left"/>
      <protection/>
    </xf>
    <xf numFmtId="10" fontId="58" fillId="35" borderId="24" xfId="0" applyNumberFormat="1" applyFont="1" applyFill="1" applyBorder="1" applyAlignment="1" applyProtection="1">
      <alignment/>
      <protection/>
    </xf>
    <xf numFmtId="0" fontId="58" fillId="35" borderId="24" xfId="0" applyFont="1" applyFill="1" applyBorder="1" applyAlignment="1">
      <alignment/>
    </xf>
    <xf numFmtId="0" fontId="58" fillId="35" borderId="23" xfId="0" applyFont="1" applyFill="1" applyBorder="1" applyAlignment="1">
      <alignment/>
    </xf>
    <xf numFmtId="7" fontId="58" fillId="35" borderId="32" xfId="0" applyNumberFormat="1" applyFont="1" applyFill="1" applyBorder="1" applyAlignment="1" applyProtection="1">
      <alignment/>
      <protection/>
    </xf>
    <xf numFmtId="7" fontId="58" fillId="35" borderId="33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5" xfId="0" applyFont="1" applyFill="1" applyBorder="1" applyAlignment="1" applyProtection="1">
      <alignment horizontal="left" wrapText="1"/>
      <protection/>
    </xf>
    <xf numFmtId="0" fontId="26" fillId="33" borderId="0" xfId="0" applyFont="1" applyFill="1" applyBorder="1" applyAlignment="1" applyProtection="1">
      <alignment horizontal="left" wrapText="1"/>
      <protection/>
    </xf>
    <xf numFmtId="0" fontId="26" fillId="33" borderId="16" xfId="0" applyFont="1" applyFill="1" applyBorder="1" applyAlignment="1" applyProtection="1">
      <alignment horizontal="left" wrapText="1"/>
      <protection/>
    </xf>
    <xf numFmtId="0" fontId="26" fillId="33" borderId="19" xfId="0" applyFont="1" applyFill="1" applyBorder="1" applyAlignment="1" applyProtection="1">
      <alignment horizontal="left" wrapText="1"/>
      <protection/>
    </xf>
    <xf numFmtId="0" fontId="26" fillId="33" borderId="20" xfId="0" applyFont="1" applyFill="1" applyBorder="1" applyAlignment="1" applyProtection="1">
      <alignment horizontal="left" wrapText="1"/>
      <protection/>
    </xf>
    <xf numFmtId="0" fontId="26" fillId="33" borderId="21" xfId="0" applyFont="1" applyFill="1" applyBorder="1" applyAlignment="1" applyProtection="1">
      <alignment horizontal="left" wrapText="1"/>
      <protection/>
    </xf>
    <xf numFmtId="0" fontId="26" fillId="0" borderId="0" xfId="0" applyFont="1" applyBorder="1" applyAlignment="1">
      <alignment horizontal="center"/>
    </xf>
    <xf numFmtId="0" fontId="35" fillId="33" borderId="0" xfId="0" applyFont="1" applyFill="1" applyAlignment="1" applyProtection="1">
      <alignment horizontal="center" vertical="center"/>
      <protection/>
    </xf>
    <xf numFmtId="0" fontId="59" fillId="36" borderId="10" xfId="0" applyFont="1" applyFill="1" applyBorder="1" applyAlignment="1" applyProtection="1">
      <alignment horizontal="center" vertical="center"/>
      <protection/>
    </xf>
    <xf numFmtId="0" fontId="59" fillId="36" borderId="11" xfId="0" applyFont="1" applyFill="1" applyBorder="1" applyAlignment="1" applyProtection="1">
      <alignment horizontal="center" vertical="center"/>
      <protection/>
    </xf>
    <xf numFmtId="0" fontId="59" fillId="36" borderId="12" xfId="0" applyFont="1" applyFill="1" applyBorder="1" applyAlignment="1" applyProtection="1">
      <alignment horizontal="center" vertical="center"/>
      <protection/>
    </xf>
    <xf numFmtId="0" fontId="59" fillId="36" borderId="34" xfId="0" applyFont="1" applyFill="1" applyBorder="1" applyAlignment="1">
      <alignment horizontal="center" vertical="justify"/>
    </xf>
    <xf numFmtId="0" fontId="59" fillId="36" borderId="35" xfId="0" applyFont="1" applyFill="1" applyBorder="1" applyAlignment="1">
      <alignment horizontal="center" vertical="justify"/>
    </xf>
    <xf numFmtId="9" fontId="59" fillId="36" borderId="14" xfId="55" applyFont="1" applyFill="1" applyBorder="1" applyAlignment="1">
      <alignment horizontal="center" vertical="justify"/>
    </xf>
    <xf numFmtId="9" fontId="59" fillId="36" borderId="36" xfId="55" applyFont="1" applyFill="1" applyBorder="1" applyAlignment="1">
      <alignment horizontal="center" vertical="justify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</xdr:row>
      <xdr:rowOff>76200</xdr:rowOff>
    </xdr:from>
    <xdr:to>
      <xdr:col>5</xdr:col>
      <xdr:colOff>381000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3812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zoomScalePageLayoutView="0" workbookViewId="0" topLeftCell="A1">
      <selection activeCell="L11" sqref="L11"/>
    </sheetView>
  </sheetViews>
  <sheetFormatPr defaultColWidth="11.140625" defaultRowHeight="12.75"/>
  <cols>
    <col min="1" max="1" width="15.00390625" style="1" customWidth="1"/>
    <col min="2" max="2" width="13.7109375" style="1" customWidth="1"/>
    <col min="3" max="3" width="11.421875" style="1" customWidth="1"/>
    <col min="4" max="4" width="7.8515625" style="1" customWidth="1"/>
    <col min="5" max="5" width="9.28125" style="1" customWidth="1"/>
    <col min="6" max="6" width="8.28125" style="1" customWidth="1"/>
    <col min="7" max="7" width="11.00390625" style="1" customWidth="1"/>
    <col min="8" max="8" width="9.7109375" style="1" customWidth="1"/>
    <col min="9" max="9" width="11.00390625" style="1" customWidth="1"/>
    <col min="10" max="10" width="12.421875" style="3" customWidth="1"/>
    <col min="11" max="11" width="5.00390625" style="8" customWidth="1"/>
    <col min="12" max="25" width="11.140625" style="8" customWidth="1"/>
    <col min="26" max="16384" width="11.140625" style="1" customWidth="1"/>
  </cols>
  <sheetData>
    <row r="1" s="8" customFormat="1" ht="12.75">
      <c r="J1" s="9"/>
    </row>
    <row r="2" s="8" customFormat="1" ht="12.75">
      <c r="J2" s="9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9"/>
    </row>
    <row r="4" s="8" customFormat="1" ht="12.75">
      <c r="J4" s="9"/>
    </row>
    <row r="5" spans="1:10" ht="37.5" customHeight="1">
      <c r="A5" s="175" t="s">
        <v>66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.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6"/>
      <c r="B7" s="26"/>
      <c r="C7" s="27"/>
      <c r="D7" s="27"/>
      <c r="E7" s="27"/>
      <c r="F7" s="26"/>
      <c r="G7" s="27"/>
      <c r="H7" s="26"/>
      <c r="I7" s="28"/>
      <c r="J7" s="29"/>
    </row>
    <row r="8" spans="1:25" s="5" customFormat="1" ht="12">
      <c r="A8" s="26" t="s">
        <v>51</v>
      </c>
      <c r="B8" s="26" t="s">
        <v>50</v>
      </c>
      <c r="C8" s="27"/>
      <c r="D8" s="27"/>
      <c r="E8" s="27"/>
      <c r="F8" s="26" t="s">
        <v>56</v>
      </c>
      <c r="G8" s="27"/>
      <c r="H8" s="27" t="s">
        <v>63</v>
      </c>
      <c r="I8" s="27"/>
      <c r="J8" s="30" t="s">
        <v>52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5" customFormat="1" ht="12">
      <c r="A9" s="26" t="s">
        <v>49</v>
      </c>
      <c r="B9" s="26" t="s">
        <v>67</v>
      </c>
      <c r="C9" s="27"/>
      <c r="D9" s="27"/>
      <c r="E9" s="27"/>
      <c r="F9" s="31" t="s">
        <v>58</v>
      </c>
      <c r="G9" s="27"/>
      <c r="H9" s="27" t="s">
        <v>63</v>
      </c>
      <c r="I9" s="27"/>
      <c r="J9" s="32" t="s">
        <v>55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5" customFormat="1" ht="12">
      <c r="A10" s="27"/>
      <c r="B10" s="27"/>
      <c r="C10" s="27"/>
      <c r="D10" s="33"/>
      <c r="E10" s="27"/>
      <c r="F10" s="31" t="s">
        <v>59</v>
      </c>
      <c r="G10" s="27"/>
      <c r="H10" s="27" t="s">
        <v>63</v>
      </c>
      <c r="I10" s="27"/>
      <c r="J10" s="26" t="s">
        <v>48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5" customFormat="1" ht="12">
      <c r="A11" s="27"/>
      <c r="B11" s="27"/>
      <c r="C11" s="27"/>
      <c r="D11" s="33" t="s">
        <v>54</v>
      </c>
      <c r="E11" s="27"/>
      <c r="F11" s="26"/>
      <c r="G11" s="27"/>
      <c r="H11" s="27"/>
      <c r="I11" s="27"/>
      <c r="J11" s="26" t="s">
        <v>45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5" customFormat="1" ht="12">
      <c r="A12" s="26" t="s">
        <v>47</v>
      </c>
      <c r="B12" s="33" t="s">
        <v>46</v>
      </c>
      <c r="C12" s="33" t="s">
        <v>53</v>
      </c>
      <c r="D12" s="33" t="s">
        <v>53</v>
      </c>
      <c r="E12" s="27"/>
      <c r="F12" s="26" t="s">
        <v>43</v>
      </c>
      <c r="G12" s="27"/>
      <c r="H12" s="27" t="s">
        <v>63</v>
      </c>
      <c r="I12" s="27"/>
      <c r="J12" s="26" t="s">
        <v>42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5" customFormat="1" ht="12">
      <c r="A13" s="27"/>
      <c r="B13" s="34"/>
      <c r="C13" s="27"/>
      <c r="D13" s="35"/>
      <c r="E13" s="27"/>
      <c r="F13" s="26" t="s">
        <v>39</v>
      </c>
      <c r="G13" s="27"/>
      <c r="H13" s="27" t="s">
        <v>63</v>
      </c>
      <c r="I13" s="27"/>
      <c r="J13" s="26" t="s">
        <v>38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5" customFormat="1" ht="12">
      <c r="A14" s="36" t="s">
        <v>44</v>
      </c>
      <c r="B14" s="37">
        <v>3.5</v>
      </c>
      <c r="C14" s="38" t="s">
        <v>60</v>
      </c>
      <c r="D14" s="39">
        <f>(H96/B14)</f>
        <v>6349.156737942858</v>
      </c>
      <c r="E14" s="27"/>
      <c r="F14" s="26" t="s">
        <v>36</v>
      </c>
      <c r="G14" s="27"/>
      <c r="H14" s="27" t="s">
        <v>63</v>
      </c>
      <c r="I14" s="27"/>
      <c r="J14" s="26" t="s">
        <v>35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5" customFormat="1" ht="12">
      <c r="A15" s="27"/>
      <c r="B15" s="27"/>
      <c r="C15" s="27"/>
      <c r="D15" s="27"/>
      <c r="E15" s="27"/>
      <c r="F15" s="26" t="s">
        <v>34</v>
      </c>
      <c r="G15" s="27"/>
      <c r="H15" s="27" t="s">
        <v>63</v>
      </c>
      <c r="I15" s="27"/>
      <c r="J15" s="26" t="s">
        <v>33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5" customFormat="1" ht="12.75">
      <c r="A16" s="27"/>
      <c r="B16" s="27"/>
      <c r="C16" s="40"/>
      <c r="D16" s="41"/>
      <c r="E16" s="27"/>
      <c r="F16" s="26" t="s">
        <v>32</v>
      </c>
      <c r="G16" s="27"/>
      <c r="H16" s="27" t="s">
        <v>63</v>
      </c>
      <c r="I16" s="27"/>
      <c r="J16" s="26" t="s">
        <v>31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5" customFormat="1" ht="12">
      <c r="A17" s="27"/>
      <c r="B17" s="27"/>
      <c r="C17" s="27"/>
      <c r="D17" s="27"/>
      <c r="E17" s="27"/>
      <c r="F17" s="26" t="s">
        <v>30</v>
      </c>
      <c r="G17" s="27"/>
      <c r="H17" s="27" t="s">
        <v>63</v>
      </c>
      <c r="I17" s="27"/>
      <c r="J17" s="26" t="s">
        <v>124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5" customFormat="1" ht="15.75" customHeight="1">
      <c r="A18" s="26" t="s">
        <v>41</v>
      </c>
      <c r="B18" s="42" t="s">
        <v>40</v>
      </c>
      <c r="C18" s="30" t="s">
        <v>64</v>
      </c>
      <c r="D18" s="43" t="s">
        <v>123</v>
      </c>
      <c r="E18" s="27"/>
      <c r="F18" s="26"/>
      <c r="G18" s="27"/>
      <c r="H18" s="27"/>
      <c r="I18" s="27"/>
      <c r="J18" s="2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5" customFormat="1" ht="12">
      <c r="A19" s="26" t="s">
        <v>37</v>
      </c>
      <c r="B19" s="44">
        <v>600</v>
      </c>
      <c r="C19" s="27"/>
      <c r="D19" s="27"/>
      <c r="E19" s="45"/>
      <c r="F19" s="45"/>
      <c r="G19" s="45"/>
      <c r="H19" s="45"/>
      <c r="I19" s="27"/>
      <c r="J19" s="4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5" customFormat="1" ht="4.5" customHeight="1" thickBot="1">
      <c r="A20" s="13"/>
      <c r="B20" s="15"/>
      <c r="C20" s="14"/>
      <c r="D20" s="14"/>
      <c r="E20" s="16"/>
      <c r="F20" s="16"/>
      <c r="G20" s="16"/>
      <c r="H20" s="16"/>
      <c r="I20" s="14"/>
      <c r="J20" s="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4" customFormat="1" ht="18" customHeight="1">
      <c r="A21" s="176" t="s">
        <v>29</v>
      </c>
      <c r="B21" s="177"/>
      <c r="C21" s="177"/>
      <c r="D21" s="177"/>
      <c r="E21" s="177"/>
      <c r="F21" s="177"/>
      <c r="G21" s="177"/>
      <c r="H21" s="178"/>
      <c r="I21" s="179" t="s">
        <v>61</v>
      </c>
      <c r="J21" s="181" t="s">
        <v>62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4" customFormat="1" ht="12.75">
      <c r="A22" s="137"/>
      <c r="B22" s="138"/>
      <c r="C22" s="139"/>
      <c r="D22" s="140"/>
      <c r="E22" s="140"/>
      <c r="F22" s="140"/>
      <c r="G22" s="141" t="s">
        <v>28</v>
      </c>
      <c r="H22" s="141" t="s">
        <v>27</v>
      </c>
      <c r="I22" s="180"/>
      <c r="J22" s="18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4" customFormat="1" ht="12.75">
      <c r="A23" s="142" t="s">
        <v>26</v>
      </c>
      <c r="B23" s="143"/>
      <c r="C23" s="144"/>
      <c r="D23" s="145" t="s">
        <v>25</v>
      </c>
      <c r="E23" s="145" t="s">
        <v>57</v>
      </c>
      <c r="F23" s="145" t="s">
        <v>24</v>
      </c>
      <c r="G23" s="145" t="s">
        <v>23</v>
      </c>
      <c r="H23" s="145" t="s">
        <v>22</v>
      </c>
      <c r="I23" s="180"/>
      <c r="J23" s="18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4" customFormat="1" ht="9.75" customHeight="1" thickBot="1">
      <c r="A24" s="146"/>
      <c r="B24" s="147"/>
      <c r="C24" s="148"/>
      <c r="D24" s="149"/>
      <c r="E24" s="149"/>
      <c r="F24" s="149"/>
      <c r="G24" s="149"/>
      <c r="H24" s="149"/>
      <c r="I24" s="180"/>
      <c r="J24" s="18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4" customFormat="1" ht="23.25" customHeight="1">
      <c r="A25" s="47" t="s">
        <v>21</v>
      </c>
      <c r="B25" s="48"/>
      <c r="C25" s="49"/>
      <c r="D25" s="50"/>
      <c r="E25" s="51"/>
      <c r="F25" s="52"/>
      <c r="G25" s="53"/>
      <c r="H25" s="53"/>
      <c r="I25" s="53"/>
      <c r="J25" s="5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4" customFormat="1" ht="12.75">
      <c r="A26" s="55" t="s">
        <v>76</v>
      </c>
      <c r="B26" s="56"/>
      <c r="C26" s="57"/>
      <c r="D26" s="58"/>
      <c r="E26" s="59">
        <v>0.3041</v>
      </c>
      <c r="F26" s="60" t="s">
        <v>20</v>
      </c>
      <c r="G26" s="61">
        <v>3050</v>
      </c>
      <c r="H26" s="61">
        <f>IF(E26*G26,+E26*G26,"        ")</f>
        <v>927.505</v>
      </c>
      <c r="I26" s="62">
        <f aca="true" t="shared" si="0" ref="I26:I32">E26/B$14</f>
        <v>0.08688571428571427</v>
      </c>
      <c r="J26" s="63">
        <f aca="true" t="shared" si="1" ref="J26:J32">H26/H$96</f>
        <v>0.04173805113169874</v>
      </c>
      <c r="K26" s="19"/>
      <c r="L26" s="132"/>
      <c r="M26" s="132"/>
      <c r="N26" s="132"/>
      <c r="O26" s="132"/>
      <c r="P26" s="132"/>
      <c r="Q26" s="132"/>
      <c r="R26" s="19"/>
      <c r="S26" s="19"/>
      <c r="T26" s="19"/>
      <c r="U26" s="19"/>
      <c r="V26" s="19"/>
      <c r="W26" s="19"/>
      <c r="X26" s="19"/>
      <c r="Y26" s="19"/>
    </row>
    <row r="27" spans="1:25" s="4" customFormat="1" ht="12.75">
      <c r="A27" s="55" t="s">
        <v>86</v>
      </c>
      <c r="B27" s="56"/>
      <c r="C27" s="57"/>
      <c r="D27" s="58"/>
      <c r="E27" s="59">
        <v>0.2229</v>
      </c>
      <c r="F27" s="60" t="s">
        <v>20</v>
      </c>
      <c r="G27" s="61">
        <v>3195</v>
      </c>
      <c r="H27" s="61">
        <f aca="true" t="shared" si="2" ref="H27:H42">IF(E27*G27,+E27*G27,"        ")</f>
        <v>712.1655</v>
      </c>
      <c r="I27" s="62">
        <f>E27/B$14</f>
        <v>0.06368571428571428</v>
      </c>
      <c r="J27" s="63">
        <f t="shared" si="1"/>
        <v>0.03204769791346871</v>
      </c>
      <c r="K27" s="19"/>
      <c r="L27" s="132"/>
      <c r="M27" s="132"/>
      <c r="N27" s="132"/>
      <c r="O27" s="132"/>
      <c r="P27" s="132"/>
      <c r="Q27" s="132"/>
      <c r="R27" s="19"/>
      <c r="S27" s="19"/>
      <c r="T27" s="19"/>
      <c r="U27" s="19"/>
      <c r="V27" s="19"/>
      <c r="W27" s="19"/>
      <c r="X27" s="19"/>
      <c r="Y27" s="19"/>
    </row>
    <row r="28" spans="1:17" s="19" customFormat="1" ht="12.75">
      <c r="A28" s="55" t="s">
        <v>77</v>
      </c>
      <c r="B28" s="56"/>
      <c r="C28" s="64"/>
      <c r="D28" s="65"/>
      <c r="E28" s="66">
        <v>0.25</v>
      </c>
      <c r="F28" s="60" t="s">
        <v>65</v>
      </c>
      <c r="G28" s="61">
        <v>285</v>
      </c>
      <c r="H28" s="61">
        <f t="shared" si="2"/>
        <v>71.25</v>
      </c>
      <c r="I28" s="67">
        <f t="shared" si="0"/>
        <v>0.07142857142857142</v>
      </c>
      <c r="J28" s="63">
        <f t="shared" si="1"/>
        <v>0.0032062750531086466</v>
      </c>
      <c r="L28" s="132"/>
      <c r="M28" s="132"/>
      <c r="N28" s="132"/>
      <c r="O28" s="132"/>
      <c r="P28" s="132"/>
      <c r="Q28" s="132"/>
    </row>
    <row r="29" spans="1:17" s="19" customFormat="1" ht="13.5" customHeight="1">
      <c r="A29" s="55" t="s">
        <v>78</v>
      </c>
      <c r="B29" s="56"/>
      <c r="C29" s="64"/>
      <c r="D29" s="68"/>
      <c r="E29" s="66">
        <v>0.25</v>
      </c>
      <c r="F29" s="60" t="s">
        <v>65</v>
      </c>
      <c r="G29" s="61">
        <v>260</v>
      </c>
      <c r="H29" s="61">
        <f t="shared" si="2"/>
        <v>65</v>
      </c>
      <c r="I29" s="69">
        <f t="shared" si="0"/>
        <v>0.07142857142857142</v>
      </c>
      <c r="J29" s="63">
        <f t="shared" si="1"/>
        <v>0.0029250228554675373</v>
      </c>
      <c r="L29" s="132"/>
      <c r="M29" s="132"/>
      <c r="N29" s="132"/>
      <c r="O29" s="132"/>
      <c r="P29" s="132"/>
      <c r="Q29" s="132"/>
    </row>
    <row r="30" spans="1:17" s="19" customFormat="1" ht="12" customHeight="1">
      <c r="A30" s="55" t="s">
        <v>79</v>
      </c>
      <c r="B30" s="56"/>
      <c r="C30" s="64"/>
      <c r="D30" s="70"/>
      <c r="E30" s="66">
        <v>2.4</v>
      </c>
      <c r="F30" s="60" t="s">
        <v>74</v>
      </c>
      <c r="G30" s="61">
        <v>201.1</v>
      </c>
      <c r="H30" s="61">
        <f t="shared" si="2"/>
        <v>482.64</v>
      </c>
      <c r="I30" s="69">
        <f t="shared" si="0"/>
        <v>0.6857142857142857</v>
      </c>
      <c r="J30" s="63">
        <f t="shared" si="1"/>
        <v>0.0217189697071208</v>
      </c>
      <c r="L30" s="132"/>
      <c r="M30" s="132"/>
      <c r="N30" s="132"/>
      <c r="O30" s="132"/>
      <c r="P30" s="132"/>
      <c r="Q30" s="132"/>
    </row>
    <row r="31" spans="1:17" s="19" customFormat="1" ht="12.75">
      <c r="A31" s="71" t="s">
        <v>80</v>
      </c>
      <c r="B31" s="72"/>
      <c r="C31" s="73"/>
      <c r="D31" s="74"/>
      <c r="E31" s="75">
        <v>1</v>
      </c>
      <c r="F31" s="76" t="s">
        <v>19</v>
      </c>
      <c r="G31" s="77">
        <v>200</v>
      </c>
      <c r="H31" s="77">
        <f t="shared" si="2"/>
        <v>200</v>
      </c>
      <c r="I31" s="78">
        <f t="shared" si="0"/>
        <v>0.2857142857142857</v>
      </c>
      <c r="J31" s="79">
        <f t="shared" si="1"/>
        <v>0.009000070324515498</v>
      </c>
      <c r="L31" s="132"/>
      <c r="M31" s="132"/>
      <c r="N31" s="132"/>
      <c r="O31" s="132"/>
      <c r="P31" s="132"/>
      <c r="Q31" s="132"/>
    </row>
    <row r="32" spans="1:17" s="19" customFormat="1" ht="12.75">
      <c r="A32" s="55" t="s">
        <v>81</v>
      </c>
      <c r="B32" s="80"/>
      <c r="C32" s="81"/>
      <c r="D32" s="74"/>
      <c r="E32" s="75">
        <v>1</v>
      </c>
      <c r="F32" s="76" t="s">
        <v>19</v>
      </c>
      <c r="G32" s="77">
        <v>145</v>
      </c>
      <c r="H32" s="77">
        <f t="shared" si="2"/>
        <v>145</v>
      </c>
      <c r="I32" s="78">
        <f t="shared" si="0"/>
        <v>0.2857142857142857</v>
      </c>
      <c r="J32" s="79">
        <f t="shared" si="1"/>
        <v>0.006525050985273737</v>
      </c>
      <c r="L32" s="132"/>
      <c r="M32" s="132"/>
      <c r="N32" s="132"/>
      <c r="O32" s="132"/>
      <c r="P32" s="132"/>
      <c r="Q32" s="132"/>
    </row>
    <row r="33" spans="1:17" s="19" customFormat="1" ht="9" customHeight="1">
      <c r="A33" s="55"/>
      <c r="B33" s="56"/>
      <c r="C33" s="82"/>
      <c r="D33" s="70"/>
      <c r="E33" s="66"/>
      <c r="F33" s="60"/>
      <c r="G33" s="61"/>
      <c r="H33" s="61"/>
      <c r="I33" s="62"/>
      <c r="J33" s="63"/>
      <c r="L33" s="132"/>
      <c r="M33" s="132"/>
      <c r="N33" s="132"/>
      <c r="O33" s="132"/>
      <c r="P33" s="132"/>
      <c r="Q33" s="132"/>
    </row>
    <row r="34" spans="1:25" s="4" customFormat="1" ht="12.75">
      <c r="A34" s="55" t="s">
        <v>87</v>
      </c>
      <c r="B34" s="56"/>
      <c r="C34" s="64"/>
      <c r="D34" s="83" t="s">
        <v>82</v>
      </c>
      <c r="E34" s="84">
        <v>0.05</v>
      </c>
      <c r="F34" s="60" t="s">
        <v>8</v>
      </c>
      <c r="G34" s="85">
        <v>600</v>
      </c>
      <c r="H34" s="61">
        <f t="shared" si="2"/>
        <v>30</v>
      </c>
      <c r="I34" s="69">
        <f>E34/B$14</f>
        <v>0.014285714285714287</v>
      </c>
      <c r="J34" s="63">
        <f>H34/H$96</f>
        <v>0.001350010548677325</v>
      </c>
      <c r="K34" s="1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s="4" customFormat="1" ht="15" customHeight="1">
      <c r="A35" s="55" t="s">
        <v>94</v>
      </c>
      <c r="B35" s="56"/>
      <c r="C35" s="64"/>
      <c r="D35" s="70"/>
      <c r="E35" s="66">
        <v>0.4383</v>
      </c>
      <c r="F35" s="60" t="s">
        <v>8</v>
      </c>
      <c r="G35" s="61">
        <v>600</v>
      </c>
      <c r="H35" s="61">
        <f t="shared" si="2"/>
        <v>262.98</v>
      </c>
      <c r="I35" s="62">
        <f>E35/B$14</f>
        <v>0.12522857142857144</v>
      </c>
      <c r="J35" s="63">
        <f>H35/H$96</f>
        <v>0.011834192469705431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4" customFormat="1" ht="12.75">
      <c r="A36" s="55" t="s">
        <v>88</v>
      </c>
      <c r="B36" s="56"/>
      <c r="C36" s="64"/>
      <c r="D36" s="83"/>
      <c r="E36" s="84">
        <v>0.2</v>
      </c>
      <c r="F36" s="60" t="s">
        <v>8</v>
      </c>
      <c r="G36" s="85">
        <v>600</v>
      </c>
      <c r="H36" s="61">
        <f t="shared" si="2"/>
        <v>120</v>
      </c>
      <c r="I36" s="69">
        <f>E36/B$14</f>
        <v>0.05714285714285715</v>
      </c>
      <c r="J36" s="63">
        <f>H36/H$96</f>
        <v>0.0054000421947093</v>
      </c>
      <c r="K36" s="1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23" customFormat="1" ht="24.75" customHeight="1">
      <c r="A37" s="168" t="s">
        <v>89</v>
      </c>
      <c r="B37" s="169"/>
      <c r="C37" s="170"/>
      <c r="D37" s="60"/>
      <c r="E37" s="66">
        <v>2</v>
      </c>
      <c r="F37" s="60" t="s">
        <v>8</v>
      </c>
      <c r="G37" s="61">
        <v>600</v>
      </c>
      <c r="H37" s="61">
        <f t="shared" si="2"/>
        <v>1200</v>
      </c>
      <c r="I37" s="62">
        <v>0.2857142857142857</v>
      </c>
      <c r="J37" s="63">
        <f>H37/H$96</f>
        <v>0.054000421947092994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s="4" customFormat="1" ht="12.75">
      <c r="A38" s="55"/>
      <c r="B38" s="56"/>
      <c r="C38" s="64"/>
      <c r="D38" s="83"/>
      <c r="E38" s="84"/>
      <c r="F38" s="60"/>
      <c r="G38" s="85"/>
      <c r="H38" s="61"/>
      <c r="I38" s="69"/>
      <c r="J38" s="63"/>
      <c r="K38" s="1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s="22" customFormat="1" ht="12.75">
      <c r="A39" s="55" t="s">
        <v>90</v>
      </c>
      <c r="B39" s="56"/>
      <c r="C39" s="82"/>
      <c r="D39" s="83" t="s">
        <v>83</v>
      </c>
      <c r="E39" s="66">
        <v>0.2</v>
      </c>
      <c r="F39" s="60" t="s">
        <v>8</v>
      </c>
      <c r="G39" s="61">
        <v>600</v>
      </c>
      <c r="H39" s="61">
        <f t="shared" si="2"/>
        <v>120</v>
      </c>
      <c r="I39" s="62">
        <v>0.0008888888888888889</v>
      </c>
      <c r="J39" s="63">
        <v>0.001793236585249303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22" customFormat="1" ht="12.75">
      <c r="A40" s="55" t="s">
        <v>91</v>
      </c>
      <c r="B40" s="56"/>
      <c r="C40" s="64"/>
      <c r="D40" s="70"/>
      <c r="E40" s="86">
        <v>0.2</v>
      </c>
      <c r="F40" s="60" t="s">
        <v>8</v>
      </c>
      <c r="G40" s="61">
        <v>600</v>
      </c>
      <c r="H40" s="61">
        <f t="shared" si="2"/>
        <v>120</v>
      </c>
      <c r="I40" s="69">
        <f>E40/B$14</f>
        <v>0.05714285714285715</v>
      </c>
      <c r="J40" s="63">
        <f>H40/H$96</f>
        <v>0.0054000421947093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22" customFormat="1" ht="12.75" customHeight="1">
      <c r="A41" s="168" t="s">
        <v>92</v>
      </c>
      <c r="B41" s="169"/>
      <c r="C41" s="170"/>
      <c r="D41" s="83"/>
      <c r="E41" s="66">
        <v>0.1667</v>
      </c>
      <c r="F41" s="60" t="s">
        <v>8</v>
      </c>
      <c r="G41" s="61">
        <v>600</v>
      </c>
      <c r="H41" s="61">
        <f t="shared" si="2"/>
        <v>100.02</v>
      </c>
      <c r="I41" s="62">
        <f>E41/B$14</f>
        <v>0.04762857142857142</v>
      </c>
      <c r="J41" s="63">
        <f>H41/H$96</f>
        <v>0.004500935169290201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23" customFormat="1" ht="24.75" customHeight="1" thickBot="1">
      <c r="A42" s="87" t="s">
        <v>93</v>
      </c>
      <c r="B42" s="88"/>
      <c r="C42" s="89"/>
      <c r="D42" s="90"/>
      <c r="E42" s="91">
        <v>2</v>
      </c>
      <c r="F42" s="90" t="s">
        <v>8</v>
      </c>
      <c r="G42" s="92">
        <v>600</v>
      </c>
      <c r="H42" s="93">
        <f t="shared" si="2"/>
        <v>1200</v>
      </c>
      <c r="I42" s="94">
        <v>0.2857142857142857</v>
      </c>
      <c r="J42" s="95">
        <f>H42/H$96</f>
        <v>0.054000421947092994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s="4" customFormat="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4" customFormat="1" ht="12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4" customFormat="1" ht="13.5" thickBo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21" customFormat="1" ht="2.25" customHeight="1">
      <c r="A46" s="97"/>
      <c r="B46" s="48"/>
      <c r="C46" s="48"/>
      <c r="D46" s="50"/>
      <c r="E46" s="50"/>
      <c r="F46" s="52"/>
      <c r="G46" s="50"/>
      <c r="H46" s="50"/>
      <c r="I46" s="98"/>
      <c r="J46" s="9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s="22" customFormat="1" ht="12.75">
      <c r="A47" s="55" t="s">
        <v>113</v>
      </c>
      <c r="B47" s="56"/>
      <c r="C47" s="56"/>
      <c r="D47" s="60" t="s">
        <v>18</v>
      </c>
      <c r="E47" s="86">
        <v>0.2</v>
      </c>
      <c r="F47" s="60" t="s">
        <v>8</v>
      </c>
      <c r="G47" s="61">
        <v>600</v>
      </c>
      <c r="H47" s="61">
        <f aca="true" t="shared" si="3" ref="H47:H63">IF(E47*G47,+E47*G47,"        ")</f>
        <v>120</v>
      </c>
      <c r="I47" s="61">
        <f>E47/B$14</f>
        <v>0.05714285714285715</v>
      </c>
      <c r="J47" s="63">
        <f>H47/H$96</f>
        <v>0.0054000421947093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s="23" customFormat="1" ht="24.75" customHeight="1">
      <c r="A48" s="168" t="s">
        <v>84</v>
      </c>
      <c r="B48" s="169"/>
      <c r="C48" s="170"/>
      <c r="D48" s="60"/>
      <c r="E48" s="66">
        <v>2</v>
      </c>
      <c r="F48" s="60" t="s">
        <v>8</v>
      </c>
      <c r="G48" s="77">
        <v>600</v>
      </c>
      <c r="H48" s="61">
        <f t="shared" si="3"/>
        <v>1200</v>
      </c>
      <c r="I48" s="62">
        <v>0.2857142857142857</v>
      </c>
      <c r="J48" s="63">
        <f>H48/H$96</f>
        <v>0.054000421947092994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4" customFormat="1" ht="6.75" customHeight="1">
      <c r="A49" s="100"/>
      <c r="B49" s="56"/>
      <c r="C49" s="56"/>
      <c r="D49" s="70"/>
      <c r="E49" s="64"/>
      <c r="F49" s="83"/>
      <c r="G49" s="61"/>
      <c r="H49" s="70"/>
      <c r="I49" s="70"/>
      <c r="J49" s="6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s="4" customFormat="1" ht="14.25" customHeight="1">
      <c r="A50" s="55" t="s">
        <v>95</v>
      </c>
      <c r="B50" s="56"/>
      <c r="C50" s="101"/>
      <c r="D50" s="60" t="s">
        <v>17</v>
      </c>
      <c r="E50" s="66">
        <v>0.2</v>
      </c>
      <c r="F50" s="60" t="s">
        <v>8</v>
      </c>
      <c r="G50" s="85">
        <v>600</v>
      </c>
      <c r="H50" s="61">
        <f t="shared" si="3"/>
        <v>120</v>
      </c>
      <c r="I50" s="61">
        <f>E50/B$14</f>
        <v>0.05714285714285715</v>
      </c>
      <c r="J50" s="63">
        <f>H50/H$96</f>
        <v>0.0054000421947093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s="4" customFormat="1" ht="12.75">
      <c r="A51" s="55" t="s">
        <v>114</v>
      </c>
      <c r="B51" s="56"/>
      <c r="C51" s="56"/>
      <c r="D51" s="60"/>
      <c r="E51" s="86">
        <v>0.2</v>
      </c>
      <c r="F51" s="60" t="s">
        <v>8</v>
      </c>
      <c r="G51" s="61">
        <v>600</v>
      </c>
      <c r="H51" s="61">
        <f t="shared" si="3"/>
        <v>120</v>
      </c>
      <c r="I51" s="61">
        <f>E51/B$14</f>
        <v>0.05714285714285715</v>
      </c>
      <c r="J51" s="63">
        <f>H51/H$96</f>
        <v>0.0054000421947093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13" s="18" customFormat="1" ht="12.75">
      <c r="A52" s="55" t="s">
        <v>99</v>
      </c>
      <c r="B52" s="56"/>
      <c r="C52" s="56"/>
      <c r="D52" s="83"/>
      <c r="E52" s="86">
        <v>0.1667</v>
      </c>
      <c r="F52" s="60" t="s">
        <v>8</v>
      </c>
      <c r="G52" s="85">
        <v>600</v>
      </c>
      <c r="H52" s="61">
        <f t="shared" si="3"/>
        <v>100.02</v>
      </c>
      <c r="I52" s="69">
        <f>E52/B$14</f>
        <v>0.04762857142857142</v>
      </c>
      <c r="J52" s="63">
        <f>H52/H$96</f>
        <v>0.004500935169290201</v>
      </c>
      <c r="K52" s="19"/>
      <c r="L52" s="19"/>
      <c r="M52" s="19"/>
    </row>
    <row r="53" spans="1:13" s="24" customFormat="1" ht="24.75" customHeight="1">
      <c r="A53" s="168" t="s">
        <v>100</v>
      </c>
      <c r="B53" s="169"/>
      <c r="C53" s="170"/>
      <c r="D53" s="60"/>
      <c r="E53" s="66">
        <v>2</v>
      </c>
      <c r="F53" s="60" t="s">
        <v>8</v>
      </c>
      <c r="G53" s="61">
        <v>600</v>
      </c>
      <c r="H53" s="61">
        <f t="shared" si="3"/>
        <v>1200</v>
      </c>
      <c r="I53" s="62">
        <v>0.2857142857142857</v>
      </c>
      <c r="J53" s="63">
        <f>H53/H$96</f>
        <v>0.054000421947092994</v>
      </c>
      <c r="K53" s="19"/>
      <c r="L53" s="19"/>
      <c r="M53" s="19"/>
    </row>
    <row r="54" spans="1:10" s="19" customFormat="1" ht="6.75" customHeight="1">
      <c r="A54" s="100"/>
      <c r="B54" s="56"/>
      <c r="C54" s="56"/>
      <c r="D54" s="60"/>
      <c r="E54" s="70"/>
      <c r="F54" s="83"/>
      <c r="G54" s="85"/>
      <c r="H54" s="61" t="str">
        <f t="shared" si="3"/>
        <v>        </v>
      </c>
      <c r="I54" s="70"/>
      <c r="J54" s="63"/>
    </row>
    <row r="55" spans="1:10" s="19" customFormat="1" ht="12.75">
      <c r="A55" s="55" t="s">
        <v>101</v>
      </c>
      <c r="B55" s="56"/>
      <c r="C55" s="56"/>
      <c r="D55" s="60"/>
      <c r="E55" s="70"/>
      <c r="F55" s="83"/>
      <c r="G55" s="61"/>
      <c r="H55" s="61" t="str">
        <f t="shared" si="3"/>
        <v>        </v>
      </c>
      <c r="I55" s="61"/>
      <c r="J55" s="63"/>
    </row>
    <row r="56" spans="1:10" s="19" customFormat="1" ht="12.75">
      <c r="A56" s="55" t="s">
        <v>75</v>
      </c>
      <c r="B56" s="56"/>
      <c r="C56" s="56"/>
      <c r="D56" s="60" t="s">
        <v>16</v>
      </c>
      <c r="E56" s="66">
        <v>0.4966</v>
      </c>
      <c r="F56" s="60" t="s">
        <v>8</v>
      </c>
      <c r="G56" s="61">
        <v>600</v>
      </c>
      <c r="H56" s="61">
        <f t="shared" si="3"/>
        <v>297.96</v>
      </c>
      <c r="I56" s="61">
        <f>E56/B$14</f>
        <v>0.14188571428571428</v>
      </c>
      <c r="J56" s="63">
        <f>H56/H$96</f>
        <v>0.01340830476946319</v>
      </c>
    </row>
    <row r="57" spans="1:10" s="19" customFormat="1" ht="12.75">
      <c r="A57" s="55" t="s">
        <v>115</v>
      </c>
      <c r="B57" s="56"/>
      <c r="C57" s="56"/>
      <c r="D57" s="60"/>
      <c r="E57" s="86">
        <v>0.2</v>
      </c>
      <c r="F57" s="60" t="s">
        <v>8</v>
      </c>
      <c r="G57" s="61">
        <v>600</v>
      </c>
      <c r="H57" s="61">
        <f t="shared" si="3"/>
        <v>120</v>
      </c>
      <c r="I57" s="61">
        <f>E57/B$14</f>
        <v>0.05714285714285715</v>
      </c>
      <c r="J57" s="63">
        <f>H57/H$96</f>
        <v>0.0054000421947093</v>
      </c>
    </row>
    <row r="58" spans="1:13" s="24" customFormat="1" ht="24.75" customHeight="1">
      <c r="A58" s="168" t="s">
        <v>102</v>
      </c>
      <c r="B58" s="169"/>
      <c r="C58" s="170"/>
      <c r="D58" s="60"/>
      <c r="E58" s="66">
        <v>2</v>
      </c>
      <c r="F58" s="60" t="s">
        <v>8</v>
      </c>
      <c r="G58" s="61">
        <v>600</v>
      </c>
      <c r="H58" s="61">
        <f t="shared" si="3"/>
        <v>1200</v>
      </c>
      <c r="I58" s="62">
        <v>0.2857142857142857</v>
      </c>
      <c r="J58" s="63">
        <f>H58/H$96</f>
        <v>0.054000421947092994</v>
      </c>
      <c r="K58" s="19"/>
      <c r="L58" s="19"/>
      <c r="M58" s="19"/>
    </row>
    <row r="59" spans="1:10" s="19" customFormat="1" ht="8.25" customHeight="1">
      <c r="A59" s="55"/>
      <c r="B59" s="56"/>
      <c r="C59" s="56"/>
      <c r="D59" s="60"/>
      <c r="E59" s="86"/>
      <c r="F59" s="60"/>
      <c r="G59" s="61"/>
      <c r="H59" s="61" t="str">
        <f t="shared" si="3"/>
        <v>        </v>
      </c>
      <c r="I59" s="61"/>
      <c r="J59" s="63"/>
    </row>
    <row r="60" spans="1:10" s="19" customFormat="1" ht="12.75">
      <c r="A60" s="55" t="s">
        <v>103</v>
      </c>
      <c r="B60" s="56"/>
      <c r="C60" s="56"/>
      <c r="D60" s="60" t="s">
        <v>15</v>
      </c>
      <c r="E60" s="84">
        <v>0.05</v>
      </c>
      <c r="F60" s="60" t="s">
        <v>8</v>
      </c>
      <c r="G60" s="61">
        <v>600</v>
      </c>
      <c r="H60" s="61">
        <f t="shared" si="3"/>
        <v>30</v>
      </c>
      <c r="I60" s="69">
        <f>E60/B$14</f>
        <v>0.014285714285714287</v>
      </c>
      <c r="J60" s="63">
        <f>H60/H$96</f>
        <v>0.001350010548677325</v>
      </c>
    </row>
    <row r="61" spans="1:13" s="18" customFormat="1" ht="12.75">
      <c r="A61" s="55" t="s">
        <v>104</v>
      </c>
      <c r="B61" s="56"/>
      <c r="C61" s="56"/>
      <c r="D61" s="60"/>
      <c r="E61" s="66">
        <v>0.2</v>
      </c>
      <c r="F61" s="60" t="s">
        <v>8</v>
      </c>
      <c r="G61" s="61">
        <v>600</v>
      </c>
      <c r="H61" s="61">
        <f t="shared" si="3"/>
        <v>120</v>
      </c>
      <c r="I61" s="62">
        <v>0.000888888888888889</v>
      </c>
      <c r="J61" s="63">
        <v>0.001793236585249303</v>
      </c>
      <c r="K61" s="19"/>
      <c r="L61" s="19"/>
      <c r="M61" s="19"/>
    </row>
    <row r="62" spans="1:10" s="19" customFormat="1" ht="12.75">
      <c r="A62" s="55" t="s">
        <v>116</v>
      </c>
      <c r="B62" s="56"/>
      <c r="C62" s="101"/>
      <c r="D62" s="60"/>
      <c r="E62" s="86">
        <v>0.2</v>
      </c>
      <c r="F62" s="60" t="s">
        <v>8</v>
      </c>
      <c r="G62" s="61">
        <v>600</v>
      </c>
      <c r="H62" s="61">
        <f t="shared" si="3"/>
        <v>120</v>
      </c>
      <c r="I62" s="61">
        <f>E62/B$14</f>
        <v>0.05714285714285715</v>
      </c>
      <c r="J62" s="63">
        <f>H62/H$96</f>
        <v>0.0054000421947093</v>
      </c>
    </row>
    <row r="63" spans="1:13" s="24" customFormat="1" ht="24.75" customHeight="1">
      <c r="A63" s="168" t="s">
        <v>105</v>
      </c>
      <c r="B63" s="169"/>
      <c r="C63" s="170"/>
      <c r="D63" s="60"/>
      <c r="E63" s="66">
        <v>2</v>
      </c>
      <c r="F63" s="60" t="s">
        <v>8</v>
      </c>
      <c r="G63" s="61">
        <v>600</v>
      </c>
      <c r="H63" s="61">
        <f t="shared" si="3"/>
        <v>1200</v>
      </c>
      <c r="I63" s="62">
        <v>0.2857142857142857</v>
      </c>
      <c r="J63" s="63">
        <f>H63/H$96</f>
        <v>0.054000421947092994</v>
      </c>
      <c r="K63" s="19"/>
      <c r="L63" s="19"/>
      <c r="M63" s="19"/>
    </row>
    <row r="64" spans="1:10" s="19" customFormat="1" ht="4.5" customHeight="1">
      <c r="A64" s="55"/>
      <c r="B64" s="56"/>
      <c r="C64" s="101"/>
      <c r="D64" s="60"/>
      <c r="E64" s="86"/>
      <c r="F64" s="60"/>
      <c r="G64" s="61"/>
      <c r="H64" s="61" t="str">
        <f>IF(E64*G64,+E64*G64,"        ")</f>
        <v>        </v>
      </c>
      <c r="I64" s="61"/>
      <c r="J64" s="63"/>
    </row>
    <row r="65" spans="1:13" s="18" customFormat="1" ht="12.75">
      <c r="A65" s="55" t="s">
        <v>106</v>
      </c>
      <c r="B65" s="56"/>
      <c r="C65" s="56"/>
      <c r="D65" s="60" t="s">
        <v>14</v>
      </c>
      <c r="E65" s="86">
        <v>0.1667</v>
      </c>
      <c r="F65" s="60" t="s">
        <v>8</v>
      </c>
      <c r="G65" s="61">
        <v>600</v>
      </c>
      <c r="H65" s="61">
        <f aca="true" t="shared" si="4" ref="H65:H71">IF(E65*G65,+E65*G65,"        ")</f>
        <v>100.02</v>
      </c>
      <c r="I65" s="69">
        <f>E65/B$14</f>
        <v>0.04762857142857142</v>
      </c>
      <c r="J65" s="63">
        <f>H65/H$96</f>
        <v>0.004500935169290201</v>
      </c>
      <c r="K65" s="19"/>
      <c r="L65" s="19"/>
      <c r="M65" s="19"/>
    </row>
    <row r="66" spans="1:10" s="19" customFormat="1" ht="18.75" customHeight="1">
      <c r="A66" s="55" t="s">
        <v>117</v>
      </c>
      <c r="B66" s="56"/>
      <c r="C66" s="56"/>
      <c r="D66" s="60"/>
      <c r="E66" s="86">
        <v>0.2</v>
      </c>
      <c r="F66" s="60" t="s">
        <v>8</v>
      </c>
      <c r="G66" s="61">
        <v>600</v>
      </c>
      <c r="H66" s="61">
        <f t="shared" si="4"/>
        <v>120</v>
      </c>
      <c r="I66" s="62">
        <f>E66/B$14</f>
        <v>0.05714285714285715</v>
      </c>
      <c r="J66" s="63">
        <f>H66/H$96</f>
        <v>0.0054000421947093</v>
      </c>
    </row>
    <row r="67" spans="1:25" s="23" customFormat="1" ht="24.75" customHeight="1">
      <c r="A67" s="168" t="s">
        <v>107</v>
      </c>
      <c r="B67" s="169"/>
      <c r="C67" s="170"/>
      <c r="D67" s="60"/>
      <c r="E67" s="66">
        <v>2</v>
      </c>
      <c r="F67" s="60" t="s">
        <v>8</v>
      </c>
      <c r="G67" s="61">
        <v>600</v>
      </c>
      <c r="H67" s="61">
        <f t="shared" si="4"/>
        <v>1200</v>
      </c>
      <c r="I67" s="62">
        <v>0.2857142857142857</v>
      </c>
      <c r="J67" s="63">
        <f>H67/H$96</f>
        <v>0.054000421947092994</v>
      </c>
      <c r="K67" s="19"/>
      <c r="L67" s="19"/>
      <c r="M67" s="19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s="4" customFormat="1" ht="3.75" customHeight="1">
      <c r="A68" s="100"/>
      <c r="B68" s="56"/>
      <c r="C68" s="56"/>
      <c r="D68" s="60"/>
      <c r="E68" s="70"/>
      <c r="F68" s="83"/>
      <c r="G68" s="61"/>
      <c r="H68" s="61" t="str">
        <f t="shared" si="4"/>
        <v>        </v>
      </c>
      <c r="I68" s="62"/>
      <c r="J68" s="6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s="4" customFormat="1" ht="14.25" customHeight="1">
      <c r="A69" s="55" t="s">
        <v>108</v>
      </c>
      <c r="B69" s="56"/>
      <c r="C69" s="101"/>
      <c r="D69" s="60" t="s">
        <v>13</v>
      </c>
      <c r="E69" s="66">
        <v>0.2</v>
      </c>
      <c r="F69" s="60" t="s">
        <v>8</v>
      </c>
      <c r="G69" s="61">
        <v>600</v>
      </c>
      <c r="H69" s="61">
        <f t="shared" si="4"/>
        <v>120</v>
      </c>
      <c r="I69" s="61">
        <f>E69/B$14</f>
        <v>0.05714285714285715</v>
      </c>
      <c r="J69" s="63">
        <f>H69/H$96</f>
        <v>0.0054000421947093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s="4" customFormat="1" ht="12.75">
      <c r="A70" s="55" t="s">
        <v>118</v>
      </c>
      <c r="B70" s="56"/>
      <c r="C70" s="56"/>
      <c r="D70" s="60"/>
      <c r="E70" s="86">
        <v>0.2</v>
      </c>
      <c r="F70" s="60" t="s">
        <v>8</v>
      </c>
      <c r="G70" s="61">
        <v>600</v>
      </c>
      <c r="H70" s="61">
        <f t="shared" si="4"/>
        <v>120</v>
      </c>
      <c r="I70" s="62">
        <f>E70/B$14</f>
        <v>0.05714285714285715</v>
      </c>
      <c r="J70" s="63">
        <f>H70/H$96</f>
        <v>0.0054000421947093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s="23" customFormat="1" ht="24.75" customHeight="1">
      <c r="A71" s="168" t="s">
        <v>85</v>
      </c>
      <c r="B71" s="169"/>
      <c r="C71" s="170"/>
      <c r="D71" s="60"/>
      <c r="E71" s="66">
        <v>2</v>
      </c>
      <c r="F71" s="60" t="s">
        <v>8</v>
      </c>
      <c r="G71" s="61">
        <v>600</v>
      </c>
      <c r="H71" s="61">
        <f t="shared" si="4"/>
        <v>1200</v>
      </c>
      <c r="I71" s="62">
        <v>0.2857142857142857</v>
      </c>
      <c r="J71" s="63">
        <f>H71/H$96</f>
        <v>0.054000421947092994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s="4" customFormat="1" ht="1.5" customHeight="1" thickBot="1">
      <c r="A72" s="102"/>
      <c r="B72" s="88"/>
      <c r="C72" s="88"/>
      <c r="D72" s="103"/>
      <c r="E72" s="103"/>
      <c r="F72" s="104"/>
      <c r="G72" s="103"/>
      <c r="H72" s="103"/>
      <c r="I72" s="105"/>
      <c r="J72" s="95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s="6" customFormat="1" ht="28.5" customHeight="1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6" customFormat="1" ht="20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3" customHeight="1" thickBot="1">
      <c r="A75" s="56"/>
      <c r="B75" s="56"/>
      <c r="C75" s="56"/>
      <c r="D75" s="56"/>
      <c r="E75" s="56"/>
      <c r="F75" s="96"/>
      <c r="G75" s="56"/>
      <c r="H75" s="56"/>
      <c r="I75" s="106"/>
      <c r="J75" s="107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s="4" customFormat="1" ht="12.75">
      <c r="A76" s="108" t="s">
        <v>119</v>
      </c>
      <c r="B76" s="48"/>
      <c r="C76" s="48"/>
      <c r="D76" s="109" t="s">
        <v>12</v>
      </c>
      <c r="E76" s="53">
        <v>0.2</v>
      </c>
      <c r="F76" s="109" t="s">
        <v>8</v>
      </c>
      <c r="G76" s="53">
        <v>600</v>
      </c>
      <c r="H76" s="53">
        <f>IF(E76*G76,+E76*G76,"        ")</f>
        <v>120</v>
      </c>
      <c r="I76" s="53">
        <f>E76/B$14</f>
        <v>0.05714285714285715</v>
      </c>
      <c r="J76" s="99">
        <f>H76/H$96</f>
        <v>0.0054000421947093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s="23" customFormat="1" ht="24.75" customHeight="1">
      <c r="A77" s="168" t="s">
        <v>109</v>
      </c>
      <c r="B77" s="169"/>
      <c r="C77" s="170"/>
      <c r="D77" s="60"/>
      <c r="E77" s="61">
        <v>2</v>
      </c>
      <c r="F77" s="60" t="s">
        <v>8</v>
      </c>
      <c r="G77" s="61">
        <v>600</v>
      </c>
      <c r="H77" s="61">
        <f>IF(E77*G77,+E77*G77,"        ")</f>
        <v>1200</v>
      </c>
      <c r="I77" s="61">
        <v>0.2857142857142857</v>
      </c>
      <c r="J77" s="63">
        <f>H77/H$96</f>
        <v>0.054000421947092994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s="4" customFormat="1" ht="12.75" customHeight="1">
      <c r="A78" s="55"/>
      <c r="B78" s="56"/>
      <c r="C78" s="56"/>
      <c r="D78" s="70"/>
      <c r="E78" s="86"/>
      <c r="F78" s="60"/>
      <c r="G78" s="61"/>
      <c r="H78" s="61"/>
      <c r="I78" s="62"/>
      <c r="J78" s="63"/>
      <c r="K78" s="2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10" s="19" customFormat="1" ht="12.75">
      <c r="A79" s="55" t="s">
        <v>110</v>
      </c>
      <c r="B79" s="56"/>
      <c r="C79" s="56"/>
      <c r="D79" s="60" t="s">
        <v>11</v>
      </c>
      <c r="E79" s="70"/>
      <c r="F79" s="83"/>
      <c r="G79" s="61"/>
      <c r="H79" s="61"/>
      <c r="I79" s="61"/>
      <c r="J79" s="63"/>
    </row>
    <row r="80" spans="1:10" s="19" customFormat="1" ht="12.75">
      <c r="A80" s="55" t="s">
        <v>75</v>
      </c>
      <c r="B80" s="56"/>
      <c r="C80" s="56"/>
      <c r="D80" s="60"/>
      <c r="E80" s="66">
        <v>0.4966</v>
      </c>
      <c r="F80" s="60" t="s">
        <v>8</v>
      </c>
      <c r="G80" s="61">
        <v>600</v>
      </c>
      <c r="H80" s="61">
        <f aca="true" t="shared" si="5" ref="H80:H89">IF(E80*G80,+E80*G80,"        ")</f>
        <v>297.96</v>
      </c>
      <c r="I80" s="61">
        <f>E80/B$14</f>
        <v>0.14188571428571428</v>
      </c>
      <c r="J80" s="63">
        <f>H80/H$96</f>
        <v>0.01340830476946319</v>
      </c>
    </row>
    <row r="81" spans="1:25" s="4" customFormat="1" ht="12.75">
      <c r="A81" s="55" t="s">
        <v>111</v>
      </c>
      <c r="B81" s="56"/>
      <c r="C81" s="56"/>
      <c r="D81" s="60"/>
      <c r="E81" s="84">
        <v>0.05</v>
      </c>
      <c r="F81" s="60" t="s">
        <v>8</v>
      </c>
      <c r="G81" s="61">
        <v>600</v>
      </c>
      <c r="H81" s="61">
        <f t="shared" si="5"/>
        <v>30</v>
      </c>
      <c r="I81" s="69">
        <f>E81/B$14</f>
        <v>0.014285714285714287</v>
      </c>
      <c r="J81" s="63">
        <f>H81/H$96</f>
        <v>0.001350010548677325</v>
      </c>
      <c r="K81" s="2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s="4" customFormat="1" ht="20.25" customHeight="1">
      <c r="A82" s="55" t="s">
        <v>120</v>
      </c>
      <c r="B82" s="56"/>
      <c r="C82" s="56"/>
      <c r="D82" s="60"/>
      <c r="E82" s="86">
        <v>0.2</v>
      </c>
      <c r="F82" s="60" t="s">
        <v>8</v>
      </c>
      <c r="G82" s="61">
        <v>600</v>
      </c>
      <c r="H82" s="61">
        <f t="shared" si="5"/>
        <v>120</v>
      </c>
      <c r="I82" s="62">
        <f>E82/B$14</f>
        <v>0.05714285714285715</v>
      </c>
      <c r="J82" s="63">
        <f>H82/H$96</f>
        <v>0.0054000421947093</v>
      </c>
      <c r="K82" s="2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s="23" customFormat="1" ht="24.75" customHeight="1">
      <c r="A83" s="168" t="s">
        <v>96</v>
      </c>
      <c r="B83" s="169"/>
      <c r="C83" s="170"/>
      <c r="D83" s="60"/>
      <c r="E83" s="66">
        <v>2</v>
      </c>
      <c r="F83" s="60" t="s">
        <v>8</v>
      </c>
      <c r="G83" s="61">
        <v>600</v>
      </c>
      <c r="H83" s="61">
        <f t="shared" si="5"/>
        <v>1200</v>
      </c>
      <c r="I83" s="62">
        <v>0.2857142857142857</v>
      </c>
      <c r="J83" s="63">
        <f>H83/H$96</f>
        <v>0.054000421947092994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s="4" customFormat="1" ht="12.75">
      <c r="A84" s="55"/>
      <c r="B84" s="56"/>
      <c r="C84" s="56"/>
      <c r="D84" s="70"/>
      <c r="E84" s="86"/>
      <c r="F84" s="60"/>
      <c r="G84" s="61"/>
      <c r="H84" s="61" t="str">
        <f t="shared" si="5"/>
        <v>        </v>
      </c>
      <c r="I84" s="62"/>
      <c r="J84" s="6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s="4" customFormat="1" ht="12.75">
      <c r="A85" s="55" t="s">
        <v>97</v>
      </c>
      <c r="B85" s="56"/>
      <c r="C85" s="56"/>
      <c r="D85" s="60" t="s">
        <v>10</v>
      </c>
      <c r="E85" s="86">
        <v>0.2</v>
      </c>
      <c r="F85" s="60" t="s">
        <v>8</v>
      </c>
      <c r="G85" s="61">
        <v>600</v>
      </c>
      <c r="H85" s="61">
        <f t="shared" si="5"/>
        <v>120</v>
      </c>
      <c r="I85" s="62">
        <f>E85/B$14</f>
        <v>0.05714285714285715</v>
      </c>
      <c r="J85" s="63">
        <f>H85/H$96</f>
        <v>0.0054000421947093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s="21" customFormat="1" ht="25.5" customHeight="1">
      <c r="A86" s="168" t="s">
        <v>98</v>
      </c>
      <c r="B86" s="169"/>
      <c r="C86" s="170"/>
      <c r="D86" s="60"/>
      <c r="E86" s="66">
        <v>2</v>
      </c>
      <c r="F86" s="60" t="s">
        <v>8</v>
      </c>
      <c r="G86" s="61">
        <v>600</v>
      </c>
      <c r="H86" s="61">
        <f t="shared" si="5"/>
        <v>1200</v>
      </c>
      <c r="I86" s="62">
        <v>0.2857142857142857</v>
      </c>
      <c r="J86" s="63">
        <f>H86/H$96</f>
        <v>0.054000421947092994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s="21" customFormat="1" ht="11.25" customHeight="1">
      <c r="A87" s="100"/>
      <c r="B87" s="56"/>
      <c r="C87" s="56"/>
      <c r="D87" s="70"/>
      <c r="E87" s="70"/>
      <c r="F87" s="83"/>
      <c r="G87" s="61"/>
      <c r="H87" s="61" t="str">
        <f t="shared" si="5"/>
        <v>        </v>
      </c>
      <c r="I87" s="62"/>
      <c r="J87" s="6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s="4" customFormat="1" ht="12.75">
      <c r="A88" s="55" t="s">
        <v>121</v>
      </c>
      <c r="B88" s="56"/>
      <c r="C88" s="56"/>
      <c r="D88" s="60" t="s">
        <v>9</v>
      </c>
      <c r="E88" s="86">
        <v>0.2</v>
      </c>
      <c r="F88" s="60" t="s">
        <v>8</v>
      </c>
      <c r="G88" s="61">
        <v>600</v>
      </c>
      <c r="H88" s="61">
        <f t="shared" si="5"/>
        <v>120</v>
      </c>
      <c r="I88" s="62">
        <f>E88/B$14</f>
        <v>0.05714285714285715</v>
      </c>
      <c r="J88" s="63">
        <f>H88/H$96</f>
        <v>0.0054000421947093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s="23" customFormat="1" ht="24.75" customHeight="1" thickBot="1">
      <c r="A89" s="171" t="s">
        <v>98</v>
      </c>
      <c r="B89" s="172"/>
      <c r="C89" s="173"/>
      <c r="D89" s="90"/>
      <c r="E89" s="110">
        <v>2</v>
      </c>
      <c r="F89" s="90" t="s">
        <v>8</v>
      </c>
      <c r="G89" s="93">
        <v>600</v>
      </c>
      <c r="H89" s="93">
        <f t="shared" si="5"/>
        <v>1200</v>
      </c>
      <c r="I89" s="105">
        <v>0.2857142857142857</v>
      </c>
      <c r="J89" s="95">
        <f>H89/H$96</f>
        <v>0.054000421947092994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s="6" customFormat="1" ht="12.75">
      <c r="A90" s="111"/>
      <c r="B90" s="111"/>
      <c r="C90" s="111"/>
      <c r="D90" s="111"/>
      <c r="E90" s="111"/>
      <c r="F90" s="112"/>
      <c r="G90" s="111"/>
      <c r="H90" s="111"/>
      <c r="I90" s="72"/>
      <c r="J90" s="113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s="6" customFormat="1" ht="13.5" thickBot="1">
      <c r="A91" s="111"/>
      <c r="B91" s="111"/>
      <c r="C91" s="111"/>
      <c r="D91" s="111"/>
      <c r="E91" s="111"/>
      <c r="F91" s="112"/>
      <c r="G91" s="111"/>
      <c r="H91" s="111"/>
      <c r="I91" s="72"/>
      <c r="J91" s="113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s="4" customFormat="1" ht="24" customHeight="1">
      <c r="A92" s="114" t="s">
        <v>7</v>
      </c>
      <c r="B92" s="115"/>
      <c r="C92" s="116"/>
      <c r="D92" s="117"/>
      <c r="E92" s="118"/>
      <c r="F92" s="115"/>
      <c r="G92" s="119"/>
      <c r="H92" s="120">
        <f>SUM(H26:H89)</f>
        <v>20172.5205</v>
      </c>
      <c r="I92" s="121"/>
      <c r="J92" s="122"/>
      <c r="K92" s="2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s="4" customFormat="1" ht="12.75">
      <c r="A93" s="71" t="s">
        <v>6</v>
      </c>
      <c r="B93" s="72"/>
      <c r="C93" s="111"/>
      <c r="D93" s="111"/>
      <c r="E93" s="111"/>
      <c r="F93" s="111"/>
      <c r="G93" s="123"/>
      <c r="H93" s="124">
        <f>(H92*0.02)</f>
        <v>403.45041</v>
      </c>
      <c r="I93" s="121"/>
      <c r="J93" s="122"/>
      <c r="K93" s="2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s="4" customFormat="1" ht="12.75">
      <c r="A94" s="71" t="s">
        <v>5</v>
      </c>
      <c r="B94" s="72"/>
      <c r="C94" s="111"/>
      <c r="D94" s="111"/>
      <c r="E94" s="111"/>
      <c r="F94" s="111"/>
      <c r="G94" s="72"/>
      <c r="H94" s="124">
        <v>0</v>
      </c>
      <c r="I94" s="121"/>
      <c r="J94" s="125"/>
      <c r="K94" s="133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s="4" customFormat="1" ht="13.5" thickBot="1">
      <c r="A95" s="71" t="s">
        <v>112</v>
      </c>
      <c r="B95" s="72"/>
      <c r="C95" s="72"/>
      <c r="D95" s="72"/>
      <c r="E95" s="72"/>
      <c r="F95" s="72"/>
      <c r="G95" s="72"/>
      <c r="H95" s="126">
        <f>SUM(H92:H94)*0.08</f>
        <v>1646.0776728</v>
      </c>
      <c r="I95" s="127">
        <f>+H93+H94+H95</f>
        <v>2049.5280828</v>
      </c>
      <c r="J95" s="125"/>
      <c r="K95" s="133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s="4" customFormat="1" ht="13.5" thickBot="1">
      <c r="A96" s="150" t="s">
        <v>4</v>
      </c>
      <c r="B96" s="151"/>
      <c r="C96" s="151"/>
      <c r="D96" s="151"/>
      <c r="E96" s="151"/>
      <c r="F96" s="151"/>
      <c r="G96" s="152"/>
      <c r="H96" s="153">
        <f>SUM(H92:H95)</f>
        <v>22222.048582800002</v>
      </c>
      <c r="I96" s="121"/>
      <c r="J96" s="128"/>
      <c r="K96" s="133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s="4" customFormat="1" ht="13.5" thickBot="1">
      <c r="A97" s="155"/>
      <c r="B97" s="111"/>
      <c r="C97" s="111"/>
      <c r="D97" s="111"/>
      <c r="E97" s="111"/>
      <c r="F97" s="111"/>
      <c r="G97" s="111"/>
      <c r="H97" s="156"/>
      <c r="I97" s="121"/>
      <c r="J97" s="128"/>
      <c r="K97" s="134">
        <f>+C99+G99+G98+I95</f>
        <v>22222.0485828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s="4" customFormat="1" ht="21" customHeight="1">
      <c r="A98" s="157" t="s">
        <v>3</v>
      </c>
      <c r="B98" s="159"/>
      <c r="C98" s="161">
        <v>0</v>
      </c>
      <c r="D98" s="158">
        <f>(C98/H92)</f>
        <v>0</v>
      </c>
      <c r="E98" s="157" t="s">
        <v>2</v>
      </c>
      <c r="F98" s="159"/>
      <c r="G98" s="161">
        <f>SUM(H34:H89)</f>
        <v>17568.96</v>
      </c>
      <c r="H98" s="158">
        <f>(G98/H96)</f>
        <v>0.7906093776429991</v>
      </c>
      <c r="I98" s="121"/>
      <c r="J98" s="122"/>
      <c r="K98" s="135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s="4" customFormat="1" ht="15.75" customHeight="1" thickBot="1">
      <c r="A99" s="136" t="s">
        <v>1</v>
      </c>
      <c r="B99" s="160"/>
      <c r="C99" s="162">
        <v>0</v>
      </c>
      <c r="D99" s="154">
        <f>(C99/H96)</f>
        <v>0</v>
      </c>
      <c r="E99" s="136" t="s">
        <v>0</v>
      </c>
      <c r="F99" s="160"/>
      <c r="G99" s="162">
        <f>SUM(H26:H32)</f>
        <v>2603.5605</v>
      </c>
      <c r="H99" s="154">
        <f>(G99/H96)</f>
        <v>0.11716113797065368</v>
      </c>
      <c r="I99" s="121"/>
      <c r="J99" s="122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10" ht="12.75">
      <c r="A100" s="27" t="s">
        <v>71</v>
      </c>
      <c r="B100" s="27"/>
      <c r="C100" s="27"/>
      <c r="D100" s="27"/>
      <c r="E100" s="129"/>
      <c r="F100" s="130"/>
      <c r="G100" s="131"/>
      <c r="H100" s="35"/>
      <c r="I100" s="28"/>
      <c r="J100" s="29"/>
    </row>
    <row r="101" spans="1:10" ht="38.25" customHeight="1">
      <c r="A101" s="163" t="s">
        <v>122</v>
      </c>
      <c r="B101" s="163"/>
      <c r="C101" s="163"/>
      <c r="D101" s="163"/>
      <c r="E101" s="163"/>
      <c r="F101" s="163"/>
      <c r="G101" s="163"/>
      <c r="H101" s="163"/>
      <c r="I101" s="163"/>
      <c r="J101" s="163"/>
    </row>
    <row r="102" spans="1:25" s="2" customFormat="1" ht="15.75" customHeight="1">
      <c r="A102" s="164" t="s">
        <v>70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s="2" customFormat="1" ht="17.25" customHeight="1">
      <c r="A103" s="165" t="s">
        <v>68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s="2" customFormat="1" ht="12.75" customHeight="1">
      <c r="A104" s="7" t="s">
        <v>69</v>
      </c>
      <c r="B104" s="7"/>
      <c r="C104" s="10"/>
      <c r="D104" s="11"/>
      <c r="E104" s="7"/>
      <c r="F104" s="7"/>
      <c r="G104" s="10"/>
      <c r="H104" s="11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s="2" customFormat="1" ht="13.5">
      <c r="A105" s="7" t="s">
        <v>73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s="2" customFormat="1" ht="13.5">
      <c r="A106" s="7" t="s">
        <v>72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10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9"/>
    </row>
    <row r="109" spans="1:10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9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9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9"/>
    </row>
    <row r="112" spans="1:10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9"/>
    </row>
    <row r="113" spans="1:10" ht="12.75">
      <c r="A113" s="8"/>
      <c r="B113" s="8"/>
      <c r="C113" s="8"/>
      <c r="D113" s="8"/>
      <c r="E113" s="8"/>
      <c r="F113" s="8"/>
      <c r="G113" s="8"/>
      <c r="H113" s="8"/>
      <c r="I113" s="8"/>
      <c r="J113" s="9"/>
    </row>
    <row r="114" spans="1:10" ht="12.75">
      <c r="A114" s="8"/>
      <c r="B114" s="8"/>
      <c r="C114" s="8"/>
      <c r="D114" s="8"/>
      <c r="E114" s="8"/>
      <c r="F114" s="8"/>
      <c r="G114" s="8"/>
      <c r="H114" s="8"/>
      <c r="I114" s="8"/>
      <c r="J114" s="9"/>
    </row>
    <row r="115" spans="1:10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9"/>
    </row>
    <row r="116" spans="1:10" ht="12.75">
      <c r="A116" s="8"/>
      <c r="B116" s="8"/>
      <c r="C116" s="8"/>
      <c r="D116" s="8"/>
      <c r="E116" s="8"/>
      <c r="F116" s="8"/>
      <c r="G116" s="8"/>
      <c r="H116" s="8"/>
      <c r="I116" s="8"/>
      <c r="J116" s="9"/>
    </row>
    <row r="117" spans="1:10" ht="12.75">
      <c r="A117" s="8"/>
      <c r="B117" s="8"/>
      <c r="C117" s="8"/>
      <c r="D117" s="8"/>
      <c r="E117" s="8"/>
      <c r="F117" s="8"/>
      <c r="G117" s="8"/>
      <c r="H117" s="8"/>
      <c r="I117" s="8"/>
      <c r="J117" s="9"/>
    </row>
    <row r="118" spans="1:10" ht="12.75">
      <c r="A118" s="8"/>
      <c r="B118" s="8"/>
      <c r="C118" s="8"/>
      <c r="D118" s="8"/>
      <c r="E118" s="8"/>
      <c r="F118" s="8"/>
      <c r="G118" s="8"/>
      <c r="H118" s="8"/>
      <c r="I118" s="8"/>
      <c r="J118" s="9"/>
    </row>
    <row r="119" spans="1:10" ht="12.75">
      <c r="A119" s="8"/>
      <c r="B119" s="8"/>
      <c r="C119" s="8"/>
      <c r="D119" s="8"/>
      <c r="E119" s="8"/>
      <c r="F119" s="8"/>
      <c r="G119" s="8"/>
      <c r="H119" s="8"/>
      <c r="I119" s="8"/>
      <c r="J119" s="9"/>
    </row>
    <row r="120" spans="1:10" ht="12.75">
      <c r="A120" s="8"/>
      <c r="B120" s="8"/>
      <c r="C120" s="8"/>
      <c r="D120" s="8"/>
      <c r="E120" s="8"/>
      <c r="F120" s="8"/>
      <c r="G120" s="8"/>
      <c r="H120" s="8"/>
      <c r="I120" s="8"/>
      <c r="J120" s="9"/>
    </row>
    <row r="121" spans="1:10" ht="12.75">
      <c r="A121" s="8"/>
      <c r="B121" s="8"/>
      <c r="C121" s="8"/>
      <c r="D121" s="8"/>
      <c r="E121" s="8"/>
      <c r="F121" s="8"/>
      <c r="G121" s="8"/>
      <c r="H121" s="8"/>
      <c r="I121" s="8"/>
      <c r="J121" s="9"/>
    </row>
    <row r="122" spans="1:10" ht="12.75">
      <c r="A122" s="8"/>
      <c r="B122" s="8"/>
      <c r="C122" s="8"/>
      <c r="D122" s="8"/>
      <c r="E122" s="8"/>
      <c r="F122" s="8"/>
      <c r="G122" s="8"/>
      <c r="H122" s="8"/>
      <c r="I122" s="8"/>
      <c r="J122" s="9"/>
    </row>
    <row r="123" spans="1:10" ht="12.75">
      <c r="A123" s="8"/>
      <c r="B123" s="8"/>
      <c r="C123" s="8"/>
      <c r="D123" s="8"/>
      <c r="E123" s="8"/>
      <c r="F123" s="8"/>
      <c r="G123" s="8"/>
      <c r="H123" s="8"/>
      <c r="I123" s="8"/>
      <c r="J123" s="9"/>
    </row>
    <row r="124" spans="1:10" ht="12.75">
      <c r="A124" s="8"/>
      <c r="B124" s="8"/>
      <c r="C124" s="8"/>
      <c r="D124" s="8"/>
      <c r="E124" s="8"/>
      <c r="F124" s="8"/>
      <c r="G124" s="8"/>
      <c r="H124" s="8"/>
      <c r="I124" s="8"/>
      <c r="J124" s="9"/>
    </row>
    <row r="125" spans="1:10" ht="12.75">
      <c r="A125" s="8"/>
      <c r="B125" s="8"/>
      <c r="C125" s="8"/>
      <c r="D125" s="8"/>
      <c r="E125" s="8"/>
      <c r="F125" s="8"/>
      <c r="G125" s="8"/>
      <c r="H125" s="8"/>
      <c r="I125" s="8"/>
      <c r="J125" s="9"/>
    </row>
    <row r="126" spans="1:10" ht="12.75">
      <c r="A126" s="8"/>
      <c r="B126" s="8"/>
      <c r="C126" s="8"/>
      <c r="D126" s="8"/>
      <c r="E126" s="8"/>
      <c r="F126" s="8"/>
      <c r="G126" s="8"/>
      <c r="H126" s="8"/>
      <c r="I126" s="8"/>
      <c r="J126" s="9"/>
    </row>
    <row r="130" ht="13.5" customHeight="1"/>
    <row r="132" ht="13.5" customHeight="1"/>
    <row r="134" ht="13.5" customHeight="1"/>
  </sheetData>
  <sheetProtection/>
  <mergeCells count="23">
    <mergeCell ref="A5:J5"/>
    <mergeCell ref="A21:H21"/>
    <mergeCell ref="I21:I24"/>
    <mergeCell ref="J21:J24"/>
    <mergeCell ref="A37:C37"/>
    <mergeCell ref="A41:C41"/>
    <mergeCell ref="A73:J73"/>
    <mergeCell ref="A48:C48"/>
    <mergeCell ref="A53:C53"/>
    <mergeCell ref="A58:C58"/>
    <mergeCell ref="A63:C63"/>
    <mergeCell ref="A67:C67"/>
    <mergeCell ref="A71:C71"/>
    <mergeCell ref="A101:J101"/>
    <mergeCell ref="A102:J102"/>
    <mergeCell ref="A103:J103"/>
    <mergeCell ref="A107:J107"/>
    <mergeCell ref="A44:J44"/>
    <mergeCell ref="A77:C77"/>
    <mergeCell ref="A83:C83"/>
    <mergeCell ref="A86:C86"/>
    <mergeCell ref="A89:C89"/>
    <mergeCell ref="A74:J74"/>
  </mergeCells>
  <printOptions/>
  <pageMargins left="0.82" right="0.2362204724409449" top="0.5118110236220472" bottom="0.6299212598425197" header="0.15748031496062992" footer="0"/>
  <pageSetup horizontalDpi="600" verticalDpi="600" orientation="portrait" scale="83" r:id="rId2"/>
  <rowBreaks count="2" manualBreakCount="2">
    <brk id="46" max="9" man="1"/>
    <brk id="74" max="9" man="1"/>
  </rowBreaks>
  <colBreaks count="1" manualBreakCount="1">
    <brk id="10" min="4" max="1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Hector Devares</cp:lastModifiedBy>
  <cp:lastPrinted>2021-12-13T13:18:16Z</cp:lastPrinted>
  <dcterms:created xsi:type="dcterms:W3CDTF">1999-01-27T15:42:27Z</dcterms:created>
  <dcterms:modified xsi:type="dcterms:W3CDTF">2024-02-13T14:21:26Z</dcterms:modified>
  <cp:category/>
  <cp:version/>
  <cp:contentType/>
  <cp:contentStatus/>
</cp:coreProperties>
</file>