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</sheets>
  <externalReferences>
    <externalReference r:id="rId4"/>
  </externalReferences>
  <definedNames>
    <definedName name="_xlnm.Print_Area" localSheetId="0">'Hoja1'!$A$5:$K$73</definedName>
    <definedName name="_xlnm.Print_Titles" localSheetId="0">'Hoja1'!$5:$17</definedName>
  </definedNames>
  <calcPr fullCalcOnLoad="1"/>
</workbook>
</file>

<file path=xl/sharedStrings.xml><?xml version="1.0" encoding="utf-8"?>
<sst xmlns="http://schemas.openxmlformats.org/spreadsheetml/2006/main" count="106" uniqueCount="84">
  <si>
    <t>TOTAL</t>
  </si>
  <si>
    <t>SUBTOTAL</t>
  </si>
  <si>
    <t>Tarea</t>
  </si>
  <si>
    <t>Litro</t>
  </si>
  <si>
    <t>Quintal</t>
  </si>
  <si>
    <t xml:space="preserve">  (RD$)</t>
  </si>
  <si>
    <t xml:space="preserve"> Unidad</t>
  </si>
  <si>
    <t xml:space="preserve"> Mes</t>
  </si>
  <si>
    <t xml:space="preserve"> Actividad - Servicios o Insumos</t>
  </si>
  <si>
    <t xml:space="preserve">  Costo</t>
  </si>
  <si>
    <t>COSTOS VARIABLES DE PRODUCCION POR TAREA</t>
  </si>
  <si>
    <t>JORNAL DIARIO :</t>
  </si>
  <si>
    <t>8 Horas</t>
  </si>
  <si>
    <t>HOMBRE-DIA</t>
  </si>
  <si>
    <t xml:space="preserve"> PREP. TERRENO..</t>
  </si>
  <si>
    <t xml:space="preserve"> NIVEL INSUMOS...</t>
  </si>
  <si>
    <t xml:space="preserve"> ORIGEN DE AGUAS</t>
  </si>
  <si>
    <t>RENDIMIENTO</t>
  </si>
  <si>
    <t>ENTREVISTAS...</t>
  </si>
  <si>
    <t>AREA APLIC....</t>
  </si>
  <si>
    <t xml:space="preserve"> RUBRO</t>
  </si>
  <si>
    <t xml:space="preserve"> CICLO</t>
  </si>
  <si>
    <t>Saco</t>
  </si>
  <si>
    <t>Medio</t>
  </si>
  <si>
    <t>Coeficiente Técnico por Actividad</t>
  </si>
  <si>
    <t>Participación (%) por Actividad</t>
  </si>
  <si>
    <t>……………………………………………</t>
  </si>
  <si>
    <t>FECHA :</t>
  </si>
  <si>
    <t>Estimado Estudios Económicos</t>
  </si>
  <si>
    <t>Notas:</t>
  </si>
  <si>
    <t>Los coeficientes utilizados en la estimación de los costos de producción fueron, actualizados por entrevistas a productores y tecnicos de la regional Sur en el perodo 2020-22.  Se han actualizado anualmente el precio de los insumos (pesticidas, agua y combustible), mano de obra,  actividades de preparación de  terreno y tasa de interés. Precios de los insumos actualizados a marzo 2022.</t>
  </si>
  <si>
    <t>Nacional</t>
  </si>
  <si>
    <t>Maní</t>
  </si>
  <si>
    <t>Mecanizado</t>
  </si>
  <si>
    <t>Cantidad</t>
  </si>
  <si>
    <t>Viceministerio de Planificación Sectorial Agropecuaria</t>
  </si>
  <si>
    <t>Departamento de Economía Agropecuaria y Estadísticas</t>
  </si>
  <si>
    <t>Costos variables de producción de Maní, 2022 (RD$/ tarea)</t>
  </si>
  <si>
    <t>3 Meses</t>
  </si>
  <si>
    <t>Costo/ TAS</t>
  </si>
  <si>
    <t xml:space="preserve">FECHA SIEMBRA </t>
  </si>
  <si>
    <t>Todo el año</t>
  </si>
  <si>
    <t>FECHA DE COSECHA</t>
  </si>
  <si>
    <t>Gravedad</t>
  </si>
  <si>
    <t>1.1 Acondicionamiento del terreno</t>
  </si>
  <si>
    <t>1.2 Corte</t>
  </si>
  <si>
    <t>1.3 Cruce</t>
  </si>
  <si>
    <t>1.4 Rastra</t>
  </si>
  <si>
    <t>Frecuencia</t>
  </si>
  <si>
    <t>Precio</t>
  </si>
  <si>
    <t>Unitario</t>
  </si>
  <si>
    <t>Total de preparación</t>
  </si>
  <si>
    <t>2. Gastos de insumos</t>
  </si>
  <si>
    <t xml:space="preserve"> QQS/ TAS</t>
  </si>
  <si>
    <t xml:space="preserve"> 2.1 Uso de Semillas </t>
  </si>
  <si>
    <t>2.2 Fertilizantes Formula Completa</t>
  </si>
  <si>
    <t>3. Herbicida</t>
  </si>
  <si>
    <t>2.4 Glifonova, Rayo</t>
  </si>
  <si>
    <t>5.  Insecticidas</t>
  </si>
  <si>
    <t>2.6  Cidim</t>
  </si>
  <si>
    <t>7. Fungicida</t>
  </si>
  <si>
    <t>2.8 Rovral + Dithane M-45</t>
  </si>
  <si>
    <t>2.9 Abono Foliar</t>
  </si>
  <si>
    <t>Libra</t>
  </si>
  <si>
    <t>Total de Gastos de Insumos</t>
  </si>
  <si>
    <t>3. Gastos</t>
  </si>
  <si>
    <t>3.1 Pago de Agua a la Junta de Regantes</t>
  </si>
  <si>
    <t>3.2 Transporte de Semillas</t>
  </si>
  <si>
    <t>3.3 Transporte Fertilizante</t>
  </si>
  <si>
    <t>Total de Otros Gastos</t>
  </si>
  <si>
    <t>4. Mano de obra Directa</t>
  </si>
  <si>
    <t>4.1 Aplicación de Riego</t>
  </si>
  <si>
    <t>Hom/Día</t>
  </si>
  <si>
    <t>4.2 Aplicación de Plaquicida</t>
  </si>
  <si>
    <t>4.3 Siembra Mecanizada</t>
  </si>
  <si>
    <t>4.4 Aplicación de Fertilizantes</t>
  </si>
  <si>
    <t>Sub-Total</t>
  </si>
  <si>
    <t>5. Recolección</t>
  </si>
  <si>
    <t>5.1 Arranque</t>
  </si>
  <si>
    <t>5.2 Estibado en Campo</t>
  </si>
  <si>
    <t>5.3 Despalille</t>
  </si>
  <si>
    <t>5.4 Uso de Hilo, Aguja, Faldo y Sacos</t>
  </si>
  <si>
    <t>CARGOS FINANCIEROS (8%)</t>
  </si>
  <si>
    <r>
      <rPr>
        <b/>
        <sz val="9.5"/>
        <rFont val="Calibri"/>
        <family val="2"/>
      </rPr>
      <t>Elaborado:</t>
    </r>
    <r>
      <rPr>
        <sz val="9.5"/>
        <rFont val="Calibri"/>
        <family val="2"/>
      </rPr>
      <t xml:space="preserve"> Ministerio de Agricultura, Departamento de Economía Agropecuaria y Estadísticas.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</si>
</sst>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_)"/>
    <numFmt numFmtId="188" formatCode="0.0000_)"/>
    <numFmt numFmtId="189" formatCode="0.00_)"/>
    <numFmt numFmtId="190" formatCode="#,##0.0000_);\(#,##0.0000\)"/>
    <numFmt numFmtId="191" formatCode="_(* #,##0.000_);_(* \(#,##0.000\);_(* &quot;-&quot;??_);_(@_)"/>
    <numFmt numFmtId="192" formatCode="_(* #,##0.0000_);_(* \(#,##0.0000\);_(* &quot;-&quot;??_);_(@_)"/>
    <numFmt numFmtId="193" formatCode="#,##0.0\ _€;\-#,##0.0\ _€"/>
    <numFmt numFmtId="194" formatCode="#,##0.00_ ;\-#,##0.00\ "/>
    <numFmt numFmtId="195" formatCode="_-* #,##0.00_-;\-* #,##0.00_-;_-* &quot;-&quot;??_-;_-@_-"/>
    <numFmt numFmtId="196" formatCode="0.000_)"/>
    <numFmt numFmtId="197" formatCode="0.0_)"/>
    <numFmt numFmtId="198" formatCode="0.00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.0_);\(#,##0.0\)"/>
    <numFmt numFmtId="204" formatCode="#,##0.000_);\(#,##0.000\)"/>
  </numFmts>
  <fonts count="55">
    <font>
      <sz val="10"/>
      <name val="Arial"/>
      <family val="0"/>
    </font>
    <font>
      <b/>
      <sz val="9.5"/>
      <name val="Calibri"/>
      <family val="2"/>
    </font>
    <font>
      <sz val="9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20" fillId="33" borderId="0" xfId="0" applyFont="1" applyFill="1" applyAlignment="1">
      <alignment/>
    </xf>
    <xf numFmtId="9" fontId="20" fillId="33" borderId="0" xfId="54" applyFont="1" applyFill="1" applyAlignment="1">
      <alignment horizontal="center"/>
    </xf>
    <xf numFmtId="0" fontId="49" fillId="33" borderId="0" xfId="0" applyFont="1" applyFill="1" applyAlignment="1">
      <alignment/>
    </xf>
    <xf numFmtId="0" fontId="20" fillId="0" borderId="0" xfId="0" applyFont="1" applyAlignment="1">
      <alignment/>
    </xf>
    <xf numFmtId="0" fontId="22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>
      <alignment/>
    </xf>
    <xf numFmtId="0" fontId="23" fillId="33" borderId="0" xfId="0" applyFont="1" applyFill="1" applyAlignment="1" applyProtection="1">
      <alignment horizontal="left"/>
      <protection/>
    </xf>
    <xf numFmtId="0" fontId="24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 horizontal="center"/>
      <protection/>
    </xf>
    <xf numFmtId="189" fontId="22" fillId="33" borderId="0" xfId="0" applyNumberFormat="1" applyFont="1" applyFill="1" applyAlignment="1" applyProtection="1">
      <alignment horizontal="center"/>
      <protection/>
    </xf>
    <xf numFmtId="187" fontId="22" fillId="33" borderId="0" xfId="0" applyNumberFormat="1" applyFont="1" applyFill="1" applyAlignment="1" applyProtection="1">
      <alignment horizontal="left"/>
      <protection/>
    </xf>
    <xf numFmtId="0" fontId="25" fillId="33" borderId="0" xfId="0" applyFont="1" applyFill="1" applyAlignment="1" applyProtection="1">
      <alignment horizontal="center"/>
      <protection/>
    </xf>
    <xf numFmtId="189" fontId="22" fillId="33" borderId="0" xfId="0" applyNumberFormat="1" applyFont="1" applyFill="1" applyAlignment="1" applyProtection="1" quotePrefix="1">
      <alignment horizontal="left"/>
      <protection/>
    </xf>
    <xf numFmtId="0" fontId="20" fillId="33" borderId="0" xfId="0" applyFont="1" applyFill="1" applyBorder="1" applyAlignment="1" applyProtection="1">
      <alignment horizontal="fill"/>
      <protection/>
    </xf>
    <xf numFmtId="0" fontId="50" fillId="33" borderId="0" xfId="0" applyFont="1" applyFill="1" applyAlignment="1">
      <alignment/>
    </xf>
    <xf numFmtId="0" fontId="23" fillId="33" borderId="10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>
      <alignment/>
    </xf>
    <xf numFmtId="0" fontId="20" fillId="33" borderId="11" xfId="0" applyFont="1" applyFill="1" applyBorder="1" applyAlignment="1">
      <alignment horizontal="center"/>
    </xf>
    <xf numFmtId="9" fontId="20" fillId="33" borderId="12" xfId="54" applyFont="1" applyFill="1" applyBorder="1" applyAlignment="1">
      <alignment horizontal="center"/>
    </xf>
    <xf numFmtId="0" fontId="20" fillId="33" borderId="10" xfId="0" applyFont="1" applyFill="1" applyBorder="1" applyAlignment="1" applyProtection="1">
      <alignment horizontal="left"/>
      <protection/>
    </xf>
    <xf numFmtId="189" fontId="20" fillId="33" borderId="0" xfId="0" applyNumberFormat="1" applyFont="1" applyFill="1" applyBorder="1" applyAlignment="1" applyProtection="1">
      <alignment/>
      <protection/>
    </xf>
    <xf numFmtId="0" fontId="20" fillId="33" borderId="11" xfId="0" applyFont="1" applyFill="1" applyBorder="1" applyAlignment="1" applyProtection="1">
      <alignment horizontal="center"/>
      <protection/>
    </xf>
    <xf numFmtId="194" fontId="49" fillId="33" borderId="0" xfId="0" applyNumberFormat="1" applyFont="1" applyFill="1" applyAlignment="1">
      <alignment/>
    </xf>
    <xf numFmtId="0" fontId="20" fillId="33" borderId="1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194" fontId="49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 applyProtection="1">
      <alignment horizontal="center"/>
      <protection/>
    </xf>
    <xf numFmtId="9" fontId="20" fillId="33" borderId="0" xfId="54" applyFont="1" applyFill="1" applyBorder="1" applyAlignment="1">
      <alignment horizontal="center"/>
    </xf>
    <xf numFmtId="0" fontId="23" fillId="33" borderId="13" xfId="0" applyFont="1" applyFill="1" applyBorder="1" applyAlignment="1" applyProtection="1">
      <alignment horizontal="left"/>
      <protection/>
    </xf>
    <xf numFmtId="0" fontId="20" fillId="33" borderId="14" xfId="0" applyFont="1" applyFill="1" applyBorder="1" applyAlignment="1" applyProtection="1">
      <alignment horizontal="fill"/>
      <protection/>
    </xf>
    <xf numFmtId="189" fontId="20" fillId="33" borderId="14" xfId="0" applyNumberFormat="1" applyFont="1" applyFill="1" applyBorder="1" applyAlignment="1" applyProtection="1">
      <alignment horizontal="fill"/>
      <protection/>
    </xf>
    <xf numFmtId="9" fontId="26" fillId="33" borderId="0" xfId="54" applyFont="1" applyFill="1" applyAlignment="1">
      <alignment horizontal="center"/>
    </xf>
    <xf numFmtId="0" fontId="22" fillId="33" borderId="0" xfId="0" applyFont="1" applyFill="1" applyBorder="1" applyAlignment="1">
      <alignment/>
    </xf>
    <xf numFmtId="43" fontId="22" fillId="33" borderId="0" xfId="47" applyFont="1" applyFill="1" applyBorder="1" applyAlignment="1">
      <alignment/>
    </xf>
    <xf numFmtId="43" fontId="51" fillId="33" borderId="0" xfId="47" applyFont="1" applyFill="1" applyBorder="1" applyAlignment="1">
      <alignment/>
    </xf>
    <xf numFmtId="0" fontId="22" fillId="0" borderId="0" xfId="0" applyFont="1" applyAlignment="1">
      <alignment/>
    </xf>
    <xf numFmtId="0" fontId="22" fillId="33" borderId="0" xfId="0" applyFont="1" applyFill="1" applyAlignment="1" applyProtection="1">
      <alignment horizontal="left"/>
      <protection/>
    </xf>
    <xf numFmtId="7" fontId="22" fillId="33" borderId="0" xfId="0" applyNumberFormat="1" applyFont="1" applyFill="1" applyAlignment="1" applyProtection="1">
      <alignment/>
      <protection/>
    </xf>
    <xf numFmtId="0" fontId="20" fillId="33" borderId="0" xfId="0" applyFont="1" applyFill="1" applyAlignment="1">
      <alignment horizontal="center"/>
    </xf>
    <xf numFmtId="9" fontId="20" fillId="0" borderId="0" xfId="54" applyFont="1" applyAlignment="1">
      <alignment horizontal="center"/>
    </xf>
    <xf numFmtId="0" fontId="23" fillId="34" borderId="0" xfId="0" applyFont="1" applyFill="1" applyBorder="1" applyAlignment="1" applyProtection="1">
      <alignment horizontal="centerContinuous"/>
      <protection/>
    </xf>
    <xf numFmtId="0" fontId="23" fillId="34" borderId="0" xfId="0" applyFont="1" applyFill="1" applyBorder="1" applyAlignment="1">
      <alignment horizontal="centerContinuous"/>
    </xf>
    <xf numFmtId="0" fontId="50" fillId="34" borderId="15" xfId="0" applyFont="1" applyFill="1" applyBorder="1" applyAlignment="1" applyProtection="1">
      <alignment horizontal="fill"/>
      <protection/>
    </xf>
    <xf numFmtId="0" fontId="50" fillId="34" borderId="16" xfId="0" applyFont="1" applyFill="1" applyBorder="1" applyAlignment="1" applyProtection="1">
      <alignment horizontal="fill"/>
      <protection/>
    </xf>
    <xf numFmtId="0" fontId="52" fillId="34" borderId="17" xfId="0" applyFont="1" applyFill="1" applyBorder="1" applyAlignment="1" applyProtection="1">
      <alignment horizontal="center"/>
      <protection/>
    </xf>
    <xf numFmtId="0" fontId="52" fillId="34" borderId="18" xfId="0" applyFont="1" applyFill="1" applyBorder="1" applyAlignment="1" applyProtection="1">
      <alignment horizontal="center"/>
      <protection/>
    </xf>
    <xf numFmtId="0" fontId="52" fillId="34" borderId="17" xfId="0" applyFont="1" applyFill="1" applyBorder="1" applyAlignment="1" applyProtection="1">
      <alignment horizontal="center" vertical="center"/>
      <protection/>
    </xf>
    <xf numFmtId="0" fontId="52" fillId="34" borderId="18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>
      <alignment horizontal="center" vertical="center"/>
    </xf>
    <xf numFmtId="9" fontId="20" fillId="33" borderId="12" xfId="54" applyFont="1" applyFill="1" applyBorder="1" applyAlignment="1">
      <alignment horizontal="center" vertical="center"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3" fillId="34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39" fontId="22" fillId="33" borderId="0" xfId="0" applyNumberFormat="1" applyFont="1" applyFill="1" applyAlignment="1" applyProtection="1">
      <alignment horizontal="center"/>
      <protection/>
    </xf>
    <xf numFmtId="0" fontId="50" fillId="34" borderId="16" xfId="0" applyFont="1" applyFill="1" applyBorder="1" applyAlignment="1" applyProtection="1">
      <alignment horizontal="center"/>
      <protection/>
    </xf>
    <xf numFmtId="0" fontId="20" fillId="33" borderId="11" xfId="0" applyFont="1" applyFill="1" applyBorder="1" applyAlignment="1" applyProtection="1">
      <alignment horizontal="center"/>
      <protection locked="0"/>
    </xf>
    <xf numFmtId="0" fontId="20" fillId="33" borderId="14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10" fontId="22" fillId="33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188" fontId="20" fillId="33" borderId="11" xfId="0" applyNumberFormat="1" applyFont="1" applyFill="1" applyBorder="1" applyAlignment="1" applyProtection="1">
      <alignment horizontal="center"/>
      <protection/>
    </xf>
    <xf numFmtId="188" fontId="20" fillId="33" borderId="11" xfId="0" applyNumberFormat="1" applyFont="1" applyFill="1" applyBorder="1" applyAlignment="1" applyProtection="1">
      <alignment horizontal="center" vertical="center"/>
      <protection/>
    </xf>
    <xf numFmtId="188" fontId="20" fillId="33" borderId="0" xfId="0" applyNumberFormat="1" applyFont="1" applyFill="1" applyBorder="1" applyAlignment="1" applyProtection="1">
      <alignment horizontal="center"/>
      <protection/>
    </xf>
    <xf numFmtId="0" fontId="20" fillId="33" borderId="14" xfId="0" applyFont="1" applyFill="1" applyBorder="1" applyAlignment="1" applyProtection="1">
      <alignment horizontal="center"/>
      <protection/>
    </xf>
    <xf numFmtId="43" fontId="22" fillId="33" borderId="0" xfId="47" applyFont="1" applyFill="1" applyBorder="1" applyAlignment="1">
      <alignment horizontal="center"/>
    </xf>
    <xf numFmtId="39" fontId="20" fillId="33" borderId="11" xfId="0" applyNumberFormat="1" applyFont="1" applyFill="1" applyBorder="1" applyAlignment="1" applyProtection="1">
      <alignment horizontal="center"/>
      <protection/>
    </xf>
    <xf numFmtId="39" fontId="20" fillId="33" borderId="11" xfId="0" applyNumberFormat="1" applyFont="1" applyFill="1" applyBorder="1" applyAlignment="1" applyProtection="1">
      <alignment horizontal="center" vertical="center"/>
      <protection/>
    </xf>
    <xf numFmtId="39" fontId="20" fillId="33" borderId="0" xfId="0" applyNumberFormat="1" applyFont="1" applyFill="1" applyBorder="1" applyAlignment="1" applyProtection="1">
      <alignment horizontal="center"/>
      <protection/>
    </xf>
    <xf numFmtId="7" fontId="22" fillId="33" borderId="0" xfId="0" applyNumberFormat="1" applyFont="1" applyFill="1" applyAlignment="1" applyProtection="1">
      <alignment horizontal="center"/>
      <protection/>
    </xf>
    <xf numFmtId="39" fontId="23" fillId="34" borderId="0" xfId="0" applyNumberFormat="1" applyFont="1" applyFill="1" applyBorder="1" applyAlignment="1" applyProtection="1">
      <alignment horizontal="center"/>
      <protection/>
    </xf>
    <xf numFmtId="39" fontId="52" fillId="34" borderId="19" xfId="0" applyNumberFormat="1" applyFont="1" applyFill="1" applyBorder="1" applyAlignment="1" applyProtection="1">
      <alignment horizontal="center"/>
      <protection/>
    </xf>
    <xf numFmtId="0" fontId="50" fillId="34" borderId="20" xfId="0" applyFont="1" applyFill="1" applyBorder="1" applyAlignment="1" applyProtection="1">
      <alignment horizontal="center"/>
      <protection/>
    </xf>
    <xf numFmtId="39" fontId="20" fillId="33" borderId="11" xfId="0" applyNumberFormat="1" applyFont="1" applyFill="1" applyBorder="1" applyAlignment="1">
      <alignment horizontal="center"/>
    </xf>
    <xf numFmtId="39" fontId="23" fillId="33" borderId="21" xfId="0" applyNumberFormat="1" applyFont="1" applyFill="1" applyBorder="1" applyAlignment="1" applyProtection="1">
      <alignment horizontal="center"/>
      <protection/>
    </xf>
    <xf numFmtId="189" fontId="20" fillId="33" borderId="12" xfId="0" applyNumberFormat="1" applyFont="1" applyFill="1" applyBorder="1" applyAlignment="1" applyProtection="1">
      <alignment horizontal="center"/>
      <protection/>
    </xf>
    <xf numFmtId="4" fontId="20" fillId="33" borderId="0" xfId="0" applyNumberFormat="1" applyFont="1" applyFill="1" applyAlignment="1">
      <alignment horizontal="center"/>
    </xf>
    <xf numFmtId="4" fontId="23" fillId="34" borderId="0" xfId="0" applyNumberFormat="1" applyFont="1" applyFill="1" applyBorder="1" applyAlignment="1" applyProtection="1">
      <alignment horizontal="center"/>
      <protection/>
    </xf>
    <xf numFmtId="4" fontId="20" fillId="33" borderId="11" xfId="47" applyNumberFormat="1" applyFont="1" applyFill="1" applyBorder="1" applyAlignment="1">
      <alignment horizontal="center"/>
    </xf>
    <xf numFmtId="4" fontId="20" fillId="33" borderId="11" xfId="47" applyNumberFormat="1" applyFont="1" applyFill="1" applyBorder="1" applyAlignment="1">
      <alignment horizontal="center" vertical="center"/>
    </xf>
    <xf numFmtId="4" fontId="20" fillId="33" borderId="0" xfId="47" applyNumberFormat="1" applyFont="1" applyFill="1" applyBorder="1" applyAlignment="1">
      <alignment horizontal="center"/>
    </xf>
    <xf numFmtId="4" fontId="53" fillId="33" borderId="0" xfId="47" applyNumberFormat="1" applyFont="1" applyFill="1" applyBorder="1" applyAlignment="1">
      <alignment horizontal="center"/>
    </xf>
    <xf numFmtId="4" fontId="30" fillId="33" borderId="0" xfId="47" applyNumberFormat="1" applyFont="1" applyFill="1" applyBorder="1" applyAlignment="1">
      <alignment horizontal="center"/>
    </xf>
    <xf numFmtId="4" fontId="22" fillId="33" borderId="0" xfId="0" applyNumberFormat="1" applyFont="1" applyFill="1" applyAlignment="1" applyProtection="1">
      <alignment horizontal="center"/>
      <protection/>
    </xf>
    <xf numFmtId="4" fontId="22" fillId="33" borderId="0" xfId="0" applyNumberFormat="1" applyFont="1" applyFill="1" applyAlignment="1">
      <alignment horizontal="center"/>
    </xf>
    <xf numFmtId="4" fontId="20" fillId="0" borderId="0" xfId="0" applyNumberFormat="1" applyFont="1" applyAlignment="1">
      <alignment horizontal="center"/>
    </xf>
    <xf numFmtId="0" fontId="52" fillId="35" borderId="22" xfId="0" applyFont="1" applyFill="1" applyBorder="1" applyAlignment="1" applyProtection="1">
      <alignment horizontal="left"/>
      <protection/>
    </xf>
    <xf numFmtId="0" fontId="52" fillId="35" borderId="23" xfId="0" applyFont="1" applyFill="1" applyBorder="1" applyAlignment="1" applyProtection="1">
      <alignment horizontal="left"/>
      <protection/>
    </xf>
    <xf numFmtId="0" fontId="52" fillId="35" borderId="23" xfId="0" applyFont="1" applyFill="1" applyBorder="1" applyAlignment="1" applyProtection="1">
      <alignment horizontal="center"/>
      <protection/>
    </xf>
    <xf numFmtId="4" fontId="52" fillId="35" borderId="24" xfId="0" applyNumberFormat="1" applyFont="1" applyFill="1" applyBorder="1" applyAlignment="1" applyProtection="1">
      <alignment horizontal="center"/>
      <protection/>
    </xf>
    <xf numFmtId="0" fontId="30" fillId="33" borderId="0" xfId="0" applyFont="1" applyFill="1" applyBorder="1" applyAlignment="1">
      <alignment/>
    </xf>
    <xf numFmtId="4" fontId="20" fillId="33" borderId="0" xfId="0" applyNumberFormat="1" applyFont="1" applyFill="1" applyBorder="1" applyAlignment="1">
      <alignment horizontal="center"/>
    </xf>
    <xf numFmtId="0" fontId="52" fillId="34" borderId="14" xfId="0" applyFont="1" applyFill="1" applyBorder="1" applyAlignment="1" applyProtection="1">
      <alignment horizontal="center"/>
      <protection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 horizontal="center"/>
    </xf>
    <xf numFmtId="188" fontId="23" fillId="33" borderId="11" xfId="0" applyNumberFormat="1" applyFont="1" applyFill="1" applyBorder="1" applyAlignment="1" applyProtection="1">
      <alignment horizontal="center"/>
      <protection/>
    </xf>
    <xf numFmtId="39" fontId="23" fillId="33" borderId="11" xfId="0" applyNumberFormat="1" applyFont="1" applyFill="1" applyBorder="1" applyAlignment="1" applyProtection="1">
      <alignment horizontal="center"/>
      <protection/>
    </xf>
    <xf numFmtId="4" fontId="23" fillId="33" borderId="11" xfId="47" applyNumberFormat="1" applyFont="1" applyFill="1" applyBorder="1" applyAlignment="1">
      <alignment horizontal="center"/>
    </xf>
    <xf numFmtId="0" fontId="20" fillId="33" borderId="0" xfId="0" applyFont="1" applyFill="1" applyAlignment="1" applyProtection="1">
      <alignment horizontal="left"/>
      <protection/>
    </xf>
    <xf numFmtId="0" fontId="23" fillId="33" borderId="11" xfId="0" applyFont="1" applyFill="1" applyBorder="1" applyAlignment="1" applyProtection="1">
      <alignment horizontal="center"/>
      <protection/>
    </xf>
    <xf numFmtId="9" fontId="23" fillId="33" borderId="12" xfId="54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0" fontId="23" fillId="0" borderId="0" xfId="0" applyFont="1" applyAlignment="1">
      <alignment/>
    </xf>
    <xf numFmtId="9" fontId="23" fillId="33" borderId="12" xfId="54" applyFont="1" applyFill="1" applyBorder="1" applyAlignment="1">
      <alignment horizontal="center"/>
    </xf>
    <xf numFmtId="204" fontId="20" fillId="33" borderId="11" xfId="0" applyNumberFormat="1" applyFont="1" applyFill="1" applyBorder="1" applyAlignment="1" applyProtection="1">
      <alignment horizontal="center"/>
      <protection/>
    </xf>
    <xf numFmtId="0" fontId="54" fillId="33" borderId="0" xfId="0" applyFont="1" applyFill="1" applyAlignment="1">
      <alignment/>
    </xf>
    <xf numFmtId="0" fontId="23" fillId="33" borderId="22" xfId="0" applyFont="1" applyFill="1" applyBorder="1" applyAlignment="1" applyProtection="1">
      <alignment horizontal="left"/>
      <protection/>
    </xf>
    <xf numFmtId="0" fontId="23" fillId="33" borderId="23" xfId="0" applyFont="1" applyFill="1" applyBorder="1" applyAlignment="1">
      <alignment/>
    </xf>
    <xf numFmtId="0" fontId="23" fillId="33" borderId="18" xfId="0" applyFont="1" applyFill="1" applyBorder="1" applyAlignment="1">
      <alignment horizontal="center"/>
    </xf>
    <xf numFmtId="188" fontId="23" fillId="33" borderId="18" xfId="0" applyNumberFormat="1" applyFont="1" applyFill="1" applyBorder="1" applyAlignment="1" applyProtection="1">
      <alignment horizontal="center"/>
      <protection/>
    </xf>
    <xf numFmtId="0" fontId="23" fillId="33" borderId="18" xfId="0" applyFont="1" applyFill="1" applyBorder="1" applyAlignment="1" applyProtection="1">
      <alignment horizontal="center"/>
      <protection/>
    </xf>
    <xf numFmtId="39" fontId="23" fillId="33" borderId="18" xfId="0" applyNumberFormat="1" applyFont="1" applyFill="1" applyBorder="1" applyAlignment="1" applyProtection="1">
      <alignment horizontal="center"/>
      <protection/>
    </xf>
    <xf numFmtId="4" fontId="23" fillId="33" borderId="18" xfId="47" applyNumberFormat="1" applyFont="1" applyFill="1" applyBorder="1" applyAlignment="1">
      <alignment horizontal="center"/>
    </xf>
    <xf numFmtId="9" fontId="23" fillId="33" borderId="24" xfId="54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center"/>
      <protection/>
    </xf>
    <xf numFmtId="0" fontId="22" fillId="33" borderId="0" xfId="0" applyFont="1" applyFill="1" applyAlignment="1">
      <alignment horizontal="left"/>
    </xf>
    <xf numFmtId="0" fontId="50" fillId="34" borderId="25" xfId="0" applyFont="1" applyFill="1" applyBorder="1" applyAlignment="1">
      <alignment horizontal="center" vertical="justify"/>
    </xf>
    <xf numFmtId="0" fontId="50" fillId="34" borderId="26" xfId="0" applyFont="1" applyFill="1" applyBorder="1" applyAlignment="1">
      <alignment horizontal="center" vertical="justify"/>
    </xf>
    <xf numFmtId="0" fontId="50" fillId="34" borderId="27" xfId="0" applyFont="1" applyFill="1" applyBorder="1" applyAlignment="1">
      <alignment horizontal="center" vertical="justify"/>
    </xf>
    <xf numFmtId="0" fontId="25" fillId="33" borderId="0" xfId="0" applyFont="1" applyFill="1" applyBorder="1" applyAlignment="1" applyProtection="1">
      <alignment horizontal="center" vertical="center"/>
      <protection/>
    </xf>
    <xf numFmtId="4" fontId="50" fillId="34" borderId="28" xfId="0" applyNumberFormat="1" applyFont="1" applyFill="1" applyBorder="1" applyAlignment="1">
      <alignment horizontal="center" vertical="justify"/>
    </xf>
    <xf numFmtId="4" fontId="50" fillId="34" borderId="29" xfId="0" applyNumberFormat="1" applyFont="1" applyFill="1" applyBorder="1" applyAlignment="1">
      <alignment horizontal="center" vertical="justify"/>
    </xf>
    <xf numFmtId="4" fontId="50" fillId="34" borderId="30" xfId="0" applyNumberFormat="1" applyFont="1" applyFill="1" applyBorder="1" applyAlignment="1">
      <alignment horizontal="center" vertical="justify"/>
    </xf>
    <xf numFmtId="0" fontId="22" fillId="33" borderId="0" xfId="0" applyFont="1" applyFill="1" applyAlignment="1">
      <alignment horizontal="left" wrapText="1"/>
    </xf>
    <xf numFmtId="0" fontId="2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 wrapText="1"/>
      <protection/>
    </xf>
    <xf numFmtId="0" fontId="52" fillId="34" borderId="13" xfId="0" applyFont="1" applyFill="1" applyBorder="1" applyAlignment="1" applyProtection="1">
      <alignment horizontal="center"/>
      <protection/>
    </xf>
    <xf numFmtId="0" fontId="52" fillId="34" borderId="14" xfId="0" applyFont="1" applyFill="1" applyBorder="1" applyAlignment="1" applyProtection="1">
      <alignment horizontal="center"/>
      <protection/>
    </xf>
    <xf numFmtId="0" fontId="25" fillId="33" borderId="0" xfId="0" applyFont="1" applyFill="1" applyAlignment="1">
      <alignment horizontal="center" vertical="center"/>
    </xf>
    <xf numFmtId="0" fontId="52" fillId="34" borderId="31" xfId="0" applyFont="1" applyFill="1" applyBorder="1" applyAlignment="1" applyProtection="1">
      <alignment horizontal="center" vertical="center"/>
      <protection/>
    </xf>
    <xf numFmtId="0" fontId="52" fillId="34" borderId="32" xfId="0" applyFont="1" applyFill="1" applyBorder="1" applyAlignment="1" applyProtection="1">
      <alignment horizontal="center" vertical="center"/>
      <protection/>
    </xf>
    <xf numFmtId="0" fontId="52" fillId="34" borderId="33" xfId="0" applyFont="1" applyFill="1" applyBorder="1" applyAlignment="1" applyProtection="1">
      <alignment horizontal="center" vertical="center"/>
      <protection/>
    </xf>
    <xf numFmtId="0" fontId="52" fillId="34" borderId="22" xfId="0" applyFont="1" applyFill="1" applyBorder="1" applyAlignment="1" applyProtection="1">
      <alignment horizontal="center" vertical="center"/>
      <protection/>
    </xf>
    <xf numFmtId="0" fontId="52" fillId="34" borderId="23" xfId="0" applyFont="1" applyFill="1" applyBorder="1" applyAlignment="1" applyProtection="1">
      <alignment horizontal="center" vertical="center"/>
      <protection/>
    </xf>
    <xf numFmtId="0" fontId="52" fillId="34" borderId="34" xfId="0" applyFont="1" applyFill="1" applyBorder="1" applyAlignment="1" applyProtection="1">
      <alignment horizontal="center" vertical="center"/>
      <protection/>
    </xf>
    <xf numFmtId="0" fontId="52" fillId="34" borderId="17" xfId="0" applyFont="1" applyFill="1" applyBorder="1" applyAlignment="1" applyProtection="1">
      <alignment horizontal="center" vertical="center"/>
      <protection/>
    </xf>
    <xf numFmtId="0" fontId="52" fillId="34" borderId="18" xfId="0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 applyProtection="1">
      <alignment horizontal="left" wrapText="1"/>
      <protection/>
    </xf>
    <xf numFmtId="0" fontId="20" fillId="33" borderId="0" xfId="0" applyFont="1" applyFill="1" applyBorder="1" applyAlignment="1" applyProtection="1">
      <alignment horizontal="left" wrapText="1"/>
      <protection/>
    </xf>
    <xf numFmtId="0" fontId="20" fillId="33" borderId="35" xfId="0" applyFont="1" applyFill="1" applyBorder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0</xdr:row>
      <xdr:rowOff>28575</xdr:rowOff>
    </xdr:from>
    <xdr:to>
      <xdr:col>6</xdr:col>
      <xdr:colOff>552450</xdr:colOff>
      <xdr:row>2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8575"/>
          <a:ext cx="1485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usto%20rijo\Downloads\Cereales\MAIZ%20SECANO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4"/>
      <sheetName val="Hoja2"/>
      <sheetName val="Hoja3"/>
    </sheetNames>
    <sheetDataSet>
      <sheetData sheetId="0">
        <row r="55">
          <cell r="H55">
            <v>2184.8258628816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N12" sqref="N12"/>
    </sheetView>
  </sheetViews>
  <sheetFormatPr defaultColWidth="11.00390625" defaultRowHeight="12.75"/>
  <cols>
    <col min="1" max="1" width="13.140625" style="4" customWidth="1"/>
    <col min="2" max="2" width="11.140625" style="4" customWidth="1"/>
    <col min="3" max="3" width="8.140625" style="4" customWidth="1"/>
    <col min="4" max="4" width="8.7109375" style="63" customWidth="1"/>
    <col min="5" max="5" width="9.28125" style="63" customWidth="1"/>
    <col min="6" max="6" width="8.7109375" style="63" customWidth="1"/>
    <col min="7" max="7" width="10.00390625" style="63" customWidth="1"/>
    <col min="8" max="8" width="9.7109375" style="63" customWidth="1"/>
    <col min="9" max="9" width="9.57421875" style="63" customWidth="1"/>
    <col min="10" max="10" width="11.28125" style="88" customWidth="1"/>
    <col min="11" max="11" width="11.7109375" style="43" customWidth="1"/>
    <col min="12" max="12" width="11.140625" style="3" bestFit="1" customWidth="1"/>
    <col min="13" max="13" width="11.00390625" style="1" customWidth="1"/>
    <col min="14" max="14" width="17.140625" style="1" customWidth="1"/>
    <col min="15" max="18" width="11.00390625" style="1" customWidth="1"/>
    <col min="19" max="21" width="11.00390625" style="4" customWidth="1"/>
    <col min="22" max="22" width="12.140625" style="4" customWidth="1"/>
    <col min="23" max="16384" width="11.00390625" style="4" customWidth="1"/>
  </cols>
  <sheetData>
    <row r="1" spans="4:12" s="1" customFormat="1" ht="18.75">
      <c r="D1" s="42"/>
      <c r="E1" s="42"/>
      <c r="F1" s="42"/>
      <c r="G1" s="42"/>
      <c r="H1" s="42"/>
      <c r="I1" s="42"/>
      <c r="J1" s="79"/>
      <c r="K1" s="2"/>
      <c r="L1" s="3"/>
    </row>
    <row r="2" spans="4:12" s="1" customFormat="1" ht="18.75">
      <c r="D2" s="42"/>
      <c r="E2" s="42"/>
      <c r="F2" s="42"/>
      <c r="G2" s="42"/>
      <c r="H2" s="42"/>
      <c r="I2" s="42"/>
      <c r="J2" s="79"/>
      <c r="K2" s="2"/>
      <c r="L2" s="3"/>
    </row>
    <row r="3" spans="1:12" s="1" customFormat="1" ht="15.75" customHeight="1">
      <c r="A3" s="131" t="s">
        <v>35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3"/>
    </row>
    <row r="4" spans="1:12" s="1" customFormat="1" ht="12.75" customHeight="1">
      <c r="A4" s="131" t="s">
        <v>36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3"/>
    </row>
    <row r="5" spans="1:11" ht="25.5" customHeight="1">
      <c r="A5" s="122" t="s">
        <v>37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3" customHeight="1">
      <c r="A6" s="44"/>
      <c r="B6" s="45"/>
      <c r="C6" s="45"/>
      <c r="D6" s="55"/>
      <c r="E6" s="55"/>
      <c r="F6" s="55"/>
      <c r="G6" s="55"/>
      <c r="H6" s="55"/>
      <c r="I6" s="73"/>
      <c r="J6" s="80"/>
      <c r="K6" s="45"/>
    </row>
    <row r="7" spans="1:11" ht="15" customHeight="1">
      <c r="A7" s="5" t="s">
        <v>19</v>
      </c>
      <c r="B7" s="8" t="s">
        <v>31</v>
      </c>
      <c r="C7" s="6"/>
      <c r="D7" s="56"/>
      <c r="E7" s="56"/>
      <c r="F7" s="10" t="s">
        <v>20</v>
      </c>
      <c r="G7" s="56"/>
      <c r="H7" s="56"/>
      <c r="I7" s="42" t="s">
        <v>26</v>
      </c>
      <c r="J7" s="79"/>
      <c r="K7" s="7" t="s">
        <v>32</v>
      </c>
    </row>
    <row r="8" spans="1:11" ht="15" customHeight="1">
      <c r="A8" s="5" t="s">
        <v>18</v>
      </c>
      <c r="B8" s="6" t="s">
        <v>28</v>
      </c>
      <c r="C8" s="6"/>
      <c r="D8" s="56"/>
      <c r="E8" s="56"/>
      <c r="F8" s="10" t="s">
        <v>21</v>
      </c>
      <c r="G8" s="56"/>
      <c r="H8" s="56"/>
      <c r="I8" s="42" t="s">
        <v>26</v>
      </c>
      <c r="J8" s="79"/>
      <c r="K8" s="9" t="s">
        <v>38</v>
      </c>
    </row>
    <row r="9" spans="1:11" ht="14.25" customHeight="1">
      <c r="A9" s="5"/>
      <c r="B9" s="6"/>
      <c r="C9" s="6"/>
      <c r="D9" s="10"/>
      <c r="E9" s="56"/>
      <c r="F9" s="10" t="s">
        <v>40</v>
      </c>
      <c r="G9" s="56"/>
      <c r="H9" s="56"/>
      <c r="I9" s="42" t="s">
        <v>26</v>
      </c>
      <c r="J9" s="79"/>
      <c r="K9" s="40" t="s">
        <v>41</v>
      </c>
    </row>
    <row r="10" spans="1:11" ht="12.75" customHeight="1">
      <c r="A10" s="5"/>
      <c r="B10" s="5" t="s">
        <v>17</v>
      </c>
      <c r="C10" s="10"/>
      <c r="D10" s="10" t="s">
        <v>39</v>
      </c>
      <c r="E10" s="56"/>
      <c r="F10" s="10" t="s">
        <v>42</v>
      </c>
      <c r="G10" s="56"/>
      <c r="H10" s="56"/>
      <c r="I10" s="42" t="s">
        <v>26</v>
      </c>
      <c r="J10" s="79"/>
      <c r="K10" s="5" t="s">
        <v>41</v>
      </c>
    </row>
    <row r="11" spans="1:11" ht="13.5" customHeight="1">
      <c r="A11" s="5"/>
      <c r="B11" s="11">
        <v>2.5</v>
      </c>
      <c r="C11" s="101" t="s">
        <v>53</v>
      </c>
      <c r="D11" s="57">
        <v>5409.83</v>
      </c>
      <c r="E11" s="56"/>
      <c r="F11" s="10" t="s">
        <v>16</v>
      </c>
      <c r="G11" s="56"/>
      <c r="H11" s="56"/>
      <c r="I11" s="42" t="s">
        <v>26</v>
      </c>
      <c r="J11" s="79"/>
      <c r="K11" s="5" t="s">
        <v>43</v>
      </c>
    </row>
    <row r="12" spans="1:11" ht="14.25" customHeight="1">
      <c r="A12" s="5" t="s">
        <v>13</v>
      </c>
      <c r="B12" s="12" t="s">
        <v>12</v>
      </c>
      <c r="C12" s="7"/>
      <c r="D12" s="13"/>
      <c r="E12" s="56"/>
      <c r="F12" s="10" t="s">
        <v>15</v>
      </c>
      <c r="G12" s="56"/>
      <c r="H12" s="56"/>
      <c r="I12" s="42" t="s">
        <v>26</v>
      </c>
      <c r="J12" s="79"/>
      <c r="K12" s="40" t="s">
        <v>23</v>
      </c>
    </row>
    <row r="13" spans="1:11" ht="16.5" customHeight="1" thickBot="1">
      <c r="A13" s="5" t="s">
        <v>11</v>
      </c>
      <c r="B13" s="14">
        <v>750</v>
      </c>
      <c r="C13" s="7" t="s">
        <v>27</v>
      </c>
      <c r="D13" s="13">
        <v>2022</v>
      </c>
      <c r="E13" s="56"/>
      <c r="F13" s="10" t="s">
        <v>14</v>
      </c>
      <c r="G13" s="56"/>
      <c r="H13" s="56"/>
      <c r="I13" s="42" t="s">
        <v>26</v>
      </c>
      <c r="J13" s="79"/>
      <c r="K13" s="40" t="s">
        <v>33</v>
      </c>
    </row>
    <row r="14" spans="1:13" ht="15" customHeight="1">
      <c r="A14" s="129" t="s">
        <v>10</v>
      </c>
      <c r="B14" s="130"/>
      <c r="C14" s="130"/>
      <c r="D14" s="130"/>
      <c r="E14" s="130"/>
      <c r="F14" s="130"/>
      <c r="G14" s="130"/>
      <c r="H14" s="95"/>
      <c r="I14" s="74"/>
      <c r="J14" s="123" t="s">
        <v>24</v>
      </c>
      <c r="K14" s="119" t="s">
        <v>25</v>
      </c>
      <c r="M14" s="16">
        <f>+(I58+'[1]Hoja1'!$H$55)/2</f>
        <v>3797.3269314408003</v>
      </c>
    </row>
    <row r="15" spans="1:13" ht="3" customHeight="1">
      <c r="A15" s="46"/>
      <c r="B15" s="47"/>
      <c r="C15" s="47"/>
      <c r="D15" s="58"/>
      <c r="E15" s="58"/>
      <c r="F15" s="58"/>
      <c r="G15" s="58"/>
      <c r="H15" s="58"/>
      <c r="I15" s="75"/>
      <c r="J15" s="124"/>
      <c r="K15" s="120"/>
      <c r="M15" s="16"/>
    </row>
    <row r="16" spans="1:13" ht="19.5" customHeight="1">
      <c r="A16" s="132" t="s">
        <v>8</v>
      </c>
      <c r="B16" s="133"/>
      <c r="C16" s="134"/>
      <c r="D16" s="138" t="s">
        <v>7</v>
      </c>
      <c r="E16" s="138" t="s">
        <v>34</v>
      </c>
      <c r="F16" s="138" t="s">
        <v>6</v>
      </c>
      <c r="G16" s="138" t="s">
        <v>48</v>
      </c>
      <c r="H16" s="50" t="s">
        <v>49</v>
      </c>
      <c r="I16" s="48" t="s">
        <v>9</v>
      </c>
      <c r="J16" s="124"/>
      <c r="K16" s="120"/>
      <c r="M16" s="16"/>
    </row>
    <row r="17" spans="1:13" ht="19.5" thickBot="1">
      <c r="A17" s="135"/>
      <c r="B17" s="136"/>
      <c r="C17" s="137"/>
      <c r="D17" s="139"/>
      <c r="E17" s="139"/>
      <c r="F17" s="139"/>
      <c r="G17" s="139"/>
      <c r="H17" s="51" t="s">
        <v>50</v>
      </c>
      <c r="I17" s="49" t="s">
        <v>5</v>
      </c>
      <c r="J17" s="125"/>
      <c r="K17" s="121"/>
      <c r="M17" s="16"/>
    </row>
    <row r="18" spans="1:13" ht="19.5" customHeight="1">
      <c r="A18" s="21" t="s">
        <v>44</v>
      </c>
      <c r="B18" s="18"/>
      <c r="C18" s="22"/>
      <c r="D18" s="59"/>
      <c r="E18" s="64"/>
      <c r="F18" s="23"/>
      <c r="G18" s="69"/>
      <c r="H18" s="69"/>
      <c r="I18" s="69" t="str">
        <f>IF(E18*G18,+E18*G18,"        ")</f>
        <v>        </v>
      </c>
      <c r="J18" s="81"/>
      <c r="K18" s="20"/>
      <c r="M18" s="16"/>
    </row>
    <row r="19" spans="1:11" ht="14.25" customHeight="1">
      <c r="A19" s="21" t="s">
        <v>45</v>
      </c>
      <c r="B19" s="18"/>
      <c r="C19" s="22"/>
      <c r="D19" s="59"/>
      <c r="E19" s="64">
        <v>1</v>
      </c>
      <c r="F19" s="23" t="s">
        <v>2</v>
      </c>
      <c r="G19" s="69">
        <v>1</v>
      </c>
      <c r="H19" s="69">
        <v>450</v>
      </c>
      <c r="I19" s="69">
        <v>450</v>
      </c>
      <c r="J19" s="81">
        <f>E19/B$11</f>
        <v>0.4</v>
      </c>
      <c r="K19" s="20">
        <f>I19/I$58</f>
        <v>0.083181942198532</v>
      </c>
    </row>
    <row r="20" spans="1:12" ht="15" customHeight="1">
      <c r="A20" s="21" t="s">
        <v>46</v>
      </c>
      <c r="B20" s="18"/>
      <c r="C20" s="22"/>
      <c r="D20" s="59"/>
      <c r="E20" s="64">
        <v>1</v>
      </c>
      <c r="F20" s="23" t="s">
        <v>2</v>
      </c>
      <c r="G20" s="69">
        <v>1</v>
      </c>
      <c r="H20" s="69">
        <v>375</v>
      </c>
      <c r="I20" s="69">
        <v>375</v>
      </c>
      <c r="J20" s="81">
        <f>E20/B$11</f>
        <v>0.4</v>
      </c>
      <c r="K20" s="20">
        <f>I20/I$58</f>
        <v>0.06931828516544333</v>
      </c>
      <c r="L20" s="24"/>
    </row>
    <row r="21" spans="1:14" ht="15.75" customHeight="1">
      <c r="A21" s="21" t="s">
        <v>47</v>
      </c>
      <c r="B21" s="18"/>
      <c r="C21" s="18"/>
      <c r="D21" s="19"/>
      <c r="E21" s="64">
        <v>1</v>
      </c>
      <c r="F21" s="23" t="s">
        <v>2</v>
      </c>
      <c r="G21" s="69">
        <v>1</v>
      </c>
      <c r="H21" s="69">
        <v>295</v>
      </c>
      <c r="I21" s="69">
        <v>295</v>
      </c>
      <c r="J21" s="81">
        <f>E21/B$11</f>
        <v>0.4</v>
      </c>
      <c r="K21" s="20">
        <f>I21/I$58</f>
        <v>0.05453038433014876</v>
      </c>
      <c r="L21" s="24"/>
      <c r="N21" s="16"/>
    </row>
    <row r="22" spans="1:14" ht="15" customHeight="1">
      <c r="A22" s="96" t="s">
        <v>51</v>
      </c>
      <c r="B22" s="26"/>
      <c r="C22" s="26"/>
      <c r="D22" s="97"/>
      <c r="E22" s="98"/>
      <c r="F22" s="97"/>
      <c r="G22" s="99"/>
      <c r="H22" s="99"/>
      <c r="I22" s="99">
        <f>SUM(I19:I21)</f>
        <v>1120</v>
      </c>
      <c r="J22" s="100"/>
      <c r="K22" s="20"/>
      <c r="N22" s="16"/>
    </row>
    <row r="23" spans="1:14" ht="6" customHeight="1">
      <c r="A23" s="17"/>
      <c r="B23" s="26"/>
      <c r="C23" s="18"/>
      <c r="D23" s="19"/>
      <c r="E23" s="64"/>
      <c r="F23" s="19"/>
      <c r="G23" s="69"/>
      <c r="H23" s="69"/>
      <c r="I23" s="69"/>
      <c r="J23" s="81"/>
      <c r="K23" s="20"/>
      <c r="L23" s="27"/>
      <c r="N23" s="16"/>
    </row>
    <row r="24" spans="1:14" ht="14.25" customHeight="1">
      <c r="A24" s="17" t="s">
        <v>52</v>
      </c>
      <c r="B24" s="18"/>
      <c r="C24" s="18"/>
      <c r="D24" s="19"/>
      <c r="E24" s="64"/>
      <c r="F24" s="23"/>
      <c r="G24" s="69"/>
      <c r="H24" s="69"/>
      <c r="I24" s="69"/>
      <c r="J24" s="81"/>
      <c r="K24" s="20"/>
      <c r="L24" s="24"/>
      <c r="N24" s="16">
        <f>+N23/1000</f>
        <v>0</v>
      </c>
    </row>
    <row r="25" spans="1:14" ht="15" customHeight="1">
      <c r="A25" s="21" t="s">
        <v>54</v>
      </c>
      <c r="B25" s="18"/>
      <c r="C25" s="18"/>
      <c r="D25" s="19"/>
      <c r="E25" s="64">
        <v>0.12</v>
      </c>
      <c r="F25" s="23" t="s">
        <v>4</v>
      </c>
      <c r="G25" s="69">
        <v>1</v>
      </c>
      <c r="H25" s="69">
        <v>6000</v>
      </c>
      <c r="I25" s="69">
        <v>720</v>
      </c>
      <c r="J25" s="81">
        <f>E25/B$11</f>
        <v>0.048</v>
      </c>
      <c r="K25" s="20">
        <f>I25/I$58</f>
        <v>0.13309110751765119</v>
      </c>
      <c r="L25" s="24"/>
      <c r="N25" s="16"/>
    </row>
    <row r="26" spans="1:14" ht="15.75" customHeight="1">
      <c r="A26" s="21" t="s">
        <v>55</v>
      </c>
      <c r="B26" s="18"/>
      <c r="C26" s="18"/>
      <c r="D26" s="19"/>
      <c r="E26" s="64">
        <v>0.25</v>
      </c>
      <c r="F26" s="23" t="s">
        <v>4</v>
      </c>
      <c r="G26" s="69">
        <v>1</v>
      </c>
      <c r="H26" s="69">
        <v>2550</v>
      </c>
      <c r="I26" s="69">
        <v>637.5</v>
      </c>
      <c r="J26" s="81">
        <f>E26/B$11</f>
        <v>0.1</v>
      </c>
      <c r="K26" s="20">
        <f>I26/I$58</f>
        <v>0.11784108478125366</v>
      </c>
      <c r="N26" s="16"/>
    </row>
    <row r="27" spans="1:14" ht="13.5" customHeight="1">
      <c r="A27" s="17" t="s">
        <v>56</v>
      </c>
      <c r="B27" s="18"/>
      <c r="C27" s="18"/>
      <c r="D27" s="19"/>
      <c r="E27" s="64"/>
      <c r="F27" s="23"/>
      <c r="G27" s="69"/>
      <c r="H27" s="69"/>
      <c r="I27" s="69"/>
      <c r="J27" s="81"/>
      <c r="K27" s="20"/>
      <c r="N27" s="16"/>
    </row>
    <row r="28" spans="1:14" ht="14.25" customHeight="1">
      <c r="A28" s="25" t="s">
        <v>57</v>
      </c>
      <c r="B28" s="18"/>
      <c r="C28" s="18"/>
      <c r="D28" s="19"/>
      <c r="E28" s="64">
        <v>0.1</v>
      </c>
      <c r="F28" s="19" t="s">
        <v>3</v>
      </c>
      <c r="G28" s="69">
        <v>1</v>
      </c>
      <c r="H28" s="69">
        <v>425</v>
      </c>
      <c r="I28" s="76">
        <v>42.5</v>
      </c>
      <c r="J28" s="81">
        <f>E28/B$11</f>
        <v>0.04</v>
      </c>
      <c r="K28" s="20">
        <f>I28/I$58</f>
        <v>0.007856072318750244</v>
      </c>
      <c r="N28" s="16"/>
    </row>
    <row r="29" spans="1:14" ht="13.5" customHeight="1">
      <c r="A29" s="17" t="s">
        <v>58</v>
      </c>
      <c r="B29" s="18"/>
      <c r="C29" s="18"/>
      <c r="D29" s="23"/>
      <c r="E29" s="64"/>
      <c r="F29" s="23"/>
      <c r="G29" s="69"/>
      <c r="H29" s="69"/>
      <c r="I29" s="69" t="str">
        <f>IF(E29*G29,+E29*G29,"        ")</f>
        <v>        </v>
      </c>
      <c r="J29" s="81"/>
      <c r="K29" s="20"/>
      <c r="L29" s="24"/>
      <c r="N29" s="16"/>
    </row>
    <row r="30" spans="1:11" ht="15" customHeight="1">
      <c r="A30" s="21" t="s">
        <v>59</v>
      </c>
      <c r="B30" s="18"/>
      <c r="C30" s="18"/>
      <c r="D30" s="19"/>
      <c r="E30" s="64">
        <v>0.1</v>
      </c>
      <c r="F30" s="23" t="s">
        <v>3</v>
      </c>
      <c r="G30" s="69">
        <v>1</v>
      </c>
      <c r="H30" s="69">
        <v>2800</v>
      </c>
      <c r="I30" s="69">
        <v>280</v>
      </c>
      <c r="J30" s="81">
        <f>E30/B$11</f>
        <v>0.04</v>
      </c>
      <c r="K30" s="20">
        <f>I30/I$58</f>
        <v>0.051757652923531024</v>
      </c>
    </row>
    <row r="31" spans="1:11" ht="14.25" customHeight="1">
      <c r="A31" s="17" t="s">
        <v>60</v>
      </c>
      <c r="B31" s="18"/>
      <c r="C31" s="18"/>
      <c r="D31" s="19"/>
      <c r="E31" s="64"/>
      <c r="F31" s="19"/>
      <c r="G31" s="69"/>
      <c r="H31" s="69"/>
      <c r="I31" s="69"/>
      <c r="J31" s="81"/>
      <c r="K31" s="20"/>
    </row>
    <row r="32" spans="1:11" ht="15" customHeight="1">
      <c r="A32" s="140" t="s">
        <v>61</v>
      </c>
      <c r="B32" s="141"/>
      <c r="C32" s="142"/>
      <c r="D32" s="52"/>
      <c r="E32" s="65">
        <v>0.1</v>
      </c>
      <c r="F32" s="52" t="s">
        <v>3</v>
      </c>
      <c r="G32" s="69">
        <v>1</v>
      </c>
      <c r="H32" s="70">
        <v>1815</v>
      </c>
      <c r="I32" s="70">
        <v>181.5</v>
      </c>
      <c r="J32" s="82">
        <f>E32/B$11</f>
        <v>0.04</v>
      </c>
      <c r="K32" s="53">
        <f>I32/I$58</f>
        <v>0.03355005002007457</v>
      </c>
    </row>
    <row r="33" spans="1:11" ht="14.25" customHeight="1">
      <c r="A33" s="21" t="s">
        <v>62</v>
      </c>
      <c r="B33" s="18"/>
      <c r="C33" s="18"/>
      <c r="D33" s="19"/>
      <c r="E33" s="64">
        <v>0.1</v>
      </c>
      <c r="F33" s="23" t="s">
        <v>63</v>
      </c>
      <c r="G33" s="69">
        <v>1</v>
      </c>
      <c r="H33" s="69">
        <v>350</v>
      </c>
      <c r="I33" s="69">
        <v>35</v>
      </c>
      <c r="J33" s="82">
        <f>E33/B$11</f>
        <v>0.04</v>
      </c>
      <c r="K33" s="53">
        <f>I33/I$58</f>
        <v>0.006469706615441378</v>
      </c>
    </row>
    <row r="34" spans="1:18" s="105" customFormat="1" ht="15" customHeight="1">
      <c r="A34" s="17" t="s">
        <v>64</v>
      </c>
      <c r="B34" s="26"/>
      <c r="C34" s="26"/>
      <c r="D34" s="102"/>
      <c r="E34" s="98"/>
      <c r="F34" s="102"/>
      <c r="G34" s="99"/>
      <c r="H34" s="99"/>
      <c r="I34" s="99">
        <f>SUM(I25:I33)</f>
        <v>1896.5</v>
      </c>
      <c r="J34" s="100"/>
      <c r="K34" s="103"/>
      <c r="L34" s="3"/>
      <c r="M34" s="104"/>
      <c r="N34" s="104"/>
      <c r="O34" s="104"/>
      <c r="P34" s="104"/>
      <c r="Q34" s="104"/>
      <c r="R34" s="104"/>
    </row>
    <row r="35" spans="1:11" ht="6.75" customHeight="1">
      <c r="A35" s="140"/>
      <c r="B35" s="141"/>
      <c r="C35" s="142"/>
      <c r="D35" s="54"/>
      <c r="E35" s="65"/>
      <c r="F35" s="54"/>
      <c r="G35" s="70"/>
      <c r="H35" s="70"/>
      <c r="I35" s="70"/>
      <c r="J35" s="82"/>
      <c r="K35" s="53"/>
    </row>
    <row r="36" spans="1:18" s="105" customFormat="1" ht="12" customHeight="1">
      <c r="A36" s="17" t="s">
        <v>65</v>
      </c>
      <c r="B36" s="26"/>
      <c r="C36" s="26"/>
      <c r="D36" s="97"/>
      <c r="E36" s="98"/>
      <c r="F36" s="102"/>
      <c r="G36" s="99"/>
      <c r="H36" s="99"/>
      <c r="I36" s="99"/>
      <c r="J36" s="100"/>
      <c r="K36" s="106"/>
      <c r="L36" s="3"/>
      <c r="M36" s="104"/>
      <c r="N36" s="104"/>
      <c r="O36" s="104"/>
      <c r="P36" s="104"/>
      <c r="Q36" s="104"/>
      <c r="R36" s="104"/>
    </row>
    <row r="37" spans="1:11" ht="15" customHeight="1">
      <c r="A37" s="21" t="s">
        <v>66</v>
      </c>
      <c r="B37" s="18"/>
      <c r="C37" s="18"/>
      <c r="D37" s="19"/>
      <c r="E37" s="64">
        <v>1</v>
      </c>
      <c r="F37" s="23" t="s">
        <v>2</v>
      </c>
      <c r="G37" s="107">
        <v>0.335</v>
      </c>
      <c r="H37" s="69">
        <v>60</v>
      </c>
      <c r="I37" s="69">
        <v>20.1</v>
      </c>
      <c r="J37" s="81">
        <f>E37/B$11</f>
        <v>0.4</v>
      </c>
      <c r="K37" s="20">
        <f>I37/I$58</f>
        <v>0.003715460084867763</v>
      </c>
    </row>
    <row r="38" spans="1:11" ht="15.75" customHeight="1">
      <c r="A38" s="21" t="s">
        <v>67</v>
      </c>
      <c r="B38" s="18"/>
      <c r="C38" s="18"/>
      <c r="D38" s="19"/>
      <c r="E38" s="64">
        <v>0.2</v>
      </c>
      <c r="F38" s="23" t="s">
        <v>4</v>
      </c>
      <c r="G38" s="69">
        <v>1</v>
      </c>
      <c r="H38" s="69">
        <v>50</v>
      </c>
      <c r="I38" s="69">
        <v>10</v>
      </c>
      <c r="J38" s="81">
        <f>E38/B$11</f>
        <v>0.08</v>
      </c>
      <c r="K38" s="20">
        <f>I38/I$58</f>
        <v>0.0018484876044118222</v>
      </c>
    </row>
    <row r="39" spans="1:11" ht="15.75" customHeight="1">
      <c r="A39" s="21" t="s">
        <v>68</v>
      </c>
      <c r="B39" s="18"/>
      <c r="C39" s="18"/>
      <c r="D39" s="19"/>
      <c r="E39" s="64">
        <v>0.2</v>
      </c>
      <c r="F39" s="23" t="s">
        <v>4</v>
      </c>
      <c r="G39" s="69">
        <v>1</v>
      </c>
      <c r="H39" s="69">
        <v>50</v>
      </c>
      <c r="I39" s="69">
        <v>10</v>
      </c>
      <c r="J39" s="81">
        <f>E39/B$11</f>
        <v>0.08</v>
      </c>
      <c r="K39" s="20">
        <f>I39/I$58</f>
        <v>0.0018484876044118222</v>
      </c>
    </row>
    <row r="40" spans="1:18" s="105" customFormat="1" ht="15.75" customHeight="1">
      <c r="A40" s="17" t="s">
        <v>69</v>
      </c>
      <c r="B40" s="26"/>
      <c r="C40" s="26"/>
      <c r="D40" s="97"/>
      <c r="E40" s="98"/>
      <c r="F40" s="102"/>
      <c r="G40" s="99"/>
      <c r="H40" s="99"/>
      <c r="I40" s="99">
        <f>SUM(I37:I39)</f>
        <v>40.1</v>
      </c>
      <c r="J40" s="100"/>
      <c r="K40" s="106"/>
      <c r="L40" s="3"/>
      <c r="M40" s="104"/>
      <c r="N40" s="104"/>
      <c r="O40" s="104"/>
      <c r="P40" s="104"/>
      <c r="Q40" s="104"/>
      <c r="R40" s="104"/>
    </row>
    <row r="41" spans="1:18" s="105" customFormat="1" ht="5.25" customHeight="1">
      <c r="A41" s="17"/>
      <c r="B41" s="26"/>
      <c r="C41" s="26"/>
      <c r="D41" s="97"/>
      <c r="E41" s="98"/>
      <c r="F41" s="102"/>
      <c r="G41" s="99"/>
      <c r="H41" s="99"/>
      <c r="I41" s="99"/>
      <c r="J41" s="100"/>
      <c r="K41" s="106"/>
      <c r="L41" s="3"/>
      <c r="M41" s="104"/>
      <c r="N41" s="104"/>
      <c r="O41" s="104"/>
      <c r="P41" s="104"/>
      <c r="Q41" s="104"/>
      <c r="R41" s="104"/>
    </row>
    <row r="42" spans="1:18" s="105" customFormat="1" ht="15.75" customHeight="1">
      <c r="A42" s="17" t="s">
        <v>70</v>
      </c>
      <c r="B42" s="26"/>
      <c r="C42" s="26"/>
      <c r="D42" s="97"/>
      <c r="E42" s="98"/>
      <c r="F42" s="102"/>
      <c r="G42" s="99"/>
      <c r="H42" s="99"/>
      <c r="I42" s="99"/>
      <c r="J42" s="100"/>
      <c r="K42" s="106"/>
      <c r="L42" s="3"/>
      <c r="M42" s="104"/>
      <c r="N42" s="104"/>
      <c r="O42" s="104"/>
      <c r="P42" s="104"/>
      <c r="Q42" s="104"/>
      <c r="R42" s="104"/>
    </row>
    <row r="43" spans="1:12" ht="15.75" customHeight="1">
      <c r="A43" s="21" t="s">
        <v>71</v>
      </c>
      <c r="B43" s="18"/>
      <c r="C43" s="18"/>
      <c r="D43" s="19"/>
      <c r="E43" s="64">
        <v>0.18</v>
      </c>
      <c r="F43" s="23" t="s">
        <v>72</v>
      </c>
      <c r="G43" s="69">
        <v>4</v>
      </c>
      <c r="H43" s="69">
        <v>750</v>
      </c>
      <c r="I43" s="69">
        <v>540</v>
      </c>
      <c r="J43" s="81">
        <f>E43/B$11</f>
        <v>0.072</v>
      </c>
      <c r="K43" s="20">
        <f>I43/I$58</f>
        <v>0.0998183306382384</v>
      </c>
      <c r="L43" s="108"/>
    </row>
    <row r="44" spans="1:12" ht="14.25" customHeight="1">
      <c r="A44" s="21" t="s">
        <v>73</v>
      </c>
      <c r="B44" s="18"/>
      <c r="C44" s="18"/>
      <c r="D44" s="19"/>
      <c r="E44" s="64">
        <v>0.06</v>
      </c>
      <c r="F44" s="23" t="s">
        <v>72</v>
      </c>
      <c r="G44" s="69">
        <v>2</v>
      </c>
      <c r="H44" s="69">
        <v>750</v>
      </c>
      <c r="I44" s="69">
        <v>90</v>
      </c>
      <c r="J44" s="81">
        <f>E44/B$11</f>
        <v>0.024</v>
      </c>
      <c r="K44" s="20">
        <f>I44/I$58</f>
        <v>0.016636388439706398</v>
      </c>
      <c r="L44" s="108"/>
    </row>
    <row r="45" spans="1:12" ht="15" customHeight="1">
      <c r="A45" s="21" t="s">
        <v>74</v>
      </c>
      <c r="B45" s="18"/>
      <c r="C45" s="18"/>
      <c r="D45" s="19"/>
      <c r="E45" s="64">
        <v>1</v>
      </c>
      <c r="F45" s="23" t="s">
        <v>2</v>
      </c>
      <c r="G45" s="69">
        <v>1</v>
      </c>
      <c r="H45" s="69">
        <v>265</v>
      </c>
      <c r="I45" s="69">
        <v>265</v>
      </c>
      <c r="J45" s="81">
        <f>E45/B$11</f>
        <v>0.4</v>
      </c>
      <c r="K45" s="20">
        <f>I45/I$58</f>
        <v>0.04898492151691329</v>
      </c>
      <c r="L45" s="108"/>
    </row>
    <row r="46" spans="1:12" ht="14.25" customHeight="1">
      <c r="A46" s="21" t="s">
        <v>75</v>
      </c>
      <c r="B46" s="18"/>
      <c r="C46" s="18"/>
      <c r="D46" s="19"/>
      <c r="E46" s="64">
        <v>0.02</v>
      </c>
      <c r="F46" s="23" t="s">
        <v>72</v>
      </c>
      <c r="G46" s="69">
        <v>2</v>
      </c>
      <c r="H46" s="69">
        <v>750</v>
      </c>
      <c r="I46" s="69">
        <v>30</v>
      </c>
      <c r="J46" s="81"/>
      <c r="K46" s="20"/>
      <c r="L46" s="108"/>
    </row>
    <row r="47" spans="1:18" s="105" customFormat="1" ht="13.5" customHeight="1">
      <c r="A47" s="17" t="s">
        <v>76</v>
      </c>
      <c r="B47" s="26"/>
      <c r="C47" s="26"/>
      <c r="D47" s="97"/>
      <c r="E47" s="98"/>
      <c r="F47" s="102"/>
      <c r="G47" s="99"/>
      <c r="H47" s="99"/>
      <c r="I47" s="99">
        <f>SUM(I43:I46)</f>
        <v>925</v>
      </c>
      <c r="J47" s="100"/>
      <c r="K47" s="106"/>
      <c r="L47" s="3"/>
      <c r="M47" s="104"/>
      <c r="N47" s="104"/>
      <c r="O47" s="104"/>
      <c r="P47" s="104"/>
      <c r="Q47" s="104"/>
      <c r="R47" s="104"/>
    </row>
    <row r="48" spans="1:18" s="105" customFormat="1" ht="6.75" customHeight="1">
      <c r="A48" s="17"/>
      <c r="B48" s="26"/>
      <c r="C48" s="26"/>
      <c r="D48" s="97"/>
      <c r="E48" s="98"/>
      <c r="F48" s="102"/>
      <c r="G48" s="99"/>
      <c r="H48" s="99"/>
      <c r="I48" s="99"/>
      <c r="J48" s="100"/>
      <c r="K48" s="106"/>
      <c r="L48" s="3"/>
      <c r="M48" s="104"/>
      <c r="N48" s="104"/>
      <c r="O48" s="104"/>
      <c r="P48" s="104"/>
      <c r="Q48" s="104"/>
      <c r="R48" s="104"/>
    </row>
    <row r="49" spans="1:18" s="105" customFormat="1" ht="13.5" customHeight="1">
      <c r="A49" s="17" t="s">
        <v>77</v>
      </c>
      <c r="B49" s="26"/>
      <c r="C49" s="26"/>
      <c r="D49" s="97"/>
      <c r="E49" s="98"/>
      <c r="F49" s="102"/>
      <c r="G49" s="99"/>
      <c r="H49" s="99"/>
      <c r="I49" s="99"/>
      <c r="J49" s="100"/>
      <c r="K49" s="106"/>
      <c r="L49" s="3"/>
      <c r="M49" s="104"/>
      <c r="N49" s="104"/>
      <c r="O49" s="104"/>
      <c r="P49" s="104"/>
      <c r="Q49" s="104"/>
      <c r="R49" s="104"/>
    </row>
    <row r="50" spans="1:12" ht="13.5" customHeight="1">
      <c r="A50" s="21" t="s">
        <v>78</v>
      </c>
      <c r="B50" s="18"/>
      <c r="C50" s="18"/>
      <c r="D50" s="19"/>
      <c r="E50" s="64">
        <v>0.5</v>
      </c>
      <c r="F50" s="23" t="s">
        <v>72</v>
      </c>
      <c r="G50" s="69">
        <v>1</v>
      </c>
      <c r="H50" s="69">
        <v>750</v>
      </c>
      <c r="I50" s="69">
        <v>375</v>
      </c>
      <c r="J50" s="81">
        <f>E50/B$11</f>
        <v>0.2</v>
      </c>
      <c r="K50" s="20">
        <f>I50/I$58</f>
        <v>0.06931828516544333</v>
      </c>
      <c r="L50" s="108"/>
    </row>
    <row r="51" spans="1:12" ht="14.25" customHeight="1">
      <c r="A51" s="21" t="s">
        <v>79</v>
      </c>
      <c r="B51" s="18"/>
      <c r="C51" s="18"/>
      <c r="D51" s="19"/>
      <c r="E51" s="64">
        <v>0.15</v>
      </c>
      <c r="F51" s="23" t="s">
        <v>72</v>
      </c>
      <c r="G51" s="69">
        <v>1</v>
      </c>
      <c r="H51" s="69">
        <v>750</v>
      </c>
      <c r="I51" s="69">
        <v>112.5</v>
      </c>
      <c r="J51" s="81">
        <f>E51/B$11</f>
        <v>0.06</v>
      </c>
      <c r="K51" s="20">
        <f>I51/I$58</f>
        <v>0.020795485549633</v>
      </c>
      <c r="L51" s="108"/>
    </row>
    <row r="52" spans="1:12" ht="15.75" customHeight="1">
      <c r="A52" s="21" t="s">
        <v>80</v>
      </c>
      <c r="B52" s="18"/>
      <c r="C52" s="18"/>
      <c r="D52" s="19"/>
      <c r="E52" s="64">
        <v>3</v>
      </c>
      <c r="F52" s="23" t="s">
        <v>22</v>
      </c>
      <c r="G52" s="69">
        <v>1</v>
      </c>
      <c r="H52" s="69">
        <v>150</v>
      </c>
      <c r="I52" s="69">
        <v>450</v>
      </c>
      <c r="J52" s="81">
        <f>E52/B$11</f>
        <v>1.2</v>
      </c>
      <c r="K52" s="20">
        <f>I52/I$58</f>
        <v>0.083181942198532</v>
      </c>
      <c r="L52" s="108"/>
    </row>
    <row r="53" spans="1:12" ht="14.25" customHeight="1">
      <c r="A53" s="21" t="s">
        <v>81</v>
      </c>
      <c r="B53" s="18"/>
      <c r="C53" s="18"/>
      <c r="D53" s="19"/>
      <c r="E53" s="64">
        <v>3</v>
      </c>
      <c r="F53" s="23" t="s">
        <v>22</v>
      </c>
      <c r="G53" s="69">
        <v>1</v>
      </c>
      <c r="H53" s="69">
        <v>30</v>
      </c>
      <c r="I53" s="69">
        <v>90</v>
      </c>
      <c r="J53" s="81">
        <f>E53/B$11</f>
        <v>1.2</v>
      </c>
      <c r="K53" s="20">
        <f>I53/I$58</f>
        <v>0.016636388439706398</v>
      </c>
      <c r="L53" s="108"/>
    </row>
    <row r="54" spans="1:18" s="105" customFormat="1" ht="17.25" customHeight="1" thickBot="1">
      <c r="A54" s="109" t="s">
        <v>76</v>
      </c>
      <c r="B54" s="110"/>
      <c r="C54" s="110"/>
      <c r="D54" s="111"/>
      <c r="E54" s="112"/>
      <c r="F54" s="113"/>
      <c r="G54" s="114"/>
      <c r="H54" s="114"/>
      <c r="I54" s="114">
        <f>SUM(I50:I53)</f>
        <v>1027.5</v>
      </c>
      <c r="J54" s="115"/>
      <c r="K54" s="116"/>
      <c r="L54" s="3"/>
      <c r="M54" s="104"/>
      <c r="N54" s="104"/>
      <c r="O54" s="104"/>
      <c r="P54" s="104"/>
      <c r="Q54" s="104"/>
      <c r="R54" s="104"/>
    </row>
    <row r="55" spans="1:11" ht="10.5" customHeight="1" thickBot="1">
      <c r="A55" s="28"/>
      <c r="B55" s="18"/>
      <c r="C55" s="18"/>
      <c r="D55" s="29"/>
      <c r="E55" s="66"/>
      <c r="F55" s="30"/>
      <c r="G55" s="71"/>
      <c r="H55" s="71"/>
      <c r="I55" s="71"/>
      <c r="J55" s="83"/>
      <c r="K55" s="31"/>
    </row>
    <row r="56" spans="1:11" ht="17.25" customHeight="1">
      <c r="A56" s="32" t="s">
        <v>1</v>
      </c>
      <c r="B56" s="33"/>
      <c r="C56" s="34"/>
      <c r="D56" s="60"/>
      <c r="E56" s="60"/>
      <c r="F56" s="67"/>
      <c r="G56" s="60"/>
      <c r="H56" s="60"/>
      <c r="I56" s="77">
        <f>I22+I34+I40+I47+I54</f>
        <v>5009.1</v>
      </c>
      <c r="J56" s="84"/>
      <c r="K56" s="2"/>
    </row>
    <row r="57" spans="1:11" ht="16.5" customHeight="1">
      <c r="A57" s="21" t="s">
        <v>82</v>
      </c>
      <c r="B57" s="18"/>
      <c r="C57" s="15"/>
      <c r="D57" s="30"/>
      <c r="E57" s="30"/>
      <c r="F57" s="30"/>
      <c r="G57" s="29"/>
      <c r="H57" s="29"/>
      <c r="I57" s="78">
        <f>(I56*0.08)</f>
        <v>400.72800000000007</v>
      </c>
      <c r="J57" s="84"/>
      <c r="K57" s="2"/>
    </row>
    <row r="58" spans="1:12" ht="16.5" customHeight="1" thickBot="1">
      <c r="A58" s="89" t="s">
        <v>0</v>
      </c>
      <c r="B58" s="90"/>
      <c r="C58" s="90"/>
      <c r="D58" s="91"/>
      <c r="E58" s="91"/>
      <c r="F58" s="91"/>
      <c r="G58" s="91"/>
      <c r="H58" s="91"/>
      <c r="I58" s="92">
        <f>SUM(I56:I57)</f>
        <v>5409.828</v>
      </c>
      <c r="J58" s="84"/>
      <c r="K58" s="35"/>
      <c r="L58" s="16"/>
    </row>
    <row r="59" spans="1:13" ht="6" customHeight="1">
      <c r="A59" s="36"/>
      <c r="B59" s="36"/>
      <c r="C59" s="36"/>
      <c r="D59" s="61"/>
      <c r="E59" s="61"/>
      <c r="F59" s="68"/>
      <c r="G59" s="68"/>
      <c r="H59" s="68"/>
      <c r="I59" s="68"/>
      <c r="J59" s="85"/>
      <c r="K59" s="37"/>
      <c r="L59" s="38">
        <v>200</v>
      </c>
      <c r="M59" s="6"/>
    </row>
    <row r="60" spans="1:13" ht="12.75" customHeight="1">
      <c r="A60" s="93" t="s">
        <v>29</v>
      </c>
      <c r="B60" s="36"/>
      <c r="C60" s="36"/>
      <c r="D60" s="61"/>
      <c r="E60" s="61"/>
      <c r="F60" s="68"/>
      <c r="G60" s="68"/>
      <c r="H60" s="68"/>
      <c r="I60" s="68"/>
      <c r="J60" s="85"/>
      <c r="K60" s="37"/>
      <c r="L60" s="38">
        <v>200</v>
      </c>
      <c r="M60" s="6"/>
    </row>
    <row r="61" spans="1:18" s="39" customFormat="1" ht="38.25" customHeight="1">
      <c r="A61" s="126" t="s">
        <v>30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38"/>
      <c r="M61" s="6"/>
      <c r="N61" s="6"/>
      <c r="O61" s="6"/>
      <c r="P61" s="6"/>
      <c r="Q61" s="6"/>
      <c r="R61" s="6"/>
    </row>
    <row r="62" spans="1:18" s="39" customFormat="1" ht="15.75" customHeight="1">
      <c r="A62" s="127" t="s">
        <v>83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6"/>
      <c r="M62" s="6"/>
      <c r="N62" s="6"/>
      <c r="O62" s="6"/>
      <c r="P62" s="6"/>
      <c r="Q62" s="6"/>
      <c r="R62" s="6"/>
    </row>
    <row r="63" spans="1:18" s="39" customFormat="1" ht="1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6"/>
      <c r="M63" s="6"/>
      <c r="N63" s="6"/>
      <c r="O63" s="6"/>
      <c r="P63" s="6"/>
      <c r="Q63" s="6"/>
      <c r="R63" s="6"/>
    </row>
    <row r="64" spans="1:18" s="39" customFormat="1" ht="12.75" customHeight="1">
      <c r="A64" s="6"/>
      <c r="B64" s="6"/>
      <c r="C64" s="41"/>
      <c r="D64" s="62"/>
      <c r="E64" s="56"/>
      <c r="F64" s="56"/>
      <c r="G64" s="72"/>
      <c r="H64" s="72"/>
      <c r="I64" s="62"/>
      <c r="J64" s="86"/>
      <c r="K64" s="6"/>
      <c r="L64" s="6"/>
      <c r="M64" s="6"/>
      <c r="N64" s="6"/>
      <c r="O64" s="6"/>
      <c r="P64" s="6"/>
      <c r="Q64" s="6"/>
      <c r="R64" s="6"/>
    </row>
    <row r="65" spans="1:18" s="39" customFormat="1" ht="1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6"/>
      <c r="O65" s="6"/>
      <c r="P65" s="6"/>
      <c r="Q65" s="6"/>
      <c r="R65" s="6"/>
    </row>
    <row r="66" spans="1:18" s="39" customFormat="1" ht="12">
      <c r="A66" s="6"/>
      <c r="B66" s="6"/>
      <c r="C66" s="6"/>
      <c r="D66" s="56"/>
      <c r="E66" s="56"/>
      <c r="F66" s="56"/>
      <c r="G66" s="56"/>
      <c r="H66" s="56"/>
      <c r="I66" s="56"/>
      <c r="J66" s="87"/>
      <c r="K66" s="6"/>
      <c r="L66" s="6"/>
      <c r="M66" s="6"/>
      <c r="N66" s="6"/>
      <c r="O66" s="6"/>
      <c r="P66" s="6"/>
      <c r="Q66" s="6"/>
      <c r="R66" s="6"/>
    </row>
    <row r="67" spans="1:11" ht="18.75">
      <c r="A67" s="1"/>
      <c r="B67" s="1"/>
      <c r="C67" s="1"/>
      <c r="D67" s="42"/>
      <c r="E67" s="42"/>
      <c r="F67" s="42"/>
      <c r="G67" s="42"/>
      <c r="H67" s="42"/>
      <c r="I67" s="42"/>
      <c r="J67" s="79"/>
      <c r="K67" s="42"/>
    </row>
    <row r="68" spans="4:12" s="1" customFormat="1" ht="18.75">
      <c r="D68" s="42"/>
      <c r="E68" s="42"/>
      <c r="F68" s="42"/>
      <c r="G68" s="42"/>
      <c r="H68" s="42"/>
      <c r="I68" s="42"/>
      <c r="J68" s="83"/>
      <c r="K68" s="2"/>
      <c r="L68" s="3"/>
    </row>
    <row r="69" spans="4:12" s="1" customFormat="1" ht="18.75">
      <c r="D69" s="42"/>
      <c r="E69" s="42"/>
      <c r="F69" s="42"/>
      <c r="G69" s="42"/>
      <c r="H69" s="42"/>
      <c r="I69" s="42"/>
      <c r="J69" s="94"/>
      <c r="K69" s="2"/>
      <c r="L69" s="3"/>
    </row>
    <row r="70" spans="4:12" s="1" customFormat="1" ht="18.75">
      <c r="D70" s="42"/>
      <c r="E70" s="42"/>
      <c r="F70" s="42"/>
      <c r="G70" s="42"/>
      <c r="H70" s="42"/>
      <c r="I70" s="42"/>
      <c r="J70" s="79"/>
      <c r="K70" s="2"/>
      <c r="L70" s="3"/>
    </row>
    <row r="71" spans="4:12" s="1" customFormat="1" ht="18.75">
      <c r="D71" s="42"/>
      <c r="E71" s="42"/>
      <c r="F71" s="42"/>
      <c r="G71" s="42"/>
      <c r="H71" s="42"/>
      <c r="I71" s="42"/>
      <c r="J71" s="79"/>
      <c r="K71" s="2"/>
      <c r="L71" s="3"/>
    </row>
    <row r="72" spans="4:12" s="1" customFormat="1" ht="18.75">
      <c r="D72" s="42"/>
      <c r="E72" s="42"/>
      <c r="F72" s="42"/>
      <c r="G72" s="42"/>
      <c r="H72" s="42"/>
      <c r="I72" s="42"/>
      <c r="J72" s="79"/>
      <c r="K72" s="2"/>
      <c r="L72" s="3"/>
    </row>
    <row r="73" spans="1:12" s="1" customFormat="1" ht="18.75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3"/>
    </row>
  </sheetData>
  <sheetProtection/>
  <mergeCells count="18">
    <mergeCell ref="A35:C35"/>
    <mergeCell ref="G16:G17"/>
    <mergeCell ref="A3:K3"/>
    <mergeCell ref="A4:K4"/>
    <mergeCell ref="A16:C17"/>
    <mergeCell ref="D16:D17"/>
    <mergeCell ref="E16:E17"/>
    <mergeCell ref="F16:F17"/>
    <mergeCell ref="A73:K73"/>
    <mergeCell ref="A65:M65"/>
    <mergeCell ref="K14:K17"/>
    <mergeCell ref="A5:K5"/>
    <mergeCell ref="J14:J17"/>
    <mergeCell ref="A61:K61"/>
    <mergeCell ref="A62:K62"/>
    <mergeCell ref="A63:K63"/>
    <mergeCell ref="A14:G14"/>
    <mergeCell ref="A32:C32"/>
  </mergeCells>
  <printOptions/>
  <pageMargins left="1.32" right="0.2362204724409449" top="0.7480314960629921" bottom="0.16" header="0" footer="1.46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Nikauris De la Cruz</cp:lastModifiedBy>
  <cp:lastPrinted>2017-04-11T15:25:22Z</cp:lastPrinted>
  <dcterms:created xsi:type="dcterms:W3CDTF">1999-01-22T18:44:52Z</dcterms:created>
  <dcterms:modified xsi:type="dcterms:W3CDTF">2023-10-05T19:40:28Z</dcterms:modified>
  <cp:category/>
  <cp:version/>
  <cp:contentType/>
  <cp:contentStatus/>
</cp:coreProperties>
</file>