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acruz.AGRICULTURA\Desktop\Costo de Producción 2022\Leguminosas\"/>
    </mc:Choice>
  </mc:AlternateContent>
  <xr:revisionPtr revIDLastSave="0" documentId="13_ncr:1_{D1A9BBF1-A062-430D-A467-833BF855CE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37" i="1"/>
  <c r="G28" i="1"/>
  <c r="H19" i="1"/>
  <c r="H38" i="1" l="1"/>
  <c r="H27" i="1"/>
  <c r="H54" i="1"/>
  <c r="H20" i="1"/>
  <c r="H21" i="1"/>
  <c r="H22" i="1"/>
  <c r="H23" i="1"/>
  <c r="H24" i="1"/>
  <c r="H25" i="1"/>
  <c r="H26" i="1"/>
  <c r="H28" i="1"/>
  <c r="H29" i="1"/>
  <c r="H31" i="1"/>
  <c r="H32" i="1"/>
  <c r="H33" i="1"/>
  <c r="H34" i="1"/>
  <c r="H35" i="1"/>
  <c r="H36" i="1"/>
  <c r="H37" i="1"/>
  <c r="H39" i="1"/>
  <c r="H42" i="1"/>
  <c r="H43" i="1"/>
  <c r="H44" i="1"/>
  <c r="H45" i="1"/>
  <c r="H47" i="1"/>
  <c r="H49" i="1"/>
  <c r="H51" i="1"/>
  <c r="H52" i="1"/>
  <c r="H53" i="1"/>
  <c r="G54" i="1"/>
  <c r="G53" i="1"/>
  <c r="G52" i="1"/>
  <c r="G51" i="1"/>
  <c r="G49" i="1"/>
  <c r="G47" i="1"/>
  <c r="G45" i="1"/>
  <c r="G44" i="1"/>
  <c r="G43" i="1"/>
  <c r="G42" i="1"/>
  <c r="G39" i="1"/>
  <c r="G38" i="1"/>
  <c r="G36" i="1"/>
  <c r="G35" i="1"/>
  <c r="G34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59" i="1" l="1"/>
  <c r="G58" i="1" l="1"/>
  <c r="G60" i="1" s="1"/>
  <c r="I48" i="1" s="1"/>
  <c r="I19" i="1" l="1"/>
  <c r="I54" i="1"/>
  <c r="I23" i="1"/>
  <c r="I27" i="1"/>
  <c r="I32" i="1"/>
  <c r="I36" i="1"/>
  <c r="I43" i="1"/>
  <c r="I49" i="1"/>
  <c r="I52" i="1"/>
  <c r="I47" i="1"/>
  <c r="I20" i="1"/>
  <c r="I24" i="1"/>
  <c r="I33" i="1"/>
  <c r="I38" i="1"/>
  <c r="I41" i="1"/>
  <c r="I44" i="1"/>
  <c r="I50" i="1"/>
  <c r="I53" i="1"/>
  <c r="I21" i="1"/>
  <c r="I25" i="1"/>
  <c r="I30" i="1"/>
  <c r="I34" i="1"/>
  <c r="I39" i="1"/>
  <c r="I45" i="1"/>
  <c r="I22" i="1"/>
  <c r="I26" i="1"/>
  <c r="I31" i="1"/>
  <c r="I35" i="1"/>
  <c r="I40" i="1"/>
  <c r="I42" i="1"/>
  <c r="I46" i="1"/>
  <c r="I51" i="1"/>
  <c r="I29" i="1"/>
</calcChain>
</file>

<file path=xl/sharedStrings.xml><?xml version="1.0" encoding="utf-8"?>
<sst xmlns="http://schemas.openxmlformats.org/spreadsheetml/2006/main" count="134" uniqueCount="105">
  <si>
    <t>RENDIMIENTO</t>
  </si>
  <si>
    <t>COSTO/TAS.</t>
  </si>
  <si>
    <t>HOMBRE-DIA</t>
  </si>
  <si>
    <t>COSTOS VARIABLES DE PRODUCCION POR TAREA</t>
  </si>
  <si>
    <t>Mes</t>
  </si>
  <si>
    <t>Cantidad</t>
  </si>
  <si>
    <t>Unidad</t>
  </si>
  <si>
    <t>Precio Unitario</t>
  </si>
  <si>
    <t>Costo RD$</t>
  </si>
  <si>
    <t>1.</t>
  </si>
  <si>
    <t>Insumos:</t>
  </si>
  <si>
    <t>Semillas</t>
  </si>
  <si>
    <t xml:space="preserve"> </t>
  </si>
  <si>
    <t>Quintal</t>
  </si>
  <si>
    <t>Fertilizantes (Formula Completa)</t>
  </si>
  <si>
    <t>Fertilizante (Urea)</t>
  </si>
  <si>
    <t>Fertilizante Foliar (foliarmix + micro e)</t>
  </si>
  <si>
    <t>Libra</t>
  </si>
  <si>
    <t>Insecticida (muralla)</t>
  </si>
  <si>
    <t>Litro</t>
  </si>
  <si>
    <t>Insecticida (cypermetrina)</t>
  </si>
  <si>
    <t>Fungicida (Dithane M-45)</t>
  </si>
  <si>
    <t>Kilo</t>
  </si>
  <si>
    <t>Pago de Agua INDRHI (3 Meses)</t>
  </si>
  <si>
    <t>Tarea</t>
  </si>
  <si>
    <t>Compra de Sacos, hilo, y fardos</t>
  </si>
  <si>
    <t>Sub-Total</t>
  </si>
  <si>
    <t>2.</t>
  </si>
  <si>
    <t>Limpieza de Canal</t>
  </si>
  <si>
    <t>Hom-Dia</t>
  </si>
  <si>
    <t>3.</t>
  </si>
  <si>
    <t>Preparaciòn de Terrenos</t>
  </si>
  <si>
    <t>Corte (Mecanizado)</t>
  </si>
  <si>
    <t>Cruce (Mercanizado)</t>
  </si>
  <si>
    <t>Rastra (Mecanizado)</t>
  </si>
  <si>
    <t>Mureo (Mecanizado)</t>
  </si>
  <si>
    <t>Nivelaciòn (Gancho) Animal</t>
  </si>
  <si>
    <t>Riego Pre-Siembra</t>
  </si>
  <si>
    <t>4.</t>
  </si>
  <si>
    <t>Siembra</t>
  </si>
  <si>
    <t>I</t>
  </si>
  <si>
    <t>5.</t>
  </si>
  <si>
    <t>Primer Riego  1</t>
  </si>
  <si>
    <t>6.</t>
  </si>
  <si>
    <t>7.</t>
  </si>
  <si>
    <t>Aplicaciòn Agroquìmicos</t>
  </si>
  <si>
    <t>8.</t>
  </si>
  <si>
    <t>Desyerbo (Manual)</t>
  </si>
  <si>
    <t>9.</t>
  </si>
  <si>
    <t>Riego  2</t>
  </si>
  <si>
    <t>10.</t>
  </si>
  <si>
    <t>Aplicaciòn Fertilizante (0.35 QQ. Urea)</t>
  </si>
  <si>
    <t>II</t>
  </si>
  <si>
    <t>11.</t>
  </si>
  <si>
    <t>Riego  3</t>
  </si>
  <si>
    <t>12.</t>
  </si>
  <si>
    <t>13.</t>
  </si>
  <si>
    <t>Riegos   4</t>
  </si>
  <si>
    <t>14.</t>
  </si>
  <si>
    <t>15.</t>
  </si>
  <si>
    <t>Riegos   5</t>
  </si>
  <si>
    <t>16.</t>
  </si>
  <si>
    <t>17.</t>
  </si>
  <si>
    <t>Riegos  6</t>
  </si>
  <si>
    <t>18.</t>
  </si>
  <si>
    <t>Cosecha (Arranque y estibado en Campo)</t>
  </si>
  <si>
    <t>III</t>
  </si>
  <si>
    <t>19.</t>
  </si>
  <si>
    <t>Trilla Mecanizado</t>
  </si>
  <si>
    <t>20.</t>
  </si>
  <si>
    <t xml:space="preserve">Transporte Interno </t>
  </si>
  <si>
    <t>SUB-TOTAL</t>
  </si>
  <si>
    <t>GASTOS ADMINISTRATIVOS (2%)</t>
  </si>
  <si>
    <t xml:space="preserve">PAGO DE INTERESES 12% ANUAL </t>
  </si>
  <si>
    <t>TOTAL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</si>
  <si>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Direncción Regional Agropecuaria, Zona Suroeste y Unidad Regional de Planificación y Economía (URPE).</t>
    </r>
  </si>
  <si>
    <r>
      <rPr>
        <b/>
        <sz val="9"/>
        <rFont val="Calibri"/>
        <family val="2"/>
        <scheme val="minor"/>
      </rPr>
      <t>Elaborado:</t>
    </r>
    <r>
      <rPr>
        <sz val="9"/>
        <rFont val="Calibri"/>
        <family val="2"/>
        <scheme val="minor"/>
      </rPr>
      <t xml:space="preserve"> Ministerio de Agricultura, Depto. de Economía Agropecuaria y Estadisticas.</t>
    </r>
  </si>
  <si>
    <t>FECHA  :</t>
  </si>
  <si>
    <t xml:space="preserve">NIVEL DE INSUMOS… </t>
  </si>
  <si>
    <t>Departamento de Economía Agropecuaria y Estadísticas</t>
  </si>
  <si>
    <t xml:space="preserve">    Actividad - Servicios o Insumos</t>
  </si>
  <si>
    <t>Actividad</t>
  </si>
  <si>
    <t>Coeficiente</t>
  </si>
  <si>
    <t xml:space="preserve"> Técnico por</t>
  </si>
  <si>
    <t>Participación</t>
  </si>
  <si>
    <t>(%) por</t>
  </si>
  <si>
    <t>CICLO…........                          ….....…..…..........................    3 Meses</t>
  </si>
  <si>
    <t>FECHA DE SIEMBRA              .…..….................................   Nov. 2022</t>
  </si>
  <si>
    <t>METODO DE SIEMBRA.       …..……..............................  Mecanizado</t>
  </si>
  <si>
    <t>SISTEMA DE RIEGO..           .....….................................   Gravedad</t>
  </si>
  <si>
    <t xml:space="preserve">             …......................................    MEDIO</t>
  </si>
  <si>
    <t>PREP. TERRENO…                ….…..................................   Mecanizado</t>
  </si>
  <si>
    <r>
      <t xml:space="preserve"> RUBRO…..                             ...…..……............................    </t>
    </r>
    <r>
      <rPr>
        <b/>
        <sz val="10"/>
        <rFont val="Calibri"/>
        <family val="2"/>
        <scheme val="minor"/>
      </rPr>
      <t>Habichuela</t>
    </r>
  </si>
  <si>
    <t>Viceministerio de Planificación Sectorial Agropecuaria</t>
  </si>
  <si>
    <t>Variedad      Yacomelo</t>
  </si>
  <si>
    <t>JORNAL DIARIO RD$750.00</t>
  </si>
  <si>
    <t>AREA APLIC....                 San juan</t>
  </si>
  <si>
    <t>FECHA DE LA COSECHA        .…..….................................    Feb. 2022</t>
  </si>
  <si>
    <t>ENTREVISTAS…                 Estimados Estudios Económicos</t>
  </si>
  <si>
    <r>
      <t>Nota:</t>
    </r>
    <r>
      <rPr>
        <sz val="9"/>
        <color theme="1"/>
        <rFont val="Calibri"/>
        <family val="2"/>
        <scheme val="minor"/>
      </rPr>
      <t xml:space="preserve"> La semillas, corte y cruce de terreno son subsidiados por el ministerio de agricultura.</t>
    </r>
  </si>
  <si>
    <t>Aplicaciòn Fertilizante (0,5 QQ. 15-15+10 Gms. 0,5ZN)</t>
  </si>
  <si>
    <t>Aplicaciòn Agroquìmicos (0,031 Lt. muralla + 0.062 Lb.Fungicida)</t>
  </si>
  <si>
    <t>Aplicaciòn Agroquìmicos (0.60 Lt. Cypermetrina+ Dithane M-45)</t>
  </si>
  <si>
    <t>Aplicaciòn Agroquìmicos (0,60 Lt. Muralla + 0,125 Kilo Dithane)</t>
  </si>
  <si>
    <t>Costos variables de producción de Habichuela Yacomelo, 2022 (RD$/ Tarea)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</si>
</sst>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0.000"/>
    <numFmt numFmtId="166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8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2" xfId="0" applyFont="1" applyFill="1" applyBorder="1"/>
    <xf numFmtId="0" fontId="7" fillId="3" borderId="0" xfId="0" applyFont="1" applyFill="1"/>
    <xf numFmtId="0" fontId="7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/>
    </xf>
    <xf numFmtId="0" fontId="1" fillId="3" borderId="4" xfId="0" applyFont="1" applyFill="1" applyBorder="1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11" fillId="3" borderId="0" xfId="0" applyFont="1" applyFill="1"/>
    <xf numFmtId="0" fontId="4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/>
    </xf>
    <xf numFmtId="0" fontId="2" fillId="3" borderId="2" xfId="0" applyFont="1" applyFill="1" applyBorder="1"/>
    <xf numFmtId="0" fontId="13" fillId="3" borderId="0" xfId="0" applyFont="1" applyFill="1"/>
    <xf numFmtId="0" fontId="9" fillId="3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1" fillId="3" borderId="14" xfId="0" applyFont="1" applyFill="1" applyBorder="1"/>
    <xf numFmtId="0" fontId="6" fillId="2" borderId="1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13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4" fontId="13" fillId="3" borderId="5" xfId="0" applyNumberFormat="1" applyFont="1" applyFill="1" applyBorder="1" applyAlignment="1">
      <alignment horizontal="center"/>
    </xf>
    <xf numFmtId="2" fontId="13" fillId="3" borderId="4" xfId="0" applyNumberFormat="1" applyFont="1" applyFill="1" applyBorder="1" applyAlignment="1">
      <alignment horizontal="center"/>
    </xf>
    <xf numFmtId="0" fontId="13" fillId="3" borderId="8" xfId="0" applyFont="1" applyFill="1" applyBorder="1"/>
    <xf numFmtId="0" fontId="14" fillId="3" borderId="0" xfId="0" applyFont="1" applyFill="1"/>
    <xf numFmtId="0" fontId="8" fillId="4" borderId="8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5" fillId="3" borderId="0" xfId="0" applyFont="1" applyFill="1"/>
    <xf numFmtId="43" fontId="14" fillId="3" borderId="1" xfId="3" applyFont="1" applyFill="1" applyBorder="1"/>
    <xf numFmtId="43" fontId="13" fillId="3" borderId="1" xfId="3" applyFont="1" applyFill="1" applyBorder="1"/>
    <xf numFmtId="43" fontId="13" fillId="3" borderId="17" xfId="3" applyFont="1" applyFill="1" applyBorder="1"/>
    <xf numFmtId="43" fontId="8" fillId="4" borderId="17" xfId="3" applyFont="1" applyFill="1" applyBorder="1"/>
    <xf numFmtId="0" fontId="0" fillId="3" borderId="0" xfId="0" applyFill="1"/>
    <xf numFmtId="0" fontId="0" fillId="5" borderId="0" xfId="0" applyFill="1"/>
    <xf numFmtId="0" fontId="0" fillId="3" borderId="10" xfId="0" applyFill="1" applyBorder="1" applyAlignment="1">
      <alignment horizontal="center"/>
    </xf>
    <xf numFmtId="9" fontId="0" fillId="3" borderId="0" xfId="1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/>
    </xf>
    <xf numFmtId="9" fontId="0" fillId="3" borderId="10" xfId="1" applyFont="1" applyFill="1" applyBorder="1" applyAlignment="1">
      <alignment horizontal="center" vertical="center"/>
    </xf>
    <xf numFmtId="0" fontId="1" fillId="3" borderId="8" xfId="0" applyFont="1" applyFill="1" applyBorder="1"/>
    <xf numFmtId="9" fontId="0" fillId="3" borderId="1" xfId="1" applyFont="1" applyFill="1" applyBorder="1" applyAlignment="1">
      <alignment horizontal="center"/>
    </xf>
    <xf numFmtId="0" fontId="0" fillId="3" borderId="17" xfId="0" applyFill="1" applyBorder="1"/>
    <xf numFmtId="0" fontId="1" fillId="3" borderId="19" xfId="0" applyFont="1" applyFill="1" applyBorder="1"/>
    <xf numFmtId="0" fontId="14" fillId="3" borderId="20" xfId="0" applyFont="1" applyFill="1" applyBorder="1"/>
    <xf numFmtId="0" fontId="13" fillId="3" borderId="20" xfId="0" applyFont="1" applyFill="1" applyBorder="1"/>
    <xf numFmtId="43" fontId="14" fillId="3" borderId="20" xfId="3" applyFont="1" applyFill="1" applyBorder="1"/>
    <xf numFmtId="0" fontId="14" fillId="3" borderId="7" xfId="0" applyFont="1" applyFill="1" applyBorder="1"/>
    <xf numFmtId="0" fontId="13" fillId="3" borderId="15" xfId="0" applyFont="1" applyFill="1" applyBorder="1"/>
    <xf numFmtId="2" fontId="13" fillId="3" borderId="5" xfId="0" applyNumberFormat="1" applyFont="1" applyFill="1" applyBorder="1" applyAlignment="1">
      <alignment horizontal="center"/>
    </xf>
    <xf numFmtId="4" fontId="14" fillId="3" borderId="15" xfId="3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4">
    <cellStyle name="Millares" xfId="3" builtinId="3"/>
    <cellStyle name="Millares 3" xfId="2" xr:uid="{00000000-0005-0000-0000-000001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38101</xdr:rowOff>
    </xdr:from>
    <xdr:to>
      <xdr:col>5</xdr:col>
      <xdr:colOff>400050</xdr:colOff>
      <xdr:row>2</xdr:row>
      <xdr:rowOff>28576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EB4566-55DF-495C-B68B-22A1D462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01"/>
          <a:ext cx="1733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tabSelected="1" workbookViewId="0">
      <selection activeCell="L11" sqref="L11:M11"/>
    </sheetView>
  </sheetViews>
  <sheetFormatPr baseColWidth="10" defaultRowHeight="15" x14ac:dyDescent="0.25"/>
  <cols>
    <col min="1" max="1" width="3.42578125" customWidth="1"/>
    <col min="2" max="2" width="33" customWidth="1"/>
    <col min="3" max="3" width="9.42578125" customWidth="1"/>
    <col min="4" max="4" width="9.7109375" customWidth="1"/>
    <col min="5" max="5" width="9.5703125" customWidth="1"/>
    <col min="6" max="6" width="13.140625" customWidth="1"/>
    <col min="7" max="7" width="11.28515625" customWidth="1"/>
    <col min="8" max="8" width="11.42578125" style="56"/>
    <col min="9" max="9" width="12" style="56" customWidth="1"/>
    <col min="10" max="11" width="11.42578125" style="56"/>
    <col min="12" max="12" width="6.5703125" style="56" customWidth="1"/>
    <col min="13" max="20" width="11.42578125" style="56"/>
  </cols>
  <sheetData>
    <row r="1" spans="1:14" ht="15.75" customHeight="1" x14ac:dyDescent="0.25">
      <c r="A1" s="56"/>
      <c r="B1" s="56"/>
      <c r="C1" s="56"/>
      <c r="D1" s="56"/>
      <c r="E1" s="56"/>
      <c r="F1" s="56"/>
      <c r="G1" s="56"/>
    </row>
    <row r="2" spans="1:14" ht="19.5" customHeight="1" x14ac:dyDescent="0.25">
      <c r="A2" s="56"/>
      <c r="B2" s="56"/>
      <c r="C2" s="56"/>
      <c r="D2" s="56"/>
      <c r="E2" s="56"/>
      <c r="F2" s="56"/>
      <c r="G2" s="56"/>
    </row>
    <row r="3" spans="1:14" s="56" customFormat="1" ht="18" customHeight="1" x14ac:dyDescent="0.25">
      <c r="A3" s="87" t="s">
        <v>93</v>
      </c>
      <c r="B3" s="87"/>
      <c r="C3" s="87"/>
      <c r="D3" s="87"/>
      <c r="E3" s="87"/>
      <c r="F3" s="87"/>
      <c r="G3" s="87"/>
      <c r="H3" s="87"/>
      <c r="I3" s="87"/>
      <c r="J3" s="24"/>
      <c r="K3" s="24"/>
      <c r="L3" s="24"/>
    </row>
    <row r="4" spans="1:14" s="56" customFormat="1" ht="12.75" customHeight="1" x14ac:dyDescent="0.25">
      <c r="A4" s="87" t="s">
        <v>79</v>
      </c>
      <c r="B4" s="87"/>
      <c r="C4" s="87"/>
      <c r="D4" s="87"/>
      <c r="E4" s="87"/>
      <c r="F4" s="87"/>
      <c r="G4" s="87"/>
      <c r="H4" s="87"/>
      <c r="I4" s="87"/>
      <c r="J4" s="24"/>
    </row>
    <row r="5" spans="1:14" s="56" customFormat="1" ht="24.75" customHeight="1" x14ac:dyDescent="0.25">
      <c r="A5" s="87" t="s">
        <v>104</v>
      </c>
      <c r="B5" s="87"/>
      <c r="C5" s="87"/>
      <c r="D5" s="87"/>
      <c r="E5" s="87"/>
      <c r="F5" s="87"/>
      <c r="G5" s="87"/>
      <c r="H5" s="87"/>
      <c r="I5" s="87"/>
    </row>
    <row r="6" spans="1:14" s="56" customFormat="1" ht="3.75" customHeight="1" x14ac:dyDescent="0.25">
      <c r="A6" s="57"/>
      <c r="B6" s="57"/>
      <c r="C6" s="57"/>
      <c r="D6" s="57"/>
      <c r="E6" s="57"/>
      <c r="F6" s="57"/>
      <c r="G6" s="57"/>
      <c r="H6" s="57"/>
      <c r="I6" s="57"/>
    </row>
    <row r="7" spans="1:14" s="56" customFormat="1" ht="15.75" x14ac:dyDescent="0.25">
      <c r="A7" s="80" t="s">
        <v>96</v>
      </c>
      <c r="B7" s="80"/>
      <c r="C7" s="1"/>
      <c r="D7" s="23"/>
      <c r="E7" s="21"/>
      <c r="F7" s="21" t="s">
        <v>92</v>
      </c>
      <c r="G7" s="23"/>
      <c r="H7" s="23"/>
      <c r="I7" s="51"/>
    </row>
    <row r="8" spans="1:14" s="56" customFormat="1" x14ac:dyDescent="0.25">
      <c r="A8" s="1" t="s">
        <v>98</v>
      </c>
      <c r="B8" s="1"/>
      <c r="C8" s="1"/>
      <c r="D8" s="23"/>
      <c r="E8" s="1"/>
      <c r="F8" s="21" t="s">
        <v>86</v>
      </c>
      <c r="G8" s="23"/>
      <c r="H8" s="23"/>
    </row>
    <row r="9" spans="1:14" s="56" customFormat="1" x14ac:dyDescent="0.25">
      <c r="A9" s="23"/>
      <c r="B9" s="38" t="s">
        <v>0</v>
      </c>
      <c r="C9" s="81" t="s">
        <v>1</v>
      </c>
      <c r="D9" s="81"/>
      <c r="E9" s="21"/>
      <c r="F9" s="21" t="s">
        <v>87</v>
      </c>
      <c r="G9" s="38"/>
      <c r="H9" s="38"/>
      <c r="I9" s="12"/>
      <c r="J9" s="12"/>
      <c r="K9" s="12"/>
      <c r="L9" s="84"/>
      <c r="M9" s="84"/>
      <c r="N9" s="5"/>
    </row>
    <row r="10" spans="1:14" s="56" customFormat="1" x14ac:dyDescent="0.25">
      <c r="A10" s="23"/>
      <c r="B10" s="39">
        <v>2.2000000000000002</v>
      </c>
      <c r="C10" s="82">
        <v>6047.4815999999992</v>
      </c>
      <c r="D10" s="82"/>
      <c r="E10" s="21"/>
      <c r="F10" s="21" t="s">
        <v>97</v>
      </c>
      <c r="G10" s="38"/>
      <c r="H10" s="38"/>
      <c r="I10" s="12"/>
      <c r="J10" s="12"/>
      <c r="K10" s="12"/>
      <c r="L10" s="84"/>
      <c r="M10" s="84"/>
      <c r="N10" s="5"/>
    </row>
    <row r="11" spans="1:14" s="56" customFormat="1" x14ac:dyDescent="0.25">
      <c r="A11" s="23"/>
      <c r="B11" s="40" t="s">
        <v>94</v>
      </c>
      <c r="C11" s="81"/>
      <c r="D11" s="81"/>
      <c r="E11" s="21"/>
      <c r="F11" s="21" t="s">
        <v>88</v>
      </c>
      <c r="G11" s="40"/>
      <c r="H11" s="38"/>
      <c r="I11" s="12"/>
      <c r="J11" s="79"/>
      <c r="K11" s="79"/>
      <c r="L11" s="84"/>
      <c r="M11" s="84"/>
      <c r="N11" s="6"/>
    </row>
    <row r="12" spans="1:14" s="56" customFormat="1" x14ac:dyDescent="0.25">
      <c r="A12" s="23"/>
      <c r="B12" s="1" t="s">
        <v>2</v>
      </c>
      <c r="C12" s="38" t="s">
        <v>77</v>
      </c>
      <c r="D12" s="38">
        <v>2022</v>
      </c>
      <c r="E12" s="21"/>
      <c r="F12" s="21" t="s">
        <v>89</v>
      </c>
      <c r="G12" s="40"/>
      <c r="H12" s="39"/>
      <c r="I12" s="7"/>
      <c r="J12" s="83"/>
      <c r="K12" s="83"/>
      <c r="L12" s="84"/>
      <c r="M12" s="84"/>
      <c r="N12" s="5"/>
    </row>
    <row r="13" spans="1:14" s="56" customFormat="1" x14ac:dyDescent="0.25">
      <c r="A13" s="23"/>
      <c r="B13" s="21" t="s">
        <v>95</v>
      </c>
      <c r="C13" s="23"/>
      <c r="D13" s="23"/>
      <c r="E13" s="21"/>
      <c r="F13" s="21" t="s">
        <v>78</v>
      </c>
      <c r="G13" s="1" t="s">
        <v>90</v>
      </c>
      <c r="H13" s="38"/>
      <c r="I13" s="1"/>
      <c r="J13" s="12"/>
      <c r="K13" s="12"/>
      <c r="L13" s="84"/>
      <c r="M13" s="84"/>
      <c r="N13" s="5"/>
    </row>
    <row r="14" spans="1:14" s="56" customFormat="1" ht="15.75" thickBot="1" x14ac:dyDescent="0.3">
      <c r="A14" s="40"/>
      <c r="B14" s="1"/>
      <c r="C14" s="2"/>
      <c r="D14" s="2"/>
      <c r="E14" s="21"/>
      <c r="F14" s="21" t="s">
        <v>91</v>
      </c>
      <c r="G14" s="21"/>
      <c r="H14" s="40"/>
      <c r="I14" s="4"/>
      <c r="J14" s="8"/>
      <c r="K14" s="8"/>
      <c r="L14" s="84"/>
      <c r="M14" s="84"/>
      <c r="N14" s="5"/>
    </row>
    <row r="15" spans="1:14" ht="18.75" customHeight="1" x14ac:dyDescent="0.25">
      <c r="A15" s="85" t="s">
        <v>3</v>
      </c>
      <c r="B15" s="85"/>
      <c r="C15" s="85"/>
      <c r="D15" s="85"/>
      <c r="E15" s="85"/>
      <c r="F15" s="85"/>
      <c r="G15" s="86"/>
      <c r="H15" s="48" t="s">
        <v>82</v>
      </c>
      <c r="I15" s="50" t="s">
        <v>84</v>
      </c>
      <c r="L15" s="79"/>
      <c r="M15" s="79"/>
    </row>
    <row r="16" spans="1:14" ht="19.5" customHeight="1" x14ac:dyDescent="0.25">
      <c r="A16" s="27" t="s">
        <v>80</v>
      </c>
      <c r="B16" s="25"/>
      <c r="C16" s="25" t="s">
        <v>4</v>
      </c>
      <c r="D16" s="26" t="s">
        <v>5</v>
      </c>
      <c r="E16" s="26" t="s">
        <v>6</v>
      </c>
      <c r="F16" s="26" t="s">
        <v>7</v>
      </c>
      <c r="G16" s="26" t="s">
        <v>8</v>
      </c>
      <c r="H16" s="49" t="s">
        <v>83</v>
      </c>
      <c r="I16" s="32" t="s">
        <v>85</v>
      </c>
    </row>
    <row r="17" spans="1:9" ht="20.25" customHeight="1" thickBot="1" x14ac:dyDescent="0.3">
      <c r="A17" s="29"/>
      <c r="B17" s="30"/>
      <c r="C17" s="30"/>
      <c r="D17" s="31"/>
      <c r="E17" s="31"/>
      <c r="F17" s="31"/>
      <c r="G17" s="31"/>
      <c r="H17" s="33" t="s">
        <v>81</v>
      </c>
      <c r="I17" s="34" t="s">
        <v>81</v>
      </c>
    </row>
    <row r="18" spans="1:9" x14ac:dyDescent="0.25">
      <c r="A18" s="9" t="s">
        <v>9</v>
      </c>
      <c r="B18" s="13" t="s">
        <v>10</v>
      </c>
      <c r="C18" s="15"/>
      <c r="D18" s="15"/>
      <c r="E18" s="15"/>
      <c r="F18" s="15"/>
      <c r="G18" s="41"/>
      <c r="H18" s="42"/>
      <c r="I18" s="58"/>
    </row>
    <row r="19" spans="1:9" x14ac:dyDescent="0.25">
      <c r="A19" s="22">
        <v>1</v>
      </c>
      <c r="B19" s="14" t="s">
        <v>11</v>
      </c>
      <c r="C19" s="15" t="s">
        <v>12</v>
      </c>
      <c r="D19" s="17">
        <v>0.17</v>
      </c>
      <c r="E19" s="15" t="s">
        <v>13</v>
      </c>
      <c r="F19" s="35">
        <v>6500</v>
      </c>
      <c r="G19" s="43">
        <f>+F19*D19</f>
        <v>1105</v>
      </c>
      <c r="H19" s="44">
        <f>D19/$B$10</f>
        <v>7.7272727272727271E-2</v>
      </c>
      <c r="I19" s="37">
        <f t="shared" ref="I19:I27" si="0">G19/$G$60</f>
        <v>0.13969218214535686</v>
      </c>
    </row>
    <row r="20" spans="1:9" x14ac:dyDescent="0.25">
      <c r="A20" s="22">
        <v>2</v>
      </c>
      <c r="B20" s="14" t="s">
        <v>14</v>
      </c>
      <c r="C20" s="15"/>
      <c r="D20" s="17">
        <v>0.2</v>
      </c>
      <c r="E20" s="15" t="s">
        <v>13</v>
      </c>
      <c r="F20" s="35">
        <v>2350</v>
      </c>
      <c r="G20" s="43">
        <f t="shared" ref="G20:G26" si="1">+F20*D20</f>
        <v>470</v>
      </c>
      <c r="H20" s="44">
        <f t="shared" ref="H20:H53" si="2">D20/$B$10</f>
        <v>9.0909090909090912E-2</v>
      </c>
      <c r="I20" s="37">
        <f t="shared" si="0"/>
        <v>5.9416584260921022E-2</v>
      </c>
    </row>
    <row r="21" spans="1:9" x14ac:dyDescent="0.25">
      <c r="A21" s="22">
        <v>3</v>
      </c>
      <c r="B21" s="14" t="s">
        <v>15</v>
      </c>
      <c r="C21" s="15"/>
      <c r="D21" s="17">
        <v>0.1</v>
      </c>
      <c r="E21" s="15" t="s">
        <v>13</v>
      </c>
      <c r="F21" s="35">
        <v>2550</v>
      </c>
      <c r="G21" s="43">
        <f t="shared" si="1"/>
        <v>255</v>
      </c>
      <c r="H21" s="44">
        <f t="shared" si="2"/>
        <v>4.5454545454545456E-2</v>
      </c>
      <c r="I21" s="37">
        <f t="shared" si="0"/>
        <v>3.223665741815928E-2</v>
      </c>
    </row>
    <row r="22" spans="1:9" x14ac:dyDescent="0.25">
      <c r="A22" s="22">
        <v>4</v>
      </c>
      <c r="B22" s="14" t="s">
        <v>16</v>
      </c>
      <c r="C22" s="15"/>
      <c r="D22" s="17">
        <v>0.15</v>
      </c>
      <c r="E22" s="15" t="s">
        <v>17</v>
      </c>
      <c r="F22" s="35">
        <v>235</v>
      </c>
      <c r="G22" s="43">
        <f t="shared" si="1"/>
        <v>35.25</v>
      </c>
      <c r="H22" s="44">
        <f t="shared" si="2"/>
        <v>6.8181818181818177E-2</v>
      </c>
      <c r="I22" s="37">
        <f t="shared" si="0"/>
        <v>4.456243819569077E-3</v>
      </c>
    </row>
    <row r="23" spans="1:9" x14ac:dyDescent="0.25">
      <c r="A23" s="22">
        <v>5</v>
      </c>
      <c r="B23" s="14" t="s">
        <v>18</v>
      </c>
      <c r="C23" s="15"/>
      <c r="D23" s="17">
        <v>9.2999999999999999E-2</v>
      </c>
      <c r="E23" s="15" t="s">
        <v>19</v>
      </c>
      <c r="F23" s="35">
        <v>2855</v>
      </c>
      <c r="G23" s="43">
        <f t="shared" si="1"/>
        <v>265.51499999999999</v>
      </c>
      <c r="H23" s="44">
        <f t="shared" si="2"/>
        <v>4.2272727272727267E-2</v>
      </c>
      <c r="I23" s="37">
        <f t="shared" si="0"/>
        <v>3.3565945468166901E-2</v>
      </c>
    </row>
    <row r="24" spans="1:9" x14ac:dyDescent="0.25">
      <c r="A24" s="22">
        <v>6</v>
      </c>
      <c r="B24" s="14" t="s">
        <v>20</v>
      </c>
      <c r="C24" s="15"/>
      <c r="D24" s="17">
        <v>0.05</v>
      </c>
      <c r="E24" s="15" t="s">
        <v>19</v>
      </c>
      <c r="F24" s="35">
        <v>2800</v>
      </c>
      <c r="G24" s="43">
        <f t="shared" si="1"/>
        <v>140</v>
      </c>
      <c r="H24" s="44">
        <f t="shared" si="2"/>
        <v>2.2727272727272728E-2</v>
      </c>
      <c r="I24" s="37">
        <f t="shared" si="0"/>
        <v>1.7698557013891367E-2</v>
      </c>
    </row>
    <row r="25" spans="1:9" x14ac:dyDescent="0.25">
      <c r="A25" s="22">
        <v>7</v>
      </c>
      <c r="B25" s="14" t="s">
        <v>21</v>
      </c>
      <c r="C25" s="15"/>
      <c r="D25" s="17">
        <v>0.125</v>
      </c>
      <c r="E25" s="15" t="s">
        <v>22</v>
      </c>
      <c r="F25" s="35">
        <v>780</v>
      </c>
      <c r="G25" s="43">
        <f t="shared" si="1"/>
        <v>97.5</v>
      </c>
      <c r="H25" s="44">
        <f t="shared" si="2"/>
        <v>5.6818181818181816E-2</v>
      </c>
      <c r="I25" s="37">
        <f t="shared" si="0"/>
        <v>1.2325780777531489E-2</v>
      </c>
    </row>
    <row r="26" spans="1:9" x14ac:dyDescent="0.25">
      <c r="A26" s="22">
        <v>8</v>
      </c>
      <c r="B26" s="14" t="s">
        <v>23</v>
      </c>
      <c r="C26" s="15"/>
      <c r="D26" s="17">
        <v>1</v>
      </c>
      <c r="E26" s="15" t="s">
        <v>24</v>
      </c>
      <c r="F26" s="35">
        <v>21</v>
      </c>
      <c r="G26" s="43">
        <f t="shared" si="1"/>
        <v>21</v>
      </c>
      <c r="H26" s="44">
        <f t="shared" si="2"/>
        <v>0.45454545454545453</v>
      </c>
      <c r="I26" s="37">
        <f t="shared" si="0"/>
        <v>2.6547835520837051E-3</v>
      </c>
    </row>
    <row r="27" spans="1:9" x14ac:dyDescent="0.25">
      <c r="A27" s="22">
        <v>9</v>
      </c>
      <c r="B27" s="14" t="s">
        <v>25</v>
      </c>
      <c r="C27" s="15"/>
      <c r="D27" s="17">
        <v>1.5</v>
      </c>
      <c r="E27" s="15" t="s">
        <v>6</v>
      </c>
      <c r="F27" s="35">
        <v>35</v>
      </c>
      <c r="G27" s="43">
        <f>+F27*D27</f>
        <v>52.5</v>
      </c>
      <c r="H27" s="44">
        <f>D27/$B$10</f>
        <v>0.68181818181818177</v>
      </c>
      <c r="I27" s="37">
        <f t="shared" si="0"/>
        <v>6.6369588802092632E-3</v>
      </c>
    </row>
    <row r="28" spans="1:9" x14ac:dyDescent="0.25">
      <c r="A28" s="9"/>
      <c r="B28" s="13" t="s">
        <v>26</v>
      </c>
      <c r="C28" s="16"/>
      <c r="D28" s="17"/>
      <c r="E28" s="16"/>
      <c r="F28" s="36"/>
      <c r="G28" s="36">
        <f>SUM(G19:G27)</f>
        <v>2441.7649999999999</v>
      </c>
      <c r="H28" s="44">
        <f t="shared" si="2"/>
        <v>0</v>
      </c>
      <c r="I28" s="37"/>
    </row>
    <row r="29" spans="1:9" ht="21" customHeight="1" x14ac:dyDescent="0.25">
      <c r="A29" s="9" t="s">
        <v>27</v>
      </c>
      <c r="B29" s="13" t="s">
        <v>28</v>
      </c>
      <c r="C29" s="15"/>
      <c r="D29" s="17">
        <v>0.26669999999999999</v>
      </c>
      <c r="E29" s="15" t="s">
        <v>29</v>
      </c>
      <c r="F29" s="35">
        <v>700</v>
      </c>
      <c r="G29" s="43">
        <f>+F29*D29</f>
        <v>186.69</v>
      </c>
      <c r="H29" s="44">
        <f t="shared" si="2"/>
        <v>0.12122727272727271</v>
      </c>
      <c r="I29" s="37">
        <f t="shared" ref="I29:I36" si="3">G29/$G$60</f>
        <v>2.3601025778024139E-2</v>
      </c>
    </row>
    <row r="30" spans="1:9" ht="20.25" customHeight="1" x14ac:dyDescent="0.25">
      <c r="A30" s="9" t="s">
        <v>30</v>
      </c>
      <c r="B30" s="13" t="s">
        <v>31</v>
      </c>
      <c r="C30" s="15"/>
      <c r="D30" s="17"/>
      <c r="E30" s="15"/>
      <c r="F30" s="35"/>
      <c r="G30" s="43"/>
      <c r="H30" s="44"/>
      <c r="I30" s="37">
        <f t="shared" si="3"/>
        <v>0</v>
      </c>
    </row>
    <row r="31" spans="1:9" x14ac:dyDescent="0.25">
      <c r="A31" s="22">
        <v>1</v>
      </c>
      <c r="B31" s="14" t="s">
        <v>32</v>
      </c>
      <c r="C31" s="15"/>
      <c r="D31" s="17">
        <v>1</v>
      </c>
      <c r="E31" s="15" t="s">
        <v>24</v>
      </c>
      <c r="F31" s="35">
        <v>400</v>
      </c>
      <c r="G31" s="43">
        <f t="shared" ref="G31:G36" si="4">+F31*D31</f>
        <v>400</v>
      </c>
      <c r="H31" s="44">
        <f t="shared" si="2"/>
        <v>0.45454545454545453</v>
      </c>
      <c r="I31" s="37">
        <f t="shared" si="3"/>
        <v>5.056730575397534E-2</v>
      </c>
    </row>
    <row r="32" spans="1:9" x14ac:dyDescent="0.25">
      <c r="A32" s="22">
        <v>2</v>
      </c>
      <c r="B32" s="14" t="s">
        <v>33</v>
      </c>
      <c r="C32" s="15"/>
      <c r="D32" s="17">
        <v>1</v>
      </c>
      <c r="E32" s="15" t="s">
        <v>24</v>
      </c>
      <c r="F32" s="35">
        <v>330</v>
      </c>
      <c r="G32" s="43">
        <f t="shared" si="4"/>
        <v>330</v>
      </c>
      <c r="H32" s="44">
        <f t="shared" si="2"/>
        <v>0.45454545454545453</v>
      </c>
      <c r="I32" s="37">
        <f t="shared" si="3"/>
        <v>4.1718027247029651E-2</v>
      </c>
    </row>
    <row r="33" spans="1:9" x14ac:dyDescent="0.25">
      <c r="A33" s="22">
        <v>3</v>
      </c>
      <c r="B33" s="14" t="s">
        <v>34</v>
      </c>
      <c r="C33" s="15"/>
      <c r="D33" s="17">
        <v>1</v>
      </c>
      <c r="E33" s="15" t="s">
        <v>24</v>
      </c>
      <c r="F33" s="35">
        <v>230</v>
      </c>
      <c r="G33" s="43">
        <f t="shared" si="4"/>
        <v>230</v>
      </c>
      <c r="H33" s="44">
        <f t="shared" si="2"/>
        <v>0.45454545454545453</v>
      </c>
      <c r="I33" s="37">
        <f t="shared" si="3"/>
        <v>2.9076200808535818E-2</v>
      </c>
    </row>
    <row r="34" spans="1:9" x14ac:dyDescent="0.25">
      <c r="A34" s="22">
        <v>4</v>
      </c>
      <c r="B34" s="14" t="s">
        <v>35</v>
      </c>
      <c r="C34" s="15"/>
      <c r="D34" s="17">
        <v>1</v>
      </c>
      <c r="E34" s="15" t="s">
        <v>24</v>
      </c>
      <c r="F34" s="35">
        <v>125</v>
      </c>
      <c r="G34" s="43">
        <f t="shared" si="4"/>
        <v>125</v>
      </c>
      <c r="H34" s="44">
        <f t="shared" si="2"/>
        <v>0.45454545454545453</v>
      </c>
      <c r="I34" s="37">
        <f t="shared" si="3"/>
        <v>1.5802283048117292E-2</v>
      </c>
    </row>
    <row r="35" spans="1:9" x14ac:dyDescent="0.25">
      <c r="A35" s="22">
        <v>5</v>
      </c>
      <c r="B35" s="14" t="s">
        <v>36</v>
      </c>
      <c r="C35" s="15"/>
      <c r="D35" s="17">
        <v>1</v>
      </c>
      <c r="E35" s="15" t="s">
        <v>24</v>
      </c>
      <c r="F35" s="35">
        <v>125</v>
      </c>
      <c r="G35" s="43">
        <f t="shared" si="4"/>
        <v>125</v>
      </c>
      <c r="H35" s="44">
        <f t="shared" si="2"/>
        <v>0.45454545454545453</v>
      </c>
      <c r="I35" s="37">
        <f t="shared" si="3"/>
        <v>1.5802283048117292E-2</v>
      </c>
    </row>
    <row r="36" spans="1:9" x14ac:dyDescent="0.25">
      <c r="A36" s="22">
        <v>6</v>
      </c>
      <c r="B36" s="14" t="s">
        <v>37</v>
      </c>
      <c r="C36" s="15"/>
      <c r="D36" s="17">
        <v>0.2</v>
      </c>
      <c r="E36" s="15" t="s">
        <v>29</v>
      </c>
      <c r="F36" s="35">
        <v>700</v>
      </c>
      <c r="G36" s="43">
        <f t="shared" si="4"/>
        <v>140</v>
      </c>
      <c r="H36" s="44">
        <f t="shared" si="2"/>
        <v>9.0909090909090912E-2</v>
      </c>
      <c r="I36" s="37">
        <f t="shared" si="3"/>
        <v>1.7698557013891367E-2</v>
      </c>
    </row>
    <row r="37" spans="1:9" x14ac:dyDescent="0.25">
      <c r="A37" s="9"/>
      <c r="B37" s="13" t="s">
        <v>26</v>
      </c>
      <c r="C37" s="15"/>
      <c r="D37" s="17"/>
      <c r="E37" s="15"/>
      <c r="F37" s="35"/>
      <c r="G37" s="36">
        <f>SUM(G29:G36)</f>
        <v>1536.69</v>
      </c>
      <c r="H37" s="44">
        <f t="shared" si="2"/>
        <v>0</v>
      </c>
      <c r="I37" s="37"/>
    </row>
    <row r="38" spans="1:9" ht="24.75" customHeight="1" x14ac:dyDescent="0.25">
      <c r="A38" s="22" t="s">
        <v>38</v>
      </c>
      <c r="B38" s="14" t="s">
        <v>39</v>
      </c>
      <c r="C38" s="15" t="s">
        <v>40</v>
      </c>
      <c r="D38" s="17">
        <v>1</v>
      </c>
      <c r="E38" s="15" t="s">
        <v>24</v>
      </c>
      <c r="F38" s="35">
        <v>275</v>
      </c>
      <c r="G38" s="35">
        <f>+F38*D38</f>
        <v>275</v>
      </c>
      <c r="H38" s="44">
        <f>D38/$B$10</f>
        <v>0.45454545454545453</v>
      </c>
      <c r="I38" s="37">
        <f t="shared" ref="I38:I54" si="5">G38/$G$60</f>
        <v>3.4765022705858045E-2</v>
      </c>
    </row>
    <row r="39" spans="1:9" x14ac:dyDescent="0.25">
      <c r="A39" s="22" t="s">
        <v>41</v>
      </c>
      <c r="B39" s="14" t="s">
        <v>42</v>
      </c>
      <c r="C39" s="15"/>
      <c r="D39" s="17">
        <v>0.2</v>
      </c>
      <c r="E39" s="15" t="s">
        <v>29</v>
      </c>
      <c r="F39" s="35">
        <v>700</v>
      </c>
      <c r="G39" s="43">
        <f>+F39*D39</f>
        <v>140</v>
      </c>
      <c r="H39" s="44">
        <f t="shared" si="2"/>
        <v>9.0909090909090912E-2</v>
      </c>
      <c r="I39" s="37">
        <f t="shared" si="5"/>
        <v>1.7698557013891367E-2</v>
      </c>
    </row>
    <row r="40" spans="1:9" ht="24" customHeight="1" x14ac:dyDescent="0.25">
      <c r="A40" s="22" t="s">
        <v>43</v>
      </c>
      <c r="B40" s="61" t="s">
        <v>100</v>
      </c>
      <c r="C40" s="15"/>
      <c r="D40" s="62">
        <v>7.7499999999999999E-2</v>
      </c>
      <c r="E40" s="63" t="s">
        <v>29</v>
      </c>
      <c r="F40" s="64">
        <v>700</v>
      </c>
      <c r="G40" s="65">
        <v>54.25</v>
      </c>
      <c r="H40" s="66">
        <v>3.5227272727272725E-2</v>
      </c>
      <c r="I40" s="67">
        <f t="shared" si="5"/>
        <v>6.8581908428829051E-3</v>
      </c>
    </row>
    <row r="41" spans="1:9" ht="26.25" x14ac:dyDescent="0.25">
      <c r="A41" s="22" t="s">
        <v>44</v>
      </c>
      <c r="B41" s="61" t="s">
        <v>101</v>
      </c>
      <c r="C41" s="15"/>
      <c r="D41" s="62">
        <v>0.13</v>
      </c>
      <c r="E41" s="63" t="s">
        <v>29</v>
      </c>
      <c r="F41" s="64">
        <v>700</v>
      </c>
      <c r="G41" s="65">
        <v>91</v>
      </c>
      <c r="H41" s="66">
        <v>5.909090909090909E-2</v>
      </c>
      <c r="I41" s="67">
        <f t="shared" si="5"/>
        <v>1.150406205902939E-2</v>
      </c>
    </row>
    <row r="42" spans="1:9" x14ac:dyDescent="0.25">
      <c r="A42" s="22" t="s">
        <v>46</v>
      </c>
      <c r="B42" s="14" t="s">
        <v>47</v>
      </c>
      <c r="C42" s="15"/>
      <c r="D42" s="17">
        <v>0.5</v>
      </c>
      <c r="E42" s="15" t="s">
        <v>29</v>
      </c>
      <c r="F42" s="35">
        <v>700</v>
      </c>
      <c r="G42" s="43">
        <f>+F42*D42</f>
        <v>350</v>
      </c>
      <c r="H42" s="44">
        <f t="shared" si="2"/>
        <v>0.22727272727272727</v>
      </c>
      <c r="I42" s="37">
        <f t="shared" si="5"/>
        <v>4.4246392534728424E-2</v>
      </c>
    </row>
    <row r="43" spans="1:9" x14ac:dyDescent="0.25">
      <c r="A43" s="22" t="s">
        <v>48</v>
      </c>
      <c r="B43" s="14" t="s">
        <v>49</v>
      </c>
      <c r="C43" s="15"/>
      <c r="D43" s="17">
        <v>0.11</v>
      </c>
      <c r="E43" s="15" t="s">
        <v>29</v>
      </c>
      <c r="F43" s="35">
        <v>700</v>
      </c>
      <c r="G43" s="43">
        <f>+F43*D43</f>
        <v>77</v>
      </c>
      <c r="H43" s="44">
        <f t="shared" si="2"/>
        <v>4.9999999999999996E-2</v>
      </c>
      <c r="I43" s="37">
        <f t="shared" si="5"/>
        <v>9.7342063576402529E-3</v>
      </c>
    </row>
    <row r="44" spans="1:9" x14ac:dyDescent="0.25">
      <c r="A44" s="22" t="s">
        <v>50</v>
      </c>
      <c r="B44" s="14" t="s">
        <v>51</v>
      </c>
      <c r="C44" s="15" t="s">
        <v>52</v>
      </c>
      <c r="D44" s="17">
        <v>5.7000000000000002E-2</v>
      </c>
      <c r="E44" s="15" t="s">
        <v>29</v>
      </c>
      <c r="F44" s="35">
        <v>700</v>
      </c>
      <c r="G44" s="43">
        <f>+F44*D44</f>
        <v>39.9</v>
      </c>
      <c r="H44" s="44">
        <f t="shared" si="2"/>
        <v>2.5909090909090909E-2</v>
      </c>
      <c r="I44" s="37">
        <f t="shared" si="5"/>
        <v>5.0440887489590401E-3</v>
      </c>
    </row>
    <row r="45" spans="1:9" x14ac:dyDescent="0.25">
      <c r="A45" s="22" t="s">
        <v>53</v>
      </c>
      <c r="B45" s="14" t="s">
        <v>54</v>
      </c>
      <c r="C45" s="15"/>
      <c r="D45" s="17">
        <v>0.11</v>
      </c>
      <c r="E45" s="15" t="s">
        <v>29</v>
      </c>
      <c r="F45" s="35">
        <v>700</v>
      </c>
      <c r="G45" s="43">
        <f>+F45*D45</f>
        <v>77</v>
      </c>
      <c r="H45" s="44">
        <f t="shared" si="2"/>
        <v>4.9999999999999996E-2</v>
      </c>
      <c r="I45" s="37">
        <f t="shared" si="5"/>
        <v>9.7342063576402529E-3</v>
      </c>
    </row>
    <row r="46" spans="1:9" x14ac:dyDescent="0.25">
      <c r="A46" s="22" t="s">
        <v>55</v>
      </c>
      <c r="B46" s="14" t="s">
        <v>45</v>
      </c>
      <c r="C46" s="15"/>
      <c r="D46" s="17"/>
      <c r="E46" s="15"/>
      <c r="F46" s="35"/>
      <c r="G46" s="43"/>
      <c r="H46" s="44"/>
      <c r="I46" s="37">
        <f t="shared" si="5"/>
        <v>0</v>
      </c>
    </row>
    <row r="47" spans="1:9" x14ac:dyDescent="0.25">
      <c r="A47" s="22" t="s">
        <v>56</v>
      </c>
      <c r="B47" s="14" t="s">
        <v>57</v>
      </c>
      <c r="C47" s="15"/>
      <c r="D47" s="17">
        <v>0.21</v>
      </c>
      <c r="E47" s="15" t="s">
        <v>29</v>
      </c>
      <c r="F47" s="35">
        <v>700</v>
      </c>
      <c r="G47" s="43">
        <f>+F47*D47</f>
        <v>147</v>
      </c>
      <c r="H47" s="44">
        <f t="shared" si="2"/>
        <v>9.5454545454545445E-2</v>
      </c>
      <c r="I47" s="37">
        <f t="shared" si="5"/>
        <v>1.8583484864585938E-2</v>
      </c>
    </row>
    <row r="48" spans="1:9" ht="26.25" x14ac:dyDescent="0.25">
      <c r="A48" s="22" t="s">
        <v>58</v>
      </c>
      <c r="B48" s="61" t="s">
        <v>102</v>
      </c>
      <c r="C48" s="15"/>
      <c r="D48" s="62">
        <v>0.56000000000000005</v>
      </c>
      <c r="E48" s="63" t="s">
        <v>29</v>
      </c>
      <c r="F48" s="64">
        <v>700</v>
      </c>
      <c r="G48" s="65">
        <v>392.00000000000006</v>
      </c>
      <c r="H48" s="66">
        <v>0.25454545454545457</v>
      </c>
      <c r="I48" s="67">
        <f t="shared" si="5"/>
        <v>4.9555959638895836E-2</v>
      </c>
    </row>
    <row r="49" spans="1:9" x14ac:dyDescent="0.25">
      <c r="A49" s="22" t="s">
        <v>59</v>
      </c>
      <c r="B49" s="14" t="s">
        <v>60</v>
      </c>
      <c r="C49" s="15"/>
      <c r="D49" s="17">
        <v>0.11</v>
      </c>
      <c r="E49" s="15" t="s">
        <v>29</v>
      </c>
      <c r="F49" s="35">
        <v>700</v>
      </c>
      <c r="G49" s="43">
        <f>+F49*D49</f>
        <v>77</v>
      </c>
      <c r="H49" s="44">
        <f t="shared" si="2"/>
        <v>4.9999999999999996E-2</v>
      </c>
      <c r="I49" s="37">
        <f t="shared" si="5"/>
        <v>9.7342063576402529E-3</v>
      </c>
    </row>
    <row r="50" spans="1:9" ht="26.25" x14ac:dyDescent="0.25">
      <c r="A50" s="22" t="s">
        <v>61</v>
      </c>
      <c r="B50" s="61" t="s">
        <v>103</v>
      </c>
      <c r="C50" s="15"/>
      <c r="D50" s="62">
        <v>0.56000000000000005</v>
      </c>
      <c r="E50" s="63" t="s">
        <v>29</v>
      </c>
      <c r="F50" s="64">
        <v>700</v>
      </c>
      <c r="G50" s="65">
        <v>392.00000000000006</v>
      </c>
      <c r="H50" s="66">
        <v>0.25454545454545457</v>
      </c>
      <c r="I50" s="67">
        <f t="shared" si="5"/>
        <v>4.9555959638895836E-2</v>
      </c>
    </row>
    <row r="51" spans="1:9" x14ac:dyDescent="0.25">
      <c r="A51" s="22" t="s">
        <v>62</v>
      </c>
      <c r="B51" s="14" t="s">
        <v>63</v>
      </c>
      <c r="C51" s="15"/>
      <c r="D51" s="17">
        <v>0.11</v>
      </c>
      <c r="E51" s="15" t="s">
        <v>29</v>
      </c>
      <c r="F51" s="35">
        <v>700</v>
      </c>
      <c r="G51" s="43">
        <f>+F51*D51</f>
        <v>77</v>
      </c>
      <c r="H51" s="44">
        <f t="shared" si="2"/>
        <v>4.9999999999999996E-2</v>
      </c>
      <c r="I51" s="37">
        <f t="shared" si="5"/>
        <v>9.7342063576402529E-3</v>
      </c>
    </row>
    <row r="52" spans="1:9" x14ac:dyDescent="0.25">
      <c r="A52" s="22" t="s">
        <v>64</v>
      </c>
      <c r="B52" s="14" t="s">
        <v>65</v>
      </c>
      <c r="C52" s="15" t="s">
        <v>66</v>
      </c>
      <c r="D52" s="17">
        <v>1</v>
      </c>
      <c r="E52" s="15" t="s">
        <v>29</v>
      </c>
      <c r="F52" s="35">
        <v>700</v>
      </c>
      <c r="G52" s="43">
        <f>+F52*D52</f>
        <v>700</v>
      </c>
      <c r="H52" s="44">
        <f t="shared" si="2"/>
        <v>0.45454545454545453</v>
      </c>
      <c r="I52" s="37">
        <f t="shared" si="5"/>
        <v>8.8492785069456847E-2</v>
      </c>
    </row>
    <row r="53" spans="1:9" x14ac:dyDescent="0.25">
      <c r="A53" s="22" t="s">
        <v>67</v>
      </c>
      <c r="B53" s="14" t="s">
        <v>68</v>
      </c>
      <c r="C53" s="60"/>
      <c r="D53" s="18">
        <v>2.5</v>
      </c>
      <c r="E53" s="15" t="s">
        <v>13</v>
      </c>
      <c r="F53" s="35">
        <v>125</v>
      </c>
      <c r="G53" s="43">
        <f>+F53*D53</f>
        <v>312.5</v>
      </c>
      <c r="H53" s="77">
        <f t="shared" si="2"/>
        <v>1.1363636363636362</v>
      </c>
      <c r="I53" s="69">
        <f t="shared" si="5"/>
        <v>3.9505707620293234E-2</v>
      </c>
    </row>
    <row r="54" spans="1:9" x14ac:dyDescent="0.25">
      <c r="A54" s="1" t="s">
        <v>69</v>
      </c>
      <c r="B54" s="14" t="s">
        <v>70</v>
      </c>
      <c r="C54" s="15"/>
      <c r="D54" s="17">
        <v>0.20599999999999999</v>
      </c>
      <c r="E54" s="15" t="s">
        <v>29</v>
      </c>
      <c r="F54" s="35">
        <v>700</v>
      </c>
      <c r="G54" s="43">
        <f>+F54*D54</f>
        <v>144.19999999999999</v>
      </c>
      <c r="H54" s="77">
        <f>D54/$B$10</f>
        <v>9.3636363636363629E-2</v>
      </c>
      <c r="I54" s="69">
        <f t="shared" si="5"/>
        <v>1.8229513724308109E-2</v>
      </c>
    </row>
    <row r="55" spans="1:9" ht="17.25" customHeight="1" thickBot="1" x14ac:dyDescent="0.3">
      <c r="A55" s="68"/>
      <c r="B55" s="75" t="s">
        <v>26</v>
      </c>
      <c r="C55" s="76"/>
      <c r="D55" s="76"/>
      <c r="E55" s="76"/>
      <c r="F55" s="76"/>
      <c r="G55" s="78">
        <f>+G38+G39+G40+G41+G42+G43+G44+G45+G46+G47+G48+G49+G50+G51+G52+G53+G54</f>
        <v>3345.85</v>
      </c>
      <c r="H55" s="76"/>
      <c r="I55" s="70"/>
    </row>
    <row r="56" spans="1:9" ht="10.5" customHeight="1" thickBot="1" x14ac:dyDescent="0.3">
      <c r="A56" s="71"/>
      <c r="B56" s="72"/>
      <c r="C56" s="73"/>
      <c r="D56" s="73"/>
      <c r="E56" s="73"/>
      <c r="F56" s="73"/>
      <c r="G56" s="74"/>
      <c r="H56" s="23"/>
    </row>
    <row r="57" spans="1:9" x14ac:dyDescent="0.25">
      <c r="A57" s="9"/>
      <c r="B57" s="46" t="s">
        <v>71</v>
      </c>
      <c r="C57" s="23"/>
      <c r="D57" s="23"/>
      <c r="E57" s="23"/>
      <c r="F57" s="23"/>
      <c r="G57" s="52">
        <f>+G55+G37+G28</f>
        <v>7324.3050000000003</v>
      </c>
      <c r="H57" s="23"/>
    </row>
    <row r="58" spans="1:9" x14ac:dyDescent="0.25">
      <c r="A58" s="9"/>
      <c r="B58" s="23" t="s">
        <v>72</v>
      </c>
      <c r="C58" s="23"/>
      <c r="D58" s="23"/>
      <c r="E58" s="23"/>
      <c r="F58" s="23"/>
      <c r="G58" s="53">
        <f>+G57*2%</f>
        <v>146.48610000000002</v>
      </c>
      <c r="H58" s="23"/>
      <c r="I58" s="59"/>
    </row>
    <row r="59" spans="1:9" ht="15.75" thickBot="1" x14ac:dyDescent="0.3">
      <c r="A59" s="28"/>
      <c r="B59" s="45" t="s">
        <v>73</v>
      </c>
      <c r="C59" s="45"/>
      <c r="D59" s="45"/>
      <c r="E59" s="45"/>
      <c r="F59" s="45"/>
      <c r="G59" s="54">
        <f>+G57*6%</f>
        <v>439.45830000000001</v>
      </c>
      <c r="H59" s="23"/>
      <c r="I59" s="59"/>
    </row>
    <row r="60" spans="1:9" ht="15.75" thickBot="1" x14ac:dyDescent="0.3">
      <c r="A60" s="47" t="s">
        <v>74</v>
      </c>
      <c r="B60" s="47"/>
      <c r="C60" s="47"/>
      <c r="D60" s="47"/>
      <c r="E60" s="47"/>
      <c r="F60" s="47"/>
      <c r="G60" s="55">
        <f>+G57+G58+G59</f>
        <v>7910.2494000000006</v>
      </c>
      <c r="H60" s="23"/>
    </row>
    <row r="61" spans="1:9" s="10" customFormat="1" ht="18" customHeight="1" x14ac:dyDescent="0.2">
      <c r="A61" s="19" t="s">
        <v>99</v>
      </c>
      <c r="B61" s="3"/>
      <c r="C61" s="3"/>
      <c r="D61" s="3"/>
      <c r="E61" s="3"/>
      <c r="F61" s="3"/>
    </row>
    <row r="62" spans="1:9" s="11" customFormat="1" ht="15.75" customHeight="1" x14ac:dyDescent="0.25">
      <c r="A62" s="20" t="s">
        <v>75</v>
      </c>
      <c r="B62" s="20"/>
      <c r="C62" s="20"/>
      <c r="D62" s="20"/>
      <c r="E62" s="20"/>
      <c r="F62" s="20"/>
    </row>
    <row r="63" spans="1:9" s="56" customFormat="1" ht="14.25" customHeight="1" x14ac:dyDescent="0.25">
      <c r="A63" s="4" t="s">
        <v>76</v>
      </c>
      <c r="B63" s="8"/>
      <c r="C63" s="8"/>
      <c r="D63" s="4"/>
      <c r="E63" s="4"/>
      <c r="F63" s="4"/>
    </row>
    <row r="64" spans="1:9" s="56" customFormat="1" x14ac:dyDescent="0.25">
      <c r="A64" s="4"/>
      <c r="B64" s="8"/>
      <c r="C64" s="8"/>
      <c r="D64" s="4"/>
      <c r="E64" s="4"/>
      <c r="F64" s="4"/>
    </row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</sheetData>
  <mergeCells count="17">
    <mergeCell ref="A4:I4"/>
    <mergeCell ref="A3:I3"/>
    <mergeCell ref="A5:I5"/>
    <mergeCell ref="L15:M15"/>
    <mergeCell ref="A7:B7"/>
    <mergeCell ref="C9:D9"/>
    <mergeCell ref="C10:D10"/>
    <mergeCell ref="J12:K12"/>
    <mergeCell ref="L12:M12"/>
    <mergeCell ref="L13:M13"/>
    <mergeCell ref="L14:M14"/>
    <mergeCell ref="L9:M9"/>
    <mergeCell ref="L10:M10"/>
    <mergeCell ref="J11:K11"/>
    <mergeCell ref="L11:M11"/>
    <mergeCell ref="A15:G15"/>
    <mergeCell ref="C11:D11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Marisleida Herrera</dc:creator>
  <cp:lastModifiedBy>Nikauris De la Cruz</cp:lastModifiedBy>
  <dcterms:created xsi:type="dcterms:W3CDTF">2022-05-06T15:40:17Z</dcterms:created>
  <dcterms:modified xsi:type="dcterms:W3CDTF">2023-10-05T19:32:13Z</dcterms:modified>
</cp:coreProperties>
</file>