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Kaki" sheetId="1" r:id="rId1"/>
    <sheet name="UASD" sheetId="2" state="hidden" r:id="rId2"/>
    <sheet name="Hoja2" sheetId="3" state="hidden" r:id="rId3"/>
    <sheet name="Hoja3" sheetId="4" state="hidden" r:id="rId4"/>
  </sheets>
  <definedNames>
    <definedName name="_xlnm.Print_Titles" localSheetId="0">'Kaki'!$1:$17</definedName>
    <definedName name="_xlnm.Print_Titles" localSheetId="1">'UASD'!$1:$17</definedName>
  </definedNames>
  <calcPr fullCalcOnLoad="1"/>
</workbook>
</file>

<file path=xl/sharedStrings.xml><?xml version="1.0" encoding="utf-8"?>
<sst xmlns="http://schemas.openxmlformats.org/spreadsheetml/2006/main" count="239" uniqueCount="120">
  <si>
    <t>AREA APLIC....</t>
  </si>
  <si>
    <t>Nacional</t>
  </si>
  <si>
    <t>ENTREVISTAS...</t>
  </si>
  <si>
    <t>VARIEDAD</t>
  </si>
  <si>
    <t>RENDIMIENTO</t>
  </si>
  <si>
    <t xml:space="preserve"> METODO SIEMBRA.</t>
  </si>
  <si>
    <t>Directo</t>
  </si>
  <si>
    <t xml:space="preserve"> ORIGEN DE AGUAS</t>
  </si>
  <si>
    <t>Secano</t>
  </si>
  <si>
    <t xml:space="preserve"> NIVEL INSUMOS...</t>
  </si>
  <si>
    <t>Ninguno</t>
  </si>
  <si>
    <t xml:space="preserve"> PREP. TERRENO..</t>
  </si>
  <si>
    <t>Animal</t>
  </si>
  <si>
    <t>HOMBRE-DIA</t>
  </si>
  <si>
    <t>8 Horas</t>
  </si>
  <si>
    <t>FECHA     :</t>
  </si>
  <si>
    <t xml:space="preserve"> CLASIF. TERRENO</t>
  </si>
  <si>
    <t>B</t>
  </si>
  <si>
    <t>JORNAL DIARIO:</t>
  </si>
  <si>
    <t xml:space="preserve"> CARAC. ESPECIAL</t>
  </si>
  <si>
    <t>_</t>
  </si>
  <si>
    <t>COSTOS VARIABLES DE PRODUCCION POR TAREA</t>
  </si>
  <si>
    <t>|</t>
  </si>
  <si>
    <t xml:space="preserve"> Valor</t>
  </si>
  <si>
    <t xml:space="preserve">  Costo</t>
  </si>
  <si>
    <t xml:space="preserve"> Actividad - Servicios o Insumos</t>
  </si>
  <si>
    <t xml:space="preserve"> Mes</t>
  </si>
  <si>
    <t xml:space="preserve"> Unidad</t>
  </si>
  <si>
    <t>/Unidad</t>
  </si>
  <si>
    <t xml:space="preserve">  (RD$)</t>
  </si>
  <si>
    <t>1.  Insumos</t>
  </si>
  <si>
    <t xml:space="preserve">   .1 Semilla</t>
  </si>
  <si>
    <t>Quintal</t>
  </si>
  <si>
    <t>2.  Chapeo y Habite</t>
  </si>
  <si>
    <t>Hom-Dia</t>
  </si>
  <si>
    <t>3.  Preparación del Terreno</t>
  </si>
  <si>
    <t xml:space="preserve">   .1  Corte (Animal) </t>
  </si>
  <si>
    <t>Tarea</t>
  </si>
  <si>
    <t xml:space="preserve">   .2  Cruce (Animal)</t>
  </si>
  <si>
    <t xml:space="preserve">   .3  Rastra (Animal)</t>
  </si>
  <si>
    <t>4.  Siembra (Manual)</t>
  </si>
  <si>
    <t>I</t>
  </si>
  <si>
    <t>Hom-Día</t>
  </si>
  <si>
    <t>II</t>
  </si>
  <si>
    <t>6.  Desyerbo (Manual)</t>
  </si>
  <si>
    <t>III</t>
  </si>
  <si>
    <t>IV</t>
  </si>
  <si>
    <t>VIII</t>
  </si>
  <si>
    <t>SUBTOTAL</t>
  </si>
  <si>
    <t>GASTOS ADMINISTRATIVOS</t>
  </si>
  <si>
    <t>GASTO SEGURO AGRICOLA</t>
  </si>
  <si>
    <t>TOTAL</t>
  </si>
  <si>
    <t>I. Semillero             :</t>
  </si>
  <si>
    <t>III. Mano de Obra:</t>
  </si>
  <si>
    <t>II.Preparación de terreno:</t>
  </si>
  <si>
    <t>IV. Insumos      :</t>
  </si>
  <si>
    <t>Unidad</t>
  </si>
  <si>
    <t>Costo/</t>
  </si>
  <si>
    <t>Guandul</t>
  </si>
  <si>
    <t>8 Meses</t>
  </si>
  <si>
    <t xml:space="preserve"> RUBRO</t>
  </si>
  <si>
    <t xml:space="preserve"> CICLO</t>
  </si>
  <si>
    <t>Cant.</t>
  </si>
  <si>
    <t>Nota:  El uso de una " MARCA DE FABRICA" no constituye una recomendación del producto,</t>
  </si>
  <si>
    <t xml:space="preserve">          sino lo que informaron los productores.</t>
  </si>
  <si>
    <t xml:space="preserve"> COSTO CODIGO </t>
  </si>
  <si>
    <t>0-24-0002B</t>
  </si>
  <si>
    <t>Coeficiente Técnico por Actividad</t>
  </si>
  <si>
    <t>Porcentaje por Actividad</t>
  </si>
  <si>
    <t>.........................................</t>
  </si>
  <si>
    <t>Precio Prom. De Venta en Finca</t>
  </si>
  <si>
    <t>RD</t>
  </si>
  <si>
    <t xml:space="preserve">  .2 Fertilizante Sulfato Amonio</t>
  </si>
  <si>
    <t>Kilo</t>
  </si>
  <si>
    <t xml:space="preserve"> .4  Herbicida  Rayo </t>
  </si>
  <si>
    <t>Litro</t>
  </si>
  <si>
    <t xml:space="preserve"> .3  Fungicida Mancoceb</t>
  </si>
  <si>
    <t xml:space="preserve"> .5  Insecticida Pilardrin</t>
  </si>
  <si>
    <t xml:space="preserve"> .3 Fertilizante Sinergon</t>
  </si>
  <si>
    <t>5. Aplicación Fertilizante</t>
  </si>
  <si>
    <t xml:space="preserve">  (0.0857 QQ Sulfato Amonio)</t>
  </si>
  <si>
    <t>7. Aplicación de Pesticidas</t>
  </si>
  <si>
    <t xml:space="preserve">    (0.0286 Kg Mancoceb + 0.1429 Rayo)</t>
  </si>
  <si>
    <t>8.  Desyerbo (Manual)</t>
  </si>
  <si>
    <t>9. Aplicación Insecticida</t>
  </si>
  <si>
    <t xml:space="preserve">    (0.2000 Lt. Pilardrin)</t>
  </si>
  <si>
    <t>11.- Cosecha (Manual)</t>
  </si>
  <si>
    <t>Página 45</t>
  </si>
  <si>
    <t>Página 46</t>
  </si>
  <si>
    <t xml:space="preserve">QQ </t>
  </si>
  <si>
    <t xml:space="preserve"> MINISTERIO DE AGRICULTURA</t>
  </si>
  <si>
    <t>Kaki</t>
  </si>
  <si>
    <t>UASD</t>
  </si>
  <si>
    <t>4 Meses</t>
  </si>
  <si>
    <t xml:space="preserve">PAGO INTERES 18.0% ANUAL </t>
  </si>
  <si>
    <t xml:space="preserve">   Estimados por la División de Estudios Económicos.-</t>
  </si>
  <si>
    <t xml:space="preserve">  Fuente: Ministerio de Agricultura, Departamento Economia Agropecuaria.</t>
  </si>
  <si>
    <t xml:space="preserve">   .1  Corte </t>
  </si>
  <si>
    <t xml:space="preserve">   .2  Cruce</t>
  </si>
  <si>
    <t xml:space="preserve">   .3  Rastra </t>
  </si>
  <si>
    <t>PAGO INTERES 8.0% ANUAL (8 meses 5.33%)</t>
  </si>
  <si>
    <t>Notas:</t>
  </si>
  <si>
    <t>Los coeficientes utilizados en la estimación de los costos de producción fueron, actualizados por entrevistas a productores y tecnicos de la regional Sur en el perodo 2020-22.  se han actualizado anualmente el precio de los insumos (pesticidas, agua y combustible), mano de obra,  actividades de preparación de  terreno y tasa de interés. Precios de los insumos actualizados a marzo 2022.</t>
  </si>
  <si>
    <t>NACIONAL</t>
  </si>
  <si>
    <t>2.  Preparación del Terreno</t>
  </si>
  <si>
    <t>3.  Siembra (Manual)</t>
  </si>
  <si>
    <t>5.  Desyerbo (Manual)</t>
  </si>
  <si>
    <t>7.  Desyerbo (Manual)</t>
  </si>
  <si>
    <t>9. Desyerbo (Manual)</t>
  </si>
  <si>
    <t>10.- Cosecha (Manual)</t>
  </si>
  <si>
    <t>.5 Insecticida Muralla</t>
  </si>
  <si>
    <t>Viceministerio de Planificación Sectorial Agropecuaria</t>
  </si>
  <si>
    <t>Departamento de Economía Agropecuaria y Estadísticas</t>
  </si>
  <si>
    <t xml:space="preserve">  .2 Fertilizante 15-15-15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</si>
  <si>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Ministerio de Agricultura, Departamento de Economía Agropecuaria y Estadísticas.</t>
    </r>
  </si>
  <si>
    <t>Cantidad</t>
  </si>
  <si>
    <t>4. Aplicación Fertilizante (0.0857 QQ Sulfato Amonio)</t>
  </si>
  <si>
    <t>6. Aplicación de Pesticidas (0.0286 Kg Mancoceb + 0.1429 Rayo)</t>
  </si>
  <si>
    <t>8. Aplicación Insecticida  (0.2000 Lt. Pilardrin)</t>
  </si>
  <si>
    <t>Costos variables de producción de Guandul, 2022 (RD$/ tarea)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</si>
</sst>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#,##0.0_);\(#,##0.0\)"/>
    <numFmt numFmtId="192" formatCode="_(* #,##0.0_);_(* \(#,##0.0\);_(* &quot;-&quot;??_);_(@_)"/>
    <numFmt numFmtId="193" formatCode="_(* #,##0_);_(* \(#,##0\);_(* &quot;-&quot;??_);_(@_)"/>
    <numFmt numFmtId="194" formatCode="&quot;RD$&quot;#,##0.00"/>
    <numFmt numFmtId="195" formatCode="#,##0.00_ ;\-#,##0.00\ "/>
    <numFmt numFmtId="196" formatCode="_-* #,##0.00_-;\-* #,##0.00_-;_-* &quot;-&quot;??_-;_-@_-"/>
    <numFmt numFmtId="197" formatCode="_-* #,##0_-;\-* #,##0_-;_-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80">
    <font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12"/>
      <name val="Arial Narrow"/>
      <family val="2"/>
    </font>
    <font>
      <sz val="10"/>
      <name val="Baskerville Old Fa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0"/>
      <color indexed="9"/>
      <name val="Arial Narrow"/>
      <family val="2"/>
    </font>
    <font>
      <sz val="9"/>
      <color indexed="9"/>
      <name val="Arial Narrow"/>
      <family val="2"/>
    </font>
    <font>
      <sz val="13"/>
      <color indexed="60"/>
      <name val="Arial"/>
      <family val="2"/>
    </font>
    <font>
      <sz val="10"/>
      <color indexed="10"/>
      <name val="Arial Narrow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sz val="9.5"/>
      <name val="Calibri"/>
      <family val="2"/>
    </font>
    <font>
      <b/>
      <sz val="9"/>
      <name val="Calibri"/>
      <family val="2"/>
    </font>
    <font>
      <b/>
      <sz val="14"/>
      <color indexed="10"/>
      <name val="Calibri"/>
      <family val="2"/>
    </font>
    <font>
      <sz val="10"/>
      <color indexed="12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  <font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8"/>
      <color theme="0"/>
      <name val="Arial Narrow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3"/>
      <color rgb="FFB12704"/>
      <name val="Arial"/>
      <family val="2"/>
    </font>
    <font>
      <sz val="10"/>
      <color rgb="FFFF0000"/>
      <name val="Arial Narrow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3" fillId="0" borderId="0" xfId="0" applyFont="1" applyBorder="1" applyAlignment="1" applyProtection="1" quotePrefix="1">
      <alignment horizontal="fill"/>
      <protection/>
    </xf>
    <xf numFmtId="187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90" fontId="3" fillId="0" borderId="0" xfId="0" applyNumberFormat="1" applyFont="1" applyBorder="1" applyAlignment="1" applyProtection="1">
      <alignment/>
      <protection/>
    </xf>
    <xf numFmtId="39" fontId="3" fillId="0" borderId="0" xfId="0" applyNumberFormat="1" applyFont="1" applyBorder="1" applyAlignment="1" applyProtection="1">
      <alignment/>
      <protection/>
    </xf>
    <xf numFmtId="18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fill"/>
      <protection/>
    </xf>
    <xf numFmtId="190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43" fontId="3" fillId="0" borderId="0" xfId="49" applyFont="1" applyAlignment="1">
      <alignment/>
    </xf>
    <xf numFmtId="43" fontId="3" fillId="0" borderId="0" xfId="49" applyFont="1" applyBorder="1" applyAlignment="1" applyProtection="1">
      <alignment/>
      <protection/>
    </xf>
    <xf numFmtId="18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187" fontId="10" fillId="0" borderId="0" xfId="0" applyNumberFormat="1" applyFont="1" applyBorder="1" applyAlignment="1" applyProtection="1">
      <alignment/>
      <protection/>
    </xf>
    <xf numFmtId="195" fontId="3" fillId="0" borderId="0" xfId="0" applyNumberFormat="1" applyFont="1" applyAlignment="1">
      <alignment/>
    </xf>
    <xf numFmtId="195" fontId="67" fillId="0" borderId="0" xfId="0" applyNumberFormat="1" applyFont="1" applyAlignment="1">
      <alignment/>
    </xf>
    <xf numFmtId="189" fontId="67" fillId="0" borderId="0" xfId="0" applyNumberFormat="1" applyFont="1" applyBorder="1" applyAlignment="1" applyProtection="1">
      <alignment/>
      <protection/>
    </xf>
    <xf numFmtId="0" fontId="67" fillId="33" borderId="1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8" fillId="33" borderId="11" xfId="0" applyFont="1" applyFill="1" applyBorder="1" applyAlignment="1">
      <alignment horizontal="center"/>
    </xf>
    <xf numFmtId="0" fontId="68" fillId="33" borderId="0" xfId="0" applyFont="1" applyFill="1" applyBorder="1" applyAlignment="1" applyProtection="1" quotePrefix="1">
      <alignment horizontal="center"/>
      <protection/>
    </xf>
    <xf numFmtId="0" fontId="68" fillId="33" borderId="11" xfId="0" applyFont="1" applyFill="1" applyBorder="1" applyAlignment="1" applyProtection="1">
      <alignment horizontal="center"/>
      <protection/>
    </xf>
    <xf numFmtId="0" fontId="69" fillId="33" borderId="12" xfId="0" applyFont="1" applyFill="1" applyBorder="1" applyAlignment="1" applyProtection="1">
      <alignment horizontal="left"/>
      <protection/>
    </xf>
    <xf numFmtId="0" fontId="67" fillId="33" borderId="13" xfId="0" applyFont="1" applyFill="1" applyBorder="1" applyAlignment="1">
      <alignment/>
    </xf>
    <xf numFmtId="0" fontId="68" fillId="33" borderId="14" xfId="0" applyFont="1" applyFill="1" applyBorder="1" applyAlignment="1" applyProtection="1">
      <alignment horizontal="center"/>
      <protection/>
    </xf>
    <xf numFmtId="0" fontId="68" fillId="33" borderId="13" xfId="0" applyFont="1" applyFill="1" applyBorder="1" applyAlignment="1" applyProtection="1" quotePrefix="1">
      <alignment horizontal="center"/>
      <protection/>
    </xf>
    <xf numFmtId="0" fontId="67" fillId="33" borderId="13" xfId="0" applyFont="1" applyFill="1" applyBorder="1" applyAlignment="1" applyProtection="1">
      <alignment horizontal="fill"/>
      <protection/>
    </xf>
    <xf numFmtId="0" fontId="67" fillId="33" borderId="13" xfId="0" applyFont="1" applyFill="1" applyBorder="1" applyAlignment="1" applyProtection="1">
      <alignment horizontal="center"/>
      <protection/>
    </xf>
    <xf numFmtId="43" fontId="69" fillId="33" borderId="15" xfId="49" applyFont="1" applyFill="1" applyBorder="1" applyAlignment="1" applyProtection="1">
      <alignment/>
      <protection/>
    </xf>
    <xf numFmtId="0" fontId="67" fillId="33" borderId="16" xfId="0" applyFont="1" applyFill="1" applyBorder="1" applyAlignment="1" applyProtection="1">
      <alignment horizontal="left"/>
      <protection/>
    </xf>
    <xf numFmtId="0" fontId="67" fillId="33" borderId="17" xfId="0" applyFont="1" applyFill="1" applyBorder="1" applyAlignment="1">
      <alignment/>
    </xf>
    <xf numFmtId="166" fontId="70" fillId="33" borderId="18" xfId="0" applyNumberFormat="1" applyFont="1" applyFill="1" applyBorder="1" applyAlignment="1" applyProtection="1">
      <alignment/>
      <protection/>
    </xf>
    <xf numFmtId="10" fontId="70" fillId="33" borderId="18" xfId="0" applyNumberFormat="1" applyFont="1" applyFill="1" applyBorder="1" applyAlignment="1" applyProtection="1">
      <alignment/>
      <protection/>
    </xf>
    <xf numFmtId="0" fontId="67" fillId="33" borderId="19" xfId="0" applyFont="1" applyFill="1" applyBorder="1" applyAlignment="1">
      <alignment/>
    </xf>
    <xf numFmtId="0" fontId="67" fillId="33" borderId="19" xfId="0" applyFont="1" applyFill="1" applyBorder="1" applyAlignment="1" applyProtection="1">
      <alignment horizontal="left"/>
      <protection/>
    </xf>
    <xf numFmtId="0" fontId="67" fillId="33" borderId="17" xfId="0" applyFont="1" applyFill="1" applyBorder="1" applyAlignment="1">
      <alignment horizontal="center"/>
    </xf>
    <xf numFmtId="10" fontId="70" fillId="33" borderId="20" xfId="0" applyNumberFormat="1" applyFont="1" applyFill="1" applyBorder="1" applyAlignment="1" applyProtection="1">
      <alignment/>
      <protection/>
    </xf>
    <xf numFmtId="0" fontId="67" fillId="33" borderId="12" xfId="0" applyFont="1" applyFill="1" applyBorder="1" applyAlignment="1" applyProtection="1">
      <alignment horizontal="left"/>
      <protection/>
    </xf>
    <xf numFmtId="0" fontId="67" fillId="33" borderId="21" xfId="0" applyFont="1" applyFill="1" applyBorder="1" applyAlignment="1">
      <alignment/>
    </xf>
    <xf numFmtId="166" fontId="70" fillId="33" borderId="14" xfId="0" applyNumberFormat="1" applyFont="1" applyFill="1" applyBorder="1" applyAlignment="1" applyProtection="1">
      <alignment/>
      <protection/>
    </xf>
    <xf numFmtId="10" fontId="70" fillId="33" borderId="14" xfId="0" applyNumberFormat="1" applyFont="1" applyFill="1" applyBorder="1" applyAlignment="1" applyProtection="1">
      <alignment/>
      <protection/>
    </xf>
    <xf numFmtId="0" fontId="67" fillId="33" borderId="13" xfId="0" applyFont="1" applyFill="1" applyBorder="1" applyAlignment="1" applyProtection="1">
      <alignment horizontal="left"/>
      <protection/>
    </xf>
    <xf numFmtId="0" fontId="67" fillId="33" borderId="21" xfId="0" applyFont="1" applyFill="1" applyBorder="1" applyAlignment="1">
      <alignment horizontal="center"/>
    </xf>
    <xf numFmtId="10" fontId="70" fillId="33" borderId="22" xfId="0" applyNumberFormat="1" applyFont="1" applyFill="1" applyBorder="1" applyAlignment="1" applyProtection="1">
      <alignment/>
      <protection/>
    </xf>
    <xf numFmtId="0" fontId="3" fillId="6" borderId="0" xfId="0" applyFont="1" applyFill="1" applyAlignment="1" applyProtection="1">
      <alignment horizontal="left"/>
      <protection/>
    </xf>
    <xf numFmtId="0" fontId="3" fillId="6" borderId="0" xfId="0" applyFont="1" applyFill="1" applyAlignment="1">
      <alignment/>
    </xf>
    <xf numFmtId="0" fontId="3" fillId="6" borderId="0" xfId="0" applyFont="1" applyFill="1" applyBorder="1" applyAlignment="1">
      <alignment/>
    </xf>
    <xf numFmtId="0" fontId="4" fillId="6" borderId="0" xfId="0" applyFont="1" applyFill="1" applyAlignment="1" applyProtection="1">
      <alignment horizontal="left"/>
      <protection/>
    </xf>
    <xf numFmtId="0" fontId="4" fillId="6" borderId="0" xfId="0" applyFont="1" applyFill="1" applyAlignment="1">
      <alignment/>
    </xf>
    <xf numFmtId="0" fontId="2" fillId="6" borderId="0" xfId="0" applyFont="1" applyFill="1" applyAlignment="1" applyProtection="1">
      <alignment horizontal="left"/>
      <protection/>
    </xf>
    <xf numFmtId="0" fontId="4" fillId="6" borderId="0" xfId="0" applyFont="1" applyFill="1" applyAlignment="1" applyProtection="1">
      <alignment/>
      <protection/>
    </xf>
    <xf numFmtId="0" fontId="1" fillId="6" borderId="0" xfId="0" applyFont="1" applyFill="1" applyAlignment="1" applyProtection="1">
      <alignment horizontal="left"/>
      <protection/>
    </xf>
    <xf numFmtId="0" fontId="4" fillId="6" borderId="0" xfId="0" applyFont="1" applyFill="1" applyAlignment="1" applyProtection="1">
      <alignment horizontal="center"/>
      <protection/>
    </xf>
    <xf numFmtId="187" fontId="4" fillId="6" borderId="0" xfId="0" applyNumberFormat="1" applyFont="1" applyFill="1" applyAlignment="1" applyProtection="1">
      <alignment/>
      <protection/>
    </xf>
    <xf numFmtId="188" fontId="4" fillId="6" borderId="0" xfId="0" applyNumberFormat="1" applyFont="1" applyFill="1" applyAlignment="1" applyProtection="1">
      <alignment horizontal="left"/>
      <protection/>
    </xf>
    <xf numFmtId="39" fontId="4" fillId="6" borderId="0" xfId="0" applyNumberFormat="1" applyFont="1" applyFill="1" applyAlignment="1" applyProtection="1">
      <alignment horizontal="center"/>
      <protection/>
    </xf>
    <xf numFmtId="188" fontId="4" fillId="6" borderId="0" xfId="0" applyNumberFormat="1" applyFont="1" applyFill="1" applyAlignment="1" applyProtection="1">
      <alignment horizontal="center"/>
      <protection/>
    </xf>
    <xf numFmtId="39" fontId="4" fillId="6" borderId="0" xfId="0" applyNumberFormat="1" applyFont="1" applyFill="1" applyAlignment="1" applyProtection="1">
      <alignment/>
      <protection/>
    </xf>
    <xf numFmtId="188" fontId="4" fillId="6" borderId="0" xfId="0" applyNumberFormat="1" applyFont="1" applyFill="1" applyAlignment="1" applyProtection="1">
      <alignment horizontal="right"/>
      <protection/>
    </xf>
    <xf numFmtId="189" fontId="4" fillId="6" borderId="0" xfId="0" applyNumberFormat="1" applyFont="1" applyFill="1" applyAlignment="1" applyProtection="1">
      <alignment horizontal="left"/>
      <protection/>
    </xf>
    <xf numFmtId="0" fontId="2" fillId="6" borderId="0" xfId="0" applyFont="1" applyFill="1" applyAlignment="1" applyProtection="1">
      <alignment horizontal="center"/>
      <protection/>
    </xf>
    <xf numFmtId="0" fontId="11" fillId="6" borderId="0" xfId="0" applyFont="1" applyFill="1" applyAlignment="1" applyProtection="1">
      <alignment horizontal="left"/>
      <protection/>
    </xf>
    <xf numFmtId="0" fontId="2" fillId="6" borderId="0" xfId="0" applyFont="1" applyFill="1" applyAlignment="1">
      <alignment/>
    </xf>
    <xf numFmtId="169" fontId="4" fillId="6" borderId="0" xfId="0" applyNumberFormat="1" applyFont="1" applyFill="1" applyAlignment="1" applyProtection="1">
      <alignment horizontal="left"/>
      <protection/>
    </xf>
    <xf numFmtId="187" fontId="4" fillId="6" borderId="0" xfId="0" applyNumberFormat="1" applyFont="1" applyFill="1" applyAlignment="1" applyProtection="1">
      <alignment horizontal="left"/>
      <protection/>
    </xf>
    <xf numFmtId="0" fontId="2" fillId="6" borderId="10" xfId="0" applyFont="1" applyFill="1" applyBorder="1" applyAlignment="1" applyProtection="1">
      <alignment horizontal="left"/>
      <protection/>
    </xf>
    <xf numFmtId="0" fontId="5" fillId="6" borderId="11" xfId="0" applyFont="1" applyFill="1" applyBorder="1" applyAlignment="1" applyProtection="1">
      <alignment horizontal="center"/>
      <protection/>
    </xf>
    <xf numFmtId="0" fontId="5" fillId="6" borderId="0" xfId="0" applyFont="1" applyFill="1" applyBorder="1" applyAlignment="1" applyProtection="1" quotePrefix="1">
      <alignment horizontal="center"/>
      <protection/>
    </xf>
    <xf numFmtId="0" fontId="5" fillId="6" borderId="18" xfId="0" applyFont="1" applyFill="1" applyBorder="1" applyAlignment="1" applyProtection="1">
      <alignment horizontal="center"/>
      <protection/>
    </xf>
    <xf numFmtId="0" fontId="2" fillId="6" borderId="11" xfId="0" applyFont="1" applyFill="1" applyBorder="1" applyAlignment="1">
      <alignment horizontal="center" vertical="justify"/>
    </xf>
    <xf numFmtId="0" fontId="2" fillId="6" borderId="23" xfId="0" applyFont="1" applyFill="1" applyBorder="1" applyAlignment="1">
      <alignment horizontal="center" vertical="justify"/>
    </xf>
    <xf numFmtId="0" fontId="3" fillId="6" borderId="11" xfId="0" applyFont="1" applyFill="1" applyBorder="1" applyAlignment="1">
      <alignment/>
    </xf>
    <xf numFmtId="0" fontId="3" fillId="6" borderId="0" xfId="0" applyFont="1" applyFill="1" applyBorder="1" applyAlignment="1" applyProtection="1" quotePrefix="1">
      <alignment horizontal="fill"/>
      <protection/>
    </xf>
    <xf numFmtId="190" fontId="3" fillId="6" borderId="11" xfId="0" applyNumberFormat="1" applyFont="1" applyFill="1" applyBorder="1" applyAlignment="1" applyProtection="1">
      <alignment/>
      <protection/>
    </xf>
    <xf numFmtId="0" fontId="3" fillId="6" borderId="11" xfId="0" applyFont="1" applyFill="1" applyBorder="1" applyAlignment="1">
      <alignment horizontal="center"/>
    </xf>
    <xf numFmtId="39" fontId="3" fillId="6" borderId="11" xfId="0" applyNumberFormat="1" applyFont="1" applyFill="1" applyBorder="1" applyAlignment="1" applyProtection="1">
      <alignment/>
      <protection/>
    </xf>
    <xf numFmtId="189" fontId="3" fillId="6" borderId="11" xfId="0" applyNumberFormat="1" applyFont="1" applyFill="1" applyBorder="1" applyAlignment="1" applyProtection="1">
      <alignment/>
      <protection/>
    </xf>
    <xf numFmtId="9" fontId="3" fillId="6" borderId="23" xfId="56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left"/>
      <protection/>
    </xf>
    <xf numFmtId="187" fontId="3" fillId="6" borderId="0" xfId="0" applyNumberFormat="1" applyFont="1" applyFill="1" applyBorder="1" applyAlignment="1" applyProtection="1">
      <alignment/>
      <protection/>
    </xf>
    <xf numFmtId="0" fontId="6" fillId="6" borderId="11" xfId="0" applyFont="1" applyFill="1" applyBorder="1" applyAlignment="1" applyProtection="1">
      <alignment/>
      <protection locked="0"/>
    </xf>
    <xf numFmtId="0" fontId="3" fillId="6" borderId="11" xfId="0" applyFont="1" applyFill="1" applyBorder="1" applyAlignment="1" applyProtection="1">
      <alignment horizontal="center"/>
      <protection/>
    </xf>
    <xf numFmtId="43" fontId="3" fillId="6" borderId="11" xfId="49" applyFont="1" applyFill="1" applyBorder="1" applyAlignment="1" applyProtection="1">
      <alignment/>
      <protection/>
    </xf>
    <xf numFmtId="0" fontId="3" fillId="6" borderId="10" xfId="0" applyFont="1" applyFill="1" applyBorder="1" applyAlignment="1">
      <alignment/>
    </xf>
    <xf numFmtId="166" fontId="3" fillId="6" borderId="0" xfId="0" applyNumberFormat="1" applyFont="1" applyFill="1" applyBorder="1" applyAlignment="1" applyProtection="1">
      <alignment/>
      <protection/>
    </xf>
    <xf numFmtId="190" fontId="7" fillId="6" borderId="11" xfId="0" applyNumberFormat="1" applyFont="1" applyFill="1" applyBorder="1" applyAlignment="1" applyProtection="1">
      <alignment/>
      <protection/>
    </xf>
    <xf numFmtId="0" fontId="7" fillId="6" borderId="11" xfId="0" applyFont="1" applyFill="1" applyBorder="1" applyAlignment="1" applyProtection="1">
      <alignment horizontal="center"/>
      <protection/>
    </xf>
    <xf numFmtId="0" fontId="3" fillId="6" borderId="12" xfId="0" applyFont="1" applyFill="1" applyBorder="1" applyAlignment="1" applyProtection="1">
      <alignment horizontal="left"/>
      <protection/>
    </xf>
    <xf numFmtId="0" fontId="3" fillId="6" borderId="13" xfId="0" applyFont="1" applyFill="1" applyBorder="1" applyAlignment="1">
      <alignment/>
    </xf>
    <xf numFmtId="187" fontId="3" fillId="6" borderId="13" xfId="0" applyNumberFormat="1" applyFont="1" applyFill="1" applyBorder="1" applyAlignment="1" applyProtection="1">
      <alignment/>
      <protection/>
    </xf>
    <xf numFmtId="0" fontId="3" fillId="6" borderId="14" xfId="0" applyFont="1" applyFill="1" applyBorder="1" applyAlignment="1" applyProtection="1">
      <alignment horizontal="center"/>
      <protection/>
    </xf>
    <xf numFmtId="0" fontId="3" fillId="6" borderId="13" xfId="0" applyFont="1" applyFill="1" applyBorder="1" applyAlignment="1" applyProtection="1" quotePrefix="1">
      <alignment horizontal="fill"/>
      <protection/>
    </xf>
    <xf numFmtId="190" fontId="3" fillId="6" borderId="14" xfId="0" applyNumberFormat="1" applyFont="1" applyFill="1" applyBorder="1" applyAlignment="1" applyProtection="1">
      <alignment/>
      <protection/>
    </xf>
    <xf numFmtId="39" fontId="3" fillId="6" borderId="14" xfId="0" applyNumberFormat="1" applyFont="1" applyFill="1" applyBorder="1" applyAlignment="1" applyProtection="1">
      <alignment/>
      <protection/>
    </xf>
    <xf numFmtId="43" fontId="3" fillId="6" borderId="14" xfId="49" applyFont="1" applyFill="1" applyBorder="1" applyAlignment="1" applyProtection="1">
      <alignment/>
      <protection/>
    </xf>
    <xf numFmtId="9" fontId="3" fillId="6" borderId="15" xfId="56" applyFont="1" applyFill="1" applyBorder="1" applyAlignment="1">
      <alignment horizontal="center"/>
    </xf>
    <xf numFmtId="0" fontId="2" fillId="6" borderId="16" xfId="0" applyFont="1" applyFill="1" applyBorder="1" applyAlignment="1" applyProtection="1">
      <alignment horizontal="left"/>
      <protection/>
    </xf>
    <xf numFmtId="0" fontId="3" fillId="6" borderId="19" xfId="0" applyFont="1" applyFill="1" applyBorder="1" applyAlignment="1" applyProtection="1">
      <alignment horizontal="fill"/>
      <protection/>
    </xf>
    <xf numFmtId="187" fontId="3" fillId="6" borderId="19" xfId="0" applyNumberFormat="1" applyFont="1" applyFill="1" applyBorder="1" applyAlignment="1" applyProtection="1">
      <alignment horizontal="fill"/>
      <protection/>
    </xf>
    <xf numFmtId="0" fontId="3" fillId="6" borderId="19" xfId="0" applyFont="1" applyFill="1" applyBorder="1" applyAlignment="1">
      <alignment/>
    </xf>
    <xf numFmtId="190" fontId="3" fillId="6" borderId="19" xfId="0" applyNumberFormat="1" applyFont="1" applyFill="1" applyBorder="1" applyAlignment="1" applyProtection="1">
      <alignment/>
      <protection/>
    </xf>
    <xf numFmtId="0" fontId="3" fillId="6" borderId="19" xfId="0" applyFont="1" applyFill="1" applyBorder="1" applyAlignment="1" applyProtection="1">
      <alignment horizontal="center"/>
      <protection/>
    </xf>
    <xf numFmtId="39" fontId="3" fillId="6" borderId="19" xfId="0" applyNumberFormat="1" applyFont="1" applyFill="1" applyBorder="1" applyAlignment="1" applyProtection="1">
      <alignment/>
      <protection/>
    </xf>
    <xf numFmtId="39" fontId="2" fillId="6" borderId="24" xfId="0" applyNumberFormat="1" applyFont="1" applyFill="1" applyBorder="1" applyAlignment="1" applyProtection="1">
      <alignment/>
      <protection/>
    </xf>
    <xf numFmtId="0" fontId="3" fillId="6" borderId="0" xfId="0" applyFont="1" applyFill="1" applyBorder="1" applyAlignment="1" applyProtection="1">
      <alignment horizontal="fill"/>
      <protection/>
    </xf>
    <xf numFmtId="0" fontId="3" fillId="6" borderId="0" xfId="0" applyFont="1" applyFill="1" applyBorder="1" applyAlignment="1" applyProtection="1">
      <alignment horizontal="center"/>
      <protection/>
    </xf>
    <xf numFmtId="39" fontId="3" fillId="6" borderId="0" xfId="0" applyNumberFormat="1" applyFont="1" applyFill="1" applyBorder="1" applyAlignment="1" applyProtection="1">
      <alignment/>
      <protection/>
    </xf>
    <xf numFmtId="187" fontId="3" fillId="6" borderId="23" xfId="0" applyNumberFormat="1" applyFont="1" applyFill="1" applyBorder="1" applyAlignment="1" applyProtection="1">
      <alignment/>
      <protection/>
    </xf>
    <xf numFmtId="39" fontId="3" fillId="6" borderId="23" xfId="0" applyNumberFormat="1" applyFont="1" applyFill="1" applyBorder="1" applyAlignment="1" applyProtection="1">
      <alignment/>
      <protection/>
    </xf>
    <xf numFmtId="0" fontId="3" fillId="6" borderId="0" xfId="0" applyFont="1" applyFill="1" applyBorder="1" applyAlignment="1">
      <alignment horizontal="center"/>
    </xf>
    <xf numFmtId="190" fontId="6" fillId="6" borderId="11" xfId="0" applyNumberFormat="1" applyFont="1" applyFill="1" applyBorder="1" applyAlignment="1" applyProtection="1">
      <alignment/>
      <protection locked="0"/>
    </xf>
    <xf numFmtId="39" fontId="67" fillId="0" borderId="0" xfId="0" applyNumberFormat="1" applyFont="1" applyBorder="1" applyAlignment="1">
      <alignment/>
    </xf>
    <xf numFmtId="0" fontId="35" fillId="34" borderId="0" xfId="0" applyFont="1" applyFill="1" applyAlignment="1">
      <alignment vertical="center"/>
    </xf>
    <xf numFmtId="0" fontId="36" fillId="34" borderId="0" xfId="0" applyFont="1" applyFill="1" applyAlignment="1" applyProtection="1">
      <alignment horizontal="left"/>
      <protection/>
    </xf>
    <xf numFmtId="0" fontId="37" fillId="34" borderId="0" xfId="0" applyFont="1" applyFill="1" applyAlignment="1" applyProtection="1">
      <alignment horizontal="left"/>
      <protection/>
    </xf>
    <xf numFmtId="0" fontId="36" fillId="34" borderId="0" xfId="0" applyFont="1" applyFill="1" applyAlignment="1">
      <alignment/>
    </xf>
    <xf numFmtId="0" fontId="37" fillId="34" borderId="0" xfId="0" applyFont="1" applyFill="1" applyAlignment="1">
      <alignment/>
    </xf>
    <xf numFmtId="0" fontId="37" fillId="34" borderId="0" xfId="0" applyFont="1" applyFill="1" applyBorder="1" applyAlignment="1">
      <alignment/>
    </xf>
    <xf numFmtId="0" fontId="38" fillId="34" borderId="0" xfId="0" applyFont="1" applyFill="1" applyAlignment="1" applyProtection="1">
      <alignment horizontal="left"/>
      <protection/>
    </xf>
    <xf numFmtId="0" fontId="36" fillId="34" borderId="0" xfId="0" applyFont="1" applyFill="1" applyAlignment="1" applyProtection="1">
      <alignment/>
      <protection/>
    </xf>
    <xf numFmtId="0" fontId="40" fillId="34" borderId="0" xfId="0" applyFont="1" applyFill="1" applyAlignment="1" applyProtection="1">
      <alignment horizontal="left"/>
      <protection/>
    </xf>
    <xf numFmtId="0" fontId="36" fillId="34" borderId="0" xfId="0" applyFont="1" applyFill="1" applyAlignment="1" applyProtection="1">
      <alignment horizontal="center"/>
      <protection/>
    </xf>
    <xf numFmtId="187" fontId="36" fillId="34" borderId="0" xfId="0" applyNumberFormat="1" applyFont="1" applyFill="1" applyAlignment="1" applyProtection="1">
      <alignment/>
      <protection/>
    </xf>
    <xf numFmtId="188" fontId="36" fillId="34" borderId="0" xfId="0" applyNumberFormat="1" applyFont="1" applyFill="1" applyAlignment="1" applyProtection="1">
      <alignment horizontal="left"/>
      <protection/>
    </xf>
    <xf numFmtId="39" fontId="36" fillId="34" borderId="0" xfId="0" applyNumberFormat="1" applyFont="1" applyFill="1" applyAlignment="1" applyProtection="1">
      <alignment horizontal="center"/>
      <protection/>
    </xf>
    <xf numFmtId="188" fontId="36" fillId="34" borderId="0" xfId="0" applyNumberFormat="1" applyFont="1" applyFill="1" applyAlignment="1" applyProtection="1">
      <alignment horizontal="center"/>
      <protection/>
    </xf>
    <xf numFmtId="39" fontId="36" fillId="34" borderId="0" xfId="0" applyNumberFormat="1" applyFont="1" applyFill="1" applyAlignment="1" applyProtection="1">
      <alignment/>
      <protection/>
    </xf>
    <xf numFmtId="188" fontId="36" fillId="34" borderId="0" xfId="0" applyNumberFormat="1" applyFont="1" applyFill="1" applyAlignment="1" applyProtection="1">
      <alignment horizontal="right"/>
      <protection/>
    </xf>
    <xf numFmtId="189" fontId="36" fillId="34" borderId="0" xfId="0" applyNumberFormat="1" applyFont="1" applyFill="1" applyAlignment="1" applyProtection="1">
      <alignment horizontal="left"/>
      <protection/>
    </xf>
    <xf numFmtId="0" fontId="38" fillId="34" borderId="0" xfId="0" applyFont="1" applyFill="1" applyAlignment="1" applyProtection="1">
      <alignment horizontal="center"/>
      <protection/>
    </xf>
    <xf numFmtId="169" fontId="36" fillId="34" borderId="0" xfId="0" applyNumberFormat="1" applyFont="1" applyFill="1" applyAlignment="1" applyProtection="1">
      <alignment horizontal="left"/>
      <protection/>
    </xf>
    <xf numFmtId="0" fontId="38" fillId="34" borderId="10" xfId="0" applyFont="1" applyFill="1" applyBorder="1" applyAlignment="1" applyProtection="1">
      <alignment horizontal="left"/>
      <protection/>
    </xf>
    <xf numFmtId="0" fontId="42" fillId="34" borderId="11" xfId="0" applyFont="1" applyFill="1" applyBorder="1" applyAlignment="1" applyProtection="1">
      <alignment horizontal="center"/>
      <protection/>
    </xf>
    <xf numFmtId="0" fontId="42" fillId="34" borderId="18" xfId="0" applyFont="1" applyFill="1" applyBorder="1" applyAlignment="1" applyProtection="1">
      <alignment horizontal="center"/>
      <protection/>
    </xf>
    <xf numFmtId="0" fontId="38" fillId="34" borderId="23" xfId="0" applyFont="1" applyFill="1" applyBorder="1" applyAlignment="1">
      <alignment horizontal="center" vertical="justify"/>
    </xf>
    <xf numFmtId="0" fontId="37" fillId="34" borderId="11" xfId="0" applyFont="1" applyFill="1" applyBorder="1" applyAlignment="1">
      <alignment horizontal="center"/>
    </xf>
    <xf numFmtId="9" fontId="37" fillId="34" borderId="23" xfId="56" applyFont="1" applyFill="1" applyBorder="1" applyAlignment="1">
      <alignment horizontal="center"/>
    </xf>
    <xf numFmtId="0" fontId="37" fillId="34" borderId="10" xfId="0" applyFont="1" applyFill="1" applyBorder="1" applyAlignment="1" applyProtection="1">
      <alignment horizontal="left"/>
      <protection/>
    </xf>
    <xf numFmtId="187" fontId="37" fillId="34" borderId="0" xfId="0" applyNumberFormat="1" applyFont="1" applyFill="1" applyBorder="1" applyAlignment="1" applyProtection="1">
      <alignment/>
      <protection/>
    </xf>
    <xf numFmtId="0" fontId="37" fillId="34" borderId="11" xfId="0" applyFont="1" applyFill="1" applyBorder="1" applyAlignment="1" applyProtection="1">
      <alignment horizontal="center"/>
      <protection/>
    </xf>
    <xf numFmtId="0" fontId="37" fillId="34" borderId="10" xfId="0" applyFont="1" applyFill="1" applyBorder="1" applyAlignment="1">
      <alignment/>
    </xf>
    <xf numFmtId="166" fontId="37" fillId="34" borderId="0" xfId="0" applyNumberFormat="1" applyFont="1" applyFill="1" applyBorder="1" applyAlignment="1" applyProtection="1">
      <alignment/>
      <protection/>
    </xf>
    <xf numFmtId="0" fontId="37" fillId="34" borderId="12" xfId="0" applyFont="1" applyFill="1" applyBorder="1" applyAlignment="1" applyProtection="1">
      <alignment horizontal="left"/>
      <protection/>
    </xf>
    <xf numFmtId="0" fontId="37" fillId="34" borderId="13" xfId="0" applyFont="1" applyFill="1" applyBorder="1" applyAlignment="1">
      <alignment/>
    </xf>
    <xf numFmtId="187" fontId="37" fillId="34" borderId="13" xfId="0" applyNumberFormat="1" applyFont="1" applyFill="1" applyBorder="1" applyAlignment="1" applyProtection="1">
      <alignment/>
      <protection/>
    </xf>
    <xf numFmtId="0" fontId="37" fillId="34" borderId="14" xfId="0" applyFont="1" applyFill="1" applyBorder="1" applyAlignment="1" applyProtection="1">
      <alignment horizontal="center"/>
      <protection/>
    </xf>
    <xf numFmtId="9" fontId="37" fillId="34" borderId="15" xfId="56" applyFont="1" applyFill="1" applyBorder="1" applyAlignment="1">
      <alignment horizontal="center"/>
    </xf>
    <xf numFmtId="0" fontId="37" fillId="34" borderId="0" xfId="0" applyFont="1" applyFill="1" applyBorder="1" applyAlignment="1" applyProtection="1">
      <alignment horizontal="left"/>
      <protection/>
    </xf>
    <xf numFmtId="0" fontId="37" fillId="34" borderId="0" xfId="0" applyFont="1" applyFill="1" applyBorder="1" applyAlignment="1" applyProtection="1">
      <alignment horizontal="center"/>
      <protection/>
    </xf>
    <xf numFmtId="0" fontId="38" fillId="34" borderId="16" xfId="0" applyFont="1" applyFill="1" applyBorder="1" applyAlignment="1" applyProtection="1">
      <alignment horizontal="left"/>
      <protection/>
    </xf>
    <xf numFmtId="0" fontId="37" fillId="34" borderId="19" xfId="0" applyFont="1" applyFill="1" applyBorder="1" applyAlignment="1" applyProtection="1">
      <alignment horizontal="fill"/>
      <protection/>
    </xf>
    <xf numFmtId="187" fontId="37" fillId="34" borderId="19" xfId="0" applyNumberFormat="1" applyFont="1" applyFill="1" applyBorder="1" applyAlignment="1" applyProtection="1">
      <alignment horizontal="fill"/>
      <protection/>
    </xf>
    <xf numFmtId="0" fontId="37" fillId="34" borderId="19" xfId="0" applyFont="1" applyFill="1" applyBorder="1" applyAlignment="1" applyProtection="1">
      <alignment horizontal="center"/>
      <protection/>
    </xf>
    <xf numFmtId="195" fontId="37" fillId="34" borderId="0" xfId="0" applyNumberFormat="1" applyFont="1" applyFill="1" applyAlignment="1">
      <alignment/>
    </xf>
    <xf numFmtId="0" fontId="37" fillId="34" borderId="0" xfId="0" applyFont="1" applyFill="1" applyBorder="1" applyAlignment="1" applyProtection="1">
      <alignment horizontal="fill"/>
      <protection/>
    </xf>
    <xf numFmtId="0" fontId="37" fillId="34" borderId="0" xfId="0" applyFont="1" applyFill="1" applyBorder="1" applyAlignment="1">
      <alignment horizontal="center"/>
    </xf>
    <xf numFmtId="39" fontId="37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43" fontId="71" fillId="34" borderId="0" xfId="49" applyFont="1" applyFill="1" applyBorder="1" applyAlignment="1">
      <alignment/>
    </xf>
    <xf numFmtId="7" fontId="36" fillId="34" borderId="0" xfId="0" applyNumberFormat="1" applyFont="1" applyFill="1" applyAlignment="1" applyProtection="1">
      <alignment/>
      <protection/>
    </xf>
    <xf numFmtId="0" fontId="37" fillId="34" borderId="0" xfId="0" applyFont="1" applyFill="1" applyAlignment="1">
      <alignment horizontal="center"/>
    </xf>
    <xf numFmtId="0" fontId="72" fillId="35" borderId="12" xfId="0" applyFont="1" applyFill="1" applyBorder="1" applyAlignment="1" applyProtection="1">
      <alignment horizontal="left"/>
      <protection/>
    </xf>
    <xf numFmtId="0" fontId="73" fillId="35" borderId="13" xfId="0" applyFont="1" applyFill="1" applyBorder="1" applyAlignment="1" applyProtection="1">
      <alignment horizontal="fill"/>
      <protection/>
    </xf>
    <xf numFmtId="0" fontId="73" fillId="35" borderId="13" xfId="0" applyFont="1" applyFill="1" applyBorder="1" applyAlignment="1" applyProtection="1">
      <alignment horizontal="center"/>
      <protection/>
    </xf>
    <xf numFmtId="0" fontId="37" fillId="34" borderId="16" xfId="0" applyFont="1" applyFill="1" applyBorder="1" applyAlignment="1" applyProtection="1">
      <alignment horizontal="left"/>
      <protection/>
    </xf>
    <xf numFmtId="0" fontId="37" fillId="34" borderId="17" xfId="0" applyFont="1" applyFill="1" applyBorder="1" applyAlignment="1">
      <alignment/>
    </xf>
    <xf numFmtId="0" fontId="37" fillId="34" borderId="21" xfId="0" applyFont="1" applyFill="1" applyBorder="1" applyAlignment="1">
      <alignment/>
    </xf>
    <xf numFmtId="0" fontId="73" fillId="33" borderId="10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72" fillId="33" borderId="12" xfId="0" applyFont="1" applyFill="1" applyBorder="1" applyAlignment="1" applyProtection="1">
      <alignment horizontal="left"/>
      <protection/>
    </xf>
    <xf numFmtId="0" fontId="73" fillId="33" borderId="13" xfId="0" applyFont="1" applyFill="1" applyBorder="1" applyAlignment="1">
      <alignment/>
    </xf>
    <xf numFmtId="0" fontId="36" fillId="34" borderId="0" xfId="0" applyFont="1" applyFill="1" applyAlignment="1">
      <alignment horizontal="center"/>
    </xf>
    <xf numFmtId="0" fontId="12" fillId="34" borderId="0" xfId="0" applyFont="1" applyFill="1" applyAlignment="1" applyProtection="1">
      <alignment horizontal="center" vertical="center"/>
      <protection/>
    </xf>
    <xf numFmtId="0" fontId="36" fillId="34" borderId="0" xfId="0" applyFont="1" applyFill="1" applyAlignment="1">
      <alignment horizontal="center"/>
    </xf>
    <xf numFmtId="0" fontId="36" fillId="34" borderId="0" xfId="0" applyFont="1" applyFill="1" applyAlignment="1" applyProtection="1">
      <alignment horizontal="left"/>
      <protection/>
    </xf>
    <xf numFmtId="0" fontId="36" fillId="34" borderId="0" xfId="0" applyFont="1" applyFill="1" applyAlignment="1" applyProtection="1">
      <alignment horizontal="left" wrapText="1"/>
      <protection/>
    </xf>
    <xf numFmtId="0" fontId="36" fillId="34" borderId="0" xfId="0" applyFont="1" applyFill="1" applyAlignment="1">
      <alignment horizontal="left" wrapText="1"/>
    </xf>
    <xf numFmtId="0" fontId="36" fillId="34" borderId="0" xfId="0" applyFont="1" applyFill="1" applyAlignment="1">
      <alignment horizontal="left"/>
    </xf>
    <xf numFmtId="0" fontId="35" fillId="34" borderId="0" xfId="0" applyFont="1" applyFill="1" applyAlignment="1">
      <alignment horizontal="center" vertical="center"/>
    </xf>
    <xf numFmtId="0" fontId="72" fillId="33" borderId="20" xfId="0" applyFont="1" applyFill="1" applyBorder="1" applyAlignment="1">
      <alignment horizontal="center" vertical="justify"/>
    </xf>
    <xf numFmtId="0" fontId="72" fillId="33" borderId="25" xfId="0" applyFont="1" applyFill="1" applyBorder="1" applyAlignment="1">
      <alignment horizontal="center" vertical="justify"/>
    </xf>
    <xf numFmtId="0" fontId="72" fillId="33" borderId="22" xfId="0" applyFont="1" applyFill="1" applyBorder="1" applyAlignment="1">
      <alignment horizontal="center" vertical="justify"/>
    </xf>
    <xf numFmtId="0" fontId="74" fillId="33" borderId="0" xfId="0" applyFont="1" applyFill="1" applyAlignment="1" applyProtection="1">
      <alignment horizontal="center" vertical="center"/>
      <protection/>
    </xf>
    <xf numFmtId="0" fontId="68" fillId="33" borderId="26" xfId="0" applyFont="1" applyFill="1" applyBorder="1" applyAlignment="1" applyProtection="1">
      <alignment horizontal="center"/>
      <protection/>
    </xf>
    <xf numFmtId="0" fontId="68" fillId="33" borderId="27" xfId="0" applyFont="1" applyFill="1" applyBorder="1" applyAlignment="1" applyProtection="1">
      <alignment horizontal="center"/>
      <protection/>
    </xf>
    <xf numFmtId="0" fontId="68" fillId="33" borderId="28" xfId="0" applyFont="1" applyFill="1" applyBorder="1" applyAlignment="1" applyProtection="1">
      <alignment horizontal="center"/>
      <protection/>
    </xf>
    <xf numFmtId="0" fontId="69" fillId="33" borderId="18" xfId="0" applyFont="1" applyFill="1" applyBorder="1" applyAlignment="1">
      <alignment horizontal="center" vertical="justify"/>
    </xf>
    <xf numFmtId="0" fontId="69" fillId="33" borderId="11" xfId="0" applyFont="1" applyFill="1" applyBorder="1" applyAlignment="1">
      <alignment horizontal="center" vertical="justify"/>
    </xf>
    <xf numFmtId="0" fontId="69" fillId="33" borderId="14" xfId="0" applyFont="1" applyFill="1" applyBorder="1" applyAlignment="1">
      <alignment horizontal="center" vertical="justify"/>
    </xf>
    <xf numFmtId="0" fontId="69" fillId="33" borderId="20" xfId="0" applyFont="1" applyFill="1" applyBorder="1" applyAlignment="1">
      <alignment horizontal="center" vertical="justify"/>
    </xf>
    <xf numFmtId="0" fontId="69" fillId="33" borderId="25" xfId="0" applyFont="1" applyFill="1" applyBorder="1" applyAlignment="1">
      <alignment horizontal="center" vertical="justify"/>
    </xf>
    <xf numFmtId="0" fontId="69" fillId="33" borderId="22" xfId="0" applyFont="1" applyFill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3" fillId="34" borderId="0" xfId="0" applyFont="1" applyFill="1" applyAlignment="1">
      <alignment/>
    </xf>
    <xf numFmtId="0" fontId="75" fillId="34" borderId="0" xfId="0" applyFont="1" applyFill="1" applyAlignment="1">
      <alignment/>
    </xf>
    <xf numFmtId="0" fontId="76" fillId="34" borderId="0" xfId="0" applyFont="1" applyFill="1" applyAlignment="1">
      <alignment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4" borderId="0" xfId="0" applyFont="1" applyFill="1" applyAlignment="1">
      <alignment/>
    </xf>
    <xf numFmtId="43" fontId="79" fillId="34" borderId="0" xfId="49" applyFont="1" applyFill="1" applyAlignment="1">
      <alignment/>
    </xf>
    <xf numFmtId="43" fontId="78" fillId="34" borderId="0" xfId="49" applyFont="1" applyFill="1" applyAlignment="1">
      <alignment/>
    </xf>
    <xf numFmtId="0" fontId="4" fillId="34" borderId="0" xfId="0" applyFont="1" applyFill="1" applyAlignment="1">
      <alignment/>
    </xf>
    <xf numFmtId="0" fontId="42" fillId="34" borderId="0" xfId="0" applyFont="1" applyFill="1" applyBorder="1" applyAlignment="1">
      <alignment/>
    </xf>
    <xf numFmtId="0" fontId="35" fillId="33" borderId="0" xfId="0" applyFont="1" applyFill="1" applyAlignment="1">
      <alignment horizontal="center" vertical="center"/>
    </xf>
    <xf numFmtId="0" fontId="72" fillId="33" borderId="26" xfId="0" applyFont="1" applyFill="1" applyBorder="1" applyAlignment="1" applyProtection="1">
      <alignment horizontal="center"/>
      <protection/>
    </xf>
    <xf numFmtId="0" fontId="72" fillId="33" borderId="27" xfId="0" applyFont="1" applyFill="1" applyBorder="1" applyAlignment="1" applyProtection="1">
      <alignment horizontal="center"/>
      <protection/>
    </xf>
    <xf numFmtId="0" fontId="72" fillId="33" borderId="28" xfId="0" applyFont="1" applyFill="1" applyBorder="1" applyAlignment="1" applyProtection="1">
      <alignment horizontal="center"/>
      <protection/>
    </xf>
    <xf numFmtId="0" fontId="72" fillId="33" borderId="11" xfId="0" applyFont="1" applyFill="1" applyBorder="1" applyAlignment="1">
      <alignment horizontal="center"/>
    </xf>
    <xf numFmtId="0" fontId="72" fillId="33" borderId="11" xfId="0" applyFont="1" applyFill="1" applyBorder="1" applyAlignment="1" applyProtection="1">
      <alignment horizontal="center"/>
      <protection/>
    </xf>
    <xf numFmtId="0" fontId="72" fillId="33" borderId="14" xfId="0" applyFont="1" applyFill="1" applyBorder="1" applyAlignment="1" applyProtection="1">
      <alignment horizontal="center"/>
      <protection/>
    </xf>
    <xf numFmtId="0" fontId="37" fillId="34" borderId="10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left" wrapText="1"/>
    </xf>
    <xf numFmtId="0" fontId="37" fillId="34" borderId="29" xfId="0" applyFont="1" applyFill="1" applyBorder="1" applyAlignment="1">
      <alignment horizontal="left" wrapText="1"/>
    </xf>
    <xf numFmtId="0" fontId="37" fillId="34" borderId="11" xfId="0" applyFont="1" applyFill="1" applyBorder="1" applyAlignment="1" applyProtection="1">
      <alignment horizontal="center" vertical="center"/>
      <protection/>
    </xf>
    <xf numFmtId="9" fontId="37" fillId="34" borderId="23" xfId="56" applyFont="1" applyFill="1" applyBorder="1" applyAlignment="1">
      <alignment horizontal="center" vertical="center"/>
    </xf>
    <xf numFmtId="0" fontId="38" fillId="34" borderId="0" xfId="0" applyFont="1" applyFill="1" applyAlignment="1">
      <alignment horizontal="center"/>
    </xf>
    <xf numFmtId="190" fontId="37" fillId="34" borderId="11" xfId="0" applyNumberFormat="1" applyFont="1" applyFill="1" applyBorder="1" applyAlignment="1" applyProtection="1">
      <alignment horizontal="center"/>
      <protection/>
    </xf>
    <xf numFmtId="190" fontId="37" fillId="34" borderId="11" xfId="0" applyNumberFormat="1" applyFont="1" applyFill="1" applyBorder="1" applyAlignment="1" applyProtection="1">
      <alignment horizontal="center" vertical="center"/>
      <protection/>
    </xf>
    <xf numFmtId="190" fontId="37" fillId="34" borderId="14" xfId="0" applyNumberFormat="1" applyFont="1" applyFill="1" applyBorder="1" applyAlignment="1" applyProtection="1">
      <alignment horizontal="center"/>
      <protection/>
    </xf>
    <xf numFmtId="190" fontId="37" fillId="34" borderId="0" xfId="0" applyNumberFormat="1" applyFont="1" applyFill="1" applyBorder="1" applyAlignment="1" applyProtection="1">
      <alignment horizontal="center"/>
      <protection/>
    </xf>
    <xf numFmtId="190" fontId="37" fillId="34" borderId="19" xfId="0" applyNumberFormat="1" applyFont="1" applyFill="1" applyBorder="1" applyAlignment="1" applyProtection="1">
      <alignment horizontal="center"/>
      <protection/>
    </xf>
    <xf numFmtId="43" fontId="36" fillId="34" borderId="0" xfId="49" applyFont="1" applyFill="1" applyBorder="1" applyAlignment="1">
      <alignment horizontal="center"/>
    </xf>
    <xf numFmtId="197" fontId="41" fillId="34" borderId="0" xfId="51" applyNumberFormat="1" applyFont="1" applyFill="1" applyBorder="1" applyAlignment="1" applyProtection="1">
      <alignment horizontal="center"/>
      <protection/>
    </xf>
    <xf numFmtId="0" fontId="35" fillId="34" borderId="0" xfId="0" applyFont="1" applyFill="1" applyAlignment="1" applyProtection="1">
      <alignment horizontal="center"/>
      <protection/>
    </xf>
    <xf numFmtId="0" fontId="37" fillId="34" borderId="11" xfId="0" applyFont="1" applyFill="1" applyBorder="1" applyAlignment="1" applyProtection="1">
      <alignment horizontal="center"/>
      <protection locked="0"/>
    </xf>
    <xf numFmtId="0" fontId="44" fillId="34" borderId="11" xfId="0" applyFont="1" applyFill="1" applyBorder="1" applyAlignment="1" applyProtection="1">
      <alignment horizontal="center"/>
      <protection locked="0"/>
    </xf>
    <xf numFmtId="0" fontId="37" fillId="34" borderId="19" xfId="0" applyFont="1" applyFill="1" applyBorder="1" applyAlignment="1">
      <alignment horizontal="center"/>
    </xf>
    <xf numFmtId="10" fontId="36" fillId="34" borderId="18" xfId="0" applyNumberFormat="1" applyFont="1" applyFill="1" applyBorder="1" applyAlignment="1" applyProtection="1">
      <alignment horizontal="center"/>
      <protection/>
    </xf>
    <xf numFmtId="10" fontId="36" fillId="34" borderId="14" xfId="0" applyNumberFormat="1" applyFont="1" applyFill="1" applyBorder="1" applyAlignment="1" applyProtection="1">
      <alignment horizontal="center"/>
      <protection/>
    </xf>
    <xf numFmtId="0" fontId="36" fillId="34" borderId="0" xfId="0" applyFont="1" applyFill="1" applyBorder="1" applyAlignment="1">
      <alignment horizontal="center"/>
    </xf>
    <xf numFmtId="10" fontId="36" fillId="34" borderId="0" xfId="0" applyNumberFormat="1" applyFont="1" applyFill="1" applyAlignment="1" applyProtection="1">
      <alignment horizontal="center"/>
      <protection/>
    </xf>
    <xf numFmtId="7" fontId="36" fillId="34" borderId="0" xfId="0" applyNumberFormat="1" applyFont="1" applyFill="1" applyAlignment="1" applyProtection="1">
      <alignment horizontal="center"/>
      <protection/>
    </xf>
    <xf numFmtId="39" fontId="37" fillId="34" borderId="11" xfId="0" applyNumberFormat="1" applyFont="1" applyFill="1" applyBorder="1" applyAlignment="1" applyProtection="1">
      <alignment horizontal="center"/>
      <protection/>
    </xf>
    <xf numFmtId="39" fontId="37" fillId="34" borderId="11" xfId="0" applyNumberFormat="1" applyFont="1" applyFill="1" applyBorder="1" applyAlignment="1" applyProtection="1">
      <alignment horizontal="center" vertical="center"/>
      <protection/>
    </xf>
    <xf numFmtId="39" fontId="37" fillId="34" borderId="14" xfId="0" applyNumberFormat="1" applyFont="1" applyFill="1" applyBorder="1" applyAlignment="1" applyProtection="1">
      <alignment horizontal="center"/>
      <protection/>
    </xf>
    <xf numFmtId="39" fontId="37" fillId="34" borderId="0" xfId="0" applyNumberFormat="1" applyFont="1" applyFill="1" applyBorder="1" applyAlignment="1" applyProtection="1">
      <alignment horizontal="center"/>
      <protection/>
    </xf>
    <xf numFmtId="39" fontId="37" fillId="34" borderId="19" xfId="0" applyNumberFormat="1" applyFont="1" applyFill="1" applyBorder="1" applyAlignment="1" applyProtection="1">
      <alignment horizontal="center"/>
      <protection/>
    </xf>
    <xf numFmtId="0" fontId="73" fillId="35" borderId="13" xfId="0" applyFont="1" applyFill="1" applyBorder="1" applyAlignment="1">
      <alignment horizontal="center"/>
    </xf>
    <xf numFmtId="166" fontId="36" fillId="34" borderId="18" xfId="0" applyNumberFormat="1" applyFont="1" applyFill="1" applyBorder="1" applyAlignment="1" applyProtection="1">
      <alignment horizontal="center"/>
      <protection/>
    </xf>
    <xf numFmtId="166" fontId="36" fillId="34" borderId="14" xfId="0" applyNumberFormat="1" applyFont="1" applyFill="1" applyBorder="1" applyAlignment="1" applyProtection="1">
      <alignment horizontal="center"/>
      <protection/>
    </xf>
    <xf numFmtId="39" fontId="38" fillId="34" borderId="24" xfId="0" applyNumberFormat="1" applyFont="1" applyFill="1" applyBorder="1" applyAlignment="1" applyProtection="1">
      <alignment horizontal="center"/>
      <protection/>
    </xf>
    <xf numFmtId="187" fontId="37" fillId="34" borderId="23" xfId="0" applyNumberFormat="1" applyFont="1" applyFill="1" applyBorder="1" applyAlignment="1" applyProtection="1">
      <alignment horizontal="center"/>
      <protection/>
    </xf>
    <xf numFmtId="39" fontId="37" fillId="34" borderId="23" xfId="0" applyNumberFormat="1" applyFont="1" applyFill="1" applyBorder="1" applyAlignment="1" applyProtection="1">
      <alignment horizontal="center"/>
      <protection/>
    </xf>
    <xf numFmtId="43" fontId="72" fillId="35" borderId="15" xfId="49" applyFont="1" applyFill="1" applyBorder="1" applyAlignment="1" applyProtection="1">
      <alignment horizontal="center"/>
      <protection/>
    </xf>
    <xf numFmtId="187" fontId="45" fillId="34" borderId="0" xfId="0" applyNumberFormat="1" applyFont="1" applyFill="1" applyBorder="1" applyAlignment="1" applyProtection="1">
      <alignment horizontal="center"/>
      <protection/>
    </xf>
    <xf numFmtId="10" fontId="36" fillId="34" borderId="20" xfId="0" applyNumberFormat="1" applyFont="1" applyFill="1" applyBorder="1" applyAlignment="1" applyProtection="1">
      <alignment horizontal="center"/>
      <protection/>
    </xf>
    <xf numFmtId="10" fontId="36" fillId="34" borderId="22" xfId="0" applyNumberFormat="1" applyFont="1" applyFill="1" applyBorder="1" applyAlignment="1" applyProtection="1">
      <alignment horizontal="center"/>
      <protection/>
    </xf>
    <xf numFmtId="43" fontId="42" fillId="34" borderId="0" xfId="49" applyFont="1" applyFill="1" applyBorder="1" applyAlignment="1">
      <alignment horizontal="center"/>
    </xf>
    <xf numFmtId="189" fontId="36" fillId="34" borderId="0" xfId="0" applyNumberFormat="1" applyFont="1" applyFill="1" applyAlignment="1" applyProtection="1">
      <alignment horizontal="center"/>
      <protection/>
    </xf>
    <xf numFmtId="4" fontId="35" fillId="33" borderId="0" xfId="0" applyNumberFormat="1" applyFont="1" applyFill="1" applyAlignment="1">
      <alignment horizontal="center" vertical="center"/>
    </xf>
    <xf numFmtId="4" fontId="37" fillId="34" borderId="0" xfId="0" applyNumberFormat="1" applyFont="1" applyFill="1" applyBorder="1" applyAlignment="1">
      <alignment horizontal="center"/>
    </xf>
    <xf numFmtId="4" fontId="72" fillId="33" borderId="18" xfId="0" applyNumberFormat="1" applyFont="1" applyFill="1" applyBorder="1" applyAlignment="1">
      <alignment horizontal="center" vertical="justify"/>
    </xf>
    <xf numFmtId="4" fontId="72" fillId="33" borderId="11" xfId="0" applyNumberFormat="1" applyFont="1" applyFill="1" applyBorder="1" applyAlignment="1">
      <alignment horizontal="center" vertical="justify"/>
    </xf>
    <xf numFmtId="4" fontId="72" fillId="33" borderId="14" xfId="0" applyNumberFormat="1" applyFont="1" applyFill="1" applyBorder="1" applyAlignment="1">
      <alignment horizontal="center" vertical="justify"/>
    </xf>
    <xf numFmtId="4" fontId="38" fillId="34" borderId="11" xfId="0" applyNumberFormat="1" applyFont="1" applyFill="1" applyBorder="1" applyAlignment="1">
      <alignment horizontal="center" vertical="justify"/>
    </xf>
    <xf numFmtId="4" fontId="37" fillId="34" borderId="11" xfId="0" applyNumberFormat="1" applyFont="1" applyFill="1" applyBorder="1" applyAlignment="1" applyProtection="1">
      <alignment horizontal="center"/>
      <protection/>
    </xf>
    <xf numFmtId="4" fontId="37" fillId="34" borderId="11" xfId="49" applyNumberFormat="1" applyFont="1" applyFill="1" applyBorder="1" applyAlignment="1" applyProtection="1">
      <alignment horizontal="center"/>
      <protection/>
    </xf>
    <xf numFmtId="4" fontId="37" fillId="34" borderId="11" xfId="49" applyNumberFormat="1" applyFont="1" applyFill="1" applyBorder="1" applyAlignment="1" applyProtection="1">
      <alignment horizontal="center" vertical="center"/>
      <protection/>
    </xf>
    <xf numFmtId="4" fontId="37" fillId="34" borderId="14" xfId="49" applyNumberFormat="1" applyFont="1" applyFill="1" applyBorder="1" applyAlignment="1" applyProtection="1">
      <alignment horizontal="center"/>
      <protection/>
    </xf>
    <xf numFmtId="4" fontId="73" fillId="34" borderId="0" xfId="0" applyNumberFormat="1" applyFont="1" applyFill="1" applyBorder="1" applyAlignment="1" applyProtection="1">
      <alignment horizontal="center"/>
      <protection/>
    </xf>
    <xf numFmtId="4" fontId="37" fillId="34" borderId="0" xfId="0" applyNumberFormat="1" applyFont="1" applyFill="1" applyBorder="1" applyAlignment="1" applyProtection="1">
      <alignment horizontal="center"/>
      <protection/>
    </xf>
    <xf numFmtId="4" fontId="37" fillId="34" borderId="0" xfId="0" applyNumberFormat="1" applyFont="1" applyFill="1" applyAlignment="1">
      <alignment horizontal="center"/>
    </xf>
    <xf numFmtId="4" fontId="36" fillId="34" borderId="0" xfId="49" applyNumberFormat="1" applyFont="1" applyFill="1" applyBorder="1" applyAlignment="1">
      <alignment horizontal="center"/>
    </xf>
    <xf numFmtId="4" fontId="36" fillId="34" borderId="0" xfId="0" applyNumberFormat="1" applyFont="1" applyFill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7" fillId="34" borderId="30" xfId="0" applyFont="1" applyFill="1" applyBorder="1" applyAlignment="1" applyProtection="1">
      <alignment horizontal="center"/>
      <protection/>
    </xf>
    <xf numFmtId="0" fontId="37" fillId="34" borderId="17" xfId="0" applyFont="1" applyFill="1" applyBorder="1" applyAlignment="1" applyProtection="1">
      <alignment horizontal="center"/>
      <protection/>
    </xf>
    <xf numFmtId="0" fontId="37" fillId="34" borderId="31" xfId="0" applyFont="1" applyFill="1" applyBorder="1" applyAlignment="1" applyProtection="1">
      <alignment horizontal="center"/>
      <protection/>
    </xf>
    <xf numFmtId="0" fontId="37" fillId="34" borderId="21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0</xdr:rowOff>
    </xdr:from>
    <xdr:to>
      <xdr:col>5</xdr:col>
      <xdr:colOff>571500</xdr:colOff>
      <xdr:row>0</xdr:row>
      <xdr:rowOff>409575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0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L17" sqref="L17"/>
    </sheetView>
  </sheetViews>
  <sheetFormatPr defaultColWidth="14.28125" defaultRowHeight="12.75"/>
  <cols>
    <col min="1" max="1" width="12.7109375" style="1" customWidth="1"/>
    <col min="2" max="2" width="10.140625" style="1" customWidth="1"/>
    <col min="3" max="3" width="11.00390625" style="1" customWidth="1"/>
    <col min="4" max="4" width="8.8515625" style="14" customWidth="1"/>
    <col min="5" max="5" width="9.421875" style="14" customWidth="1"/>
    <col min="6" max="6" width="9.28125" style="14" customWidth="1"/>
    <col min="7" max="7" width="10.8515625" style="14" customWidth="1"/>
    <col min="8" max="8" width="9.7109375" style="14" customWidth="1"/>
    <col min="9" max="9" width="11.28125" style="272" customWidth="1"/>
    <col min="10" max="10" width="10.7109375" style="1" customWidth="1"/>
    <col min="11" max="11" width="15.28125" style="201" customWidth="1"/>
    <col min="12" max="14" width="14.28125" style="201" customWidth="1"/>
    <col min="15" max="28" width="14.28125" style="1" customWidth="1"/>
    <col min="29" max="29" width="12.140625" style="1" customWidth="1"/>
    <col min="30" max="30" width="11.00390625" style="1" customWidth="1"/>
    <col min="31" max="16384" width="14.28125" style="1" customWidth="1"/>
  </cols>
  <sheetData>
    <row r="1" spans="1:10" ht="33.7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</row>
    <row r="2" spans="1:11" ht="16.5" customHeight="1">
      <c r="A2" s="186" t="s">
        <v>111</v>
      </c>
      <c r="B2" s="186"/>
      <c r="C2" s="186"/>
      <c r="D2" s="186"/>
      <c r="E2" s="186"/>
      <c r="F2" s="186"/>
      <c r="G2" s="186"/>
      <c r="H2" s="186"/>
      <c r="I2" s="186"/>
      <c r="J2" s="186"/>
      <c r="K2" s="120"/>
    </row>
    <row r="3" spans="1:11" ht="18" customHeight="1">
      <c r="A3" s="186" t="s">
        <v>112</v>
      </c>
      <c r="B3" s="186"/>
      <c r="C3" s="186"/>
      <c r="D3" s="186"/>
      <c r="E3" s="186"/>
      <c r="F3" s="186"/>
      <c r="G3" s="186"/>
      <c r="H3" s="186"/>
      <c r="I3" s="186"/>
      <c r="J3" s="186"/>
      <c r="K3" s="120"/>
    </row>
    <row r="4" spans="1:11" ht="23.25" customHeight="1">
      <c r="A4" s="186" t="s">
        <v>119</v>
      </c>
      <c r="B4" s="186"/>
      <c r="C4" s="186"/>
      <c r="D4" s="186"/>
      <c r="E4" s="186"/>
      <c r="F4" s="186"/>
      <c r="G4" s="186"/>
      <c r="H4" s="186"/>
      <c r="I4" s="186"/>
      <c r="J4" s="186"/>
      <c r="K4" s="120"/>
    </row>
    <row r="5" spans="1:11" ht="3.75" customHeight="1">
      <c r="A5" s="211"/>
      <c r="B5" s="211"/>
      <c r="C5" s="211"/>
      <c r="D5" s="211"/>
      <c r="E5" s="211"/>
      <c r="F5" s="211"/>
      <c r="G5" s="211"/>
      <c r="H5" s="211"/>
      <c r="I5" s="257"/>
      <c r="J5" s="211"/>
      <c r="K5" s="120"/>
    </row>
    <row r="6" spans="1:11" ht="14.25" customHeight="1">
      <c r="A6" s="121" t="s">
        <v>0</v>
      </c>
      <c r="B6" s="122" t="s">
        <v>103</v>
      </c>
      <c r="C6" s="123"/>
      <c r="D6" s="179"/>
      <c r="E6" s="179"/>
      <c r="F6" s="129" t="s">
        <v>60</v>
      </c>
      <c r="G6" s="179"/>
      <c r="H6" s="168" t="s">
        <v>69</v>
      </c>
      <c r="I6" s="258"/>
      <c r="J6" s="126" t="s">
        <v>58</v>
      </c>
      <c r="K6" s="202"/>
    </row>
    <row r="7" spans="1:11" ht="12.75">
      <c r="A7" s="121" t="s">
        <v>2</v>
      </c>
      <c r="B7" s="123"/>
      <c r="C7" s="123"/>
      <c r="D7" s="179" t="s">
        <v>57</v>
      </c>
      <c r="E7" s="179"/>
      <c r="F7" s="129" t="s">
        <v>61</v>
      </c>
      <c r="G7" s="179"/>
      <c r="H7" s="168" t="s">
        <v>69</v>
      </c>
      <c r="I7" s="258"/>
      <c r="J7" s="127" t="s">
        <v>59</v>
      </c>
      <c r="K7" s="124"/>
    </row>
    <row r="8" spans="1:11" ht="11.25" customHeight="1">
      <c r="A8" s="128"/>
      <c r="B8" s="128" t="s">
        <v>4</v>
      </c>
      <c r="C8" s="129" t="s">
        <v>56</v>
      </c>
      <c r="D8" s="179" t="s">
        <v>56</v>
      </c>
      <c r="E8" s="179"/>
      <c r="F8" s="129" t="s">
        <v>65</v>
      </c>
      <c r="G8" s="179"/>
      <c r="H8" s="168" t="s">
        <v>69</v>
      </c>
      <c r="I8" s="258"/>
      <c r="J8" s="121" t="s">
        <v>66</v>
      </c>
      <c r="K8" s="124"/>
    </row>
    <row r="9" spans="1:11" ht="12.75">
      <c r="A9" s="131"/>
      <c r="B9" s="132">
        <v>2.53</v>
      </c>
      <c r="C9" s="133" t="s">
        <v>89</v>
      </c>
      <c r="D9" s="132">
        <f>(H44/B9)</f>
        <v>2701.115367972332</v>
      </c>
      <c r="E9" s="179"/>
      <c r="F9" s="129" t="s">
        <v>5</v>
      </c>
      <c r="G9" s="179"/>
      <c r="H9" s="168" t="s">
        <v>69</v>
      </c>
      <c r="I9" s="258"/>
      <c r="J9" s="121" t="s">
        <v>6</v>
      </c>
      <c r="K9" s="124"/>
    </row>
    <row r="10" spans="1:11" ht="12" customHeight="1">
      <c r="A10" s="128" t="s">
        <v>3</v>
      </c>
      <c r="B10" s="121"/>
      <c r="C10" s="133"/>
      <c r="D10" s="132"/>
      <c r="E10" s="179"/>
      <c r="F10" s="129" t="s">
        <v>7</v>
      </c>
      <c r="G10" s="179"/>
      <c r="H10" s="168" t="s">
        <v>69</v>
      </c>
      <c r="I10" s="258"/>
      <c r="J10" s="121" t="s">
        <v>8</v>
      </c>
      <c r="K10" s="124"/>
    </row>
    <row r="11" spans="1:11" ht="12" customHeight="1">
      <c r="A11" s="131" t="s">
        <v>91</v>
      </c>
      <c r="B11" s="134"/>
      <c r="C11" s="135"/>
      <c r="D11" s="230"/>
      <c r="E11" s="179"/>
      <c r="F11" s="129" t="s">
        <v>9</v>
      </c>
      <c r="G11" s="179"/>
      <c r="H11" s="168" t="s">
        <v>69</v>
      </c>
      <c r="I11" s="258"/>
      <c r="J11" s="121" t="s">
        <v>10</v>
      </c>
      <c r="K11" s="124"/>
    </row>
    <row r="12" spans="1:11" ht="12" customHeight="1">
      <c r="A12" s="123"/>
      <c r="B12" s="130"/>
      <c r="C12" s="123"/>
      <c r="D12" s="179"/>
      <c r="E12" s="179"/>
      <c r="F12" s="129" t="s">
        <v>11</v>
      </c>
      <c r="G12" s="179"/>
      <c r="H12" s="168" t="s">
        <v>69</v>
      </c>
      <c r="I12" s="258"/>
      <c r="J12" s="121" t="s">
        <v>12</v>
      </c>
      <c r="K12" s="124"/>
    </row>
    <row r="13" spans="1:11" ht="12.75" customHeight="1">
      <c r="A13" s="121" t="s">
        <v>13</v>
      </c>
      <c r="B13" s="136" t="s">
        <v>14</v>
      </c>
      <c r="C13" s="137" t="s">
        <v>15</v>
      </c>
      <c r="D13" s="231">
        <v>2022</v>
      </c>
      <c r="E13" s="223"/>
      <c r="F13" s="129" t="s">
        <v>16</v>
      </c>
      <c r="G13" s="179"/>
      <c r="H13" s="168" t="s">
        <v>69</v>
      </c>
      <c r="I13" s="258"/>
      <c r="J13" s="121" t="s">
        <v>17</v>
      </c>
      <c r="K13" s="124"/>
    </row>
    <row r="14" spans="1:11" ht="13.5" thickBot="1">
      <c r="A14" s="121" t="s">
        <v>18</v>
      </c>
      <c r="B14" s="138">
        <v>650</v>
      </c>
      <c r="C14" s="123"/>
      <c r="D14" s="179"/>
      <c r="E14" s="179"/>
      <c r="F14" s="129" t="s">
        <v>19</v>
      </c>
      <c r="G14" s="179"/>
      <c r="H14" s="168" t="s">
        <v>69</v>
      </c>
      <c r="I14" s="258"/>
      <c r="J14" s="121" t="s">
        <v>20</v>
      </c>
      <c r="K14" s="124"/>
    </row>
    <row r="15" spans="1:11" ht="19.5" customHeight="1">
      <c r="A15" s="212" t="s">
        <v>21</v>
      </c>
      <c r="B15" s="213"/>
      <c r="C15" s="213"/>
      <c r="D15" s="213"/>
      <c r="E15" s="213"/>
      <c r="F15" s="213"/>
      <c r="G15" s="213"/>
      <c r="H15" s="214"/>
      <c r="I15" s="259" t="s">
        <v>67</v>
      </c>
      <c r="J15" s="187" t="s">
        <v>68</v>
      </c>
      <c r="K15" s="124"/>
    </row>
    <row r="16" spans="1:11" ht="12.75">
      <c r="A16" s="175"/>
      <c r="B16" s="176"/>
      <c r="C16" s="176"/>
      <c r="D16" s="215"/>
      <c r="E16" s="215"/>
      <c r="F16" s="215"/>
      <c r="G16" s="216" t="s">
        <v>23</v>
      </c>
      <c r="H16" s="216" t="s">
        <v>24</v>
      </c>
      <c r="I16" s="260"/>
      <c r="J16" s="188"/>
      <c r="K16" s="124"/>
    </row>
    <row r="17" spans="1:11" ht="13.5" thickBot="1">
      <c r="A17" s="177" t="s">
        <v>25</v>
      </c>
      <c r="B17" s="178"/>
      <c r="C17" s="178"/>
      <c r="D17" s="217" t="s">
        <v>26</v>
      </c>
      <c r="E17" s="217" t="s">
        <v>115</v>
      </c>
      <c r="F17" s="217" t="s">
        <v>27</v>
      </c>
      <c r="G17" s="217" t="s">
        <v>28</v>
      </c>
      <c r="H17" s="217" t="s">
        <v>29</v>
      </c>
      <c r="I17" s="261"/>
      <c r="J17" s="189"/>
      <c r="K17" s="124"/>
    </row>
    <row r="18" spans="1:14" s="20" customFormat="1" ht="5.25" customHeight="1">
      <c r="A18" s="139"/>
      <c r="B18" s="125"/>
      <c r="C18" s="125"/>
      <c r="D18" s="140"/>
      <c r="E18" s="140"/>
      <c r="F18" s="140"/>
      <c r="G18" s="140"/>
      <c r="H18" s="141"/>
      <c r="I18" s="262"/>
      <c r="J18" s="142"/>
      <c r="K18" s="124"/>
      <c r="L18" s="201"/>
      <c r="M18" s="201"/>
      <c r="N18" s="201"/>
    </row>
    <row r="19" spans="1:11" ht="12.75">
      <c r="A19" s="139" t="s">
        <v>30</v>
      </c>
      <c r="B19" s="125"/>
      <c r="C19" s="125"/>
      <c r="D19" s="143"/>
      <c r="E19" s="224"/>
      <c r="F19" s="143"/>
      <c r="G19" s="240"/>
      <c r="H19" s="240"/>
      <c r="I19" s="263"/>
      <c r="J19" s="144"/>
      <c r="K19" s="124"/>
    </row>
    <row r="20" spans="1:11" ht="15.75" customHeight="1">
      <c r="A20" s="145" t="s">
        <v>31</v>
      </c>
      <c r="B20" s="125"/>
      <c r="C20" s="146"/>
      <c r="D20" s="232"/>
      <c r="E20" s="224">
        <f>17/35</f>
        <v>0.4857142857142857</v>
      </c>
      <c r="F20" s="147" t="s">
        <v>32</v>
      </c>
      <c r="G20" s="240">
        <v>4500</v>
      </c>
      <c r="H20" s="240">
        <f>IF(E20*G20,+E20*G20,"        ")</f>
        <v>2185.714285714286</v>
      </c>
      <c r="I20" s="264">
        <f>E20/B$9</f>
        <v>0.19198193111236592</v>
      </c>
      <c r="J20" s="144">
        <f>H20/H$44</f>
        <v>0.31983776044862955</v>
      </c>
      <c r="K20" s="203"/>
    </row>
    <row r="21" spans="1:12" ht="15" customHeight="1">
      <c r="A21" s="145" t="s">
        <v>113</v>
      </c>
      <c r="B21" s="125"/>
      <c r="C21" s="146"/>
      <c r="D21" s="233"/>
      <c r="E21" s="224">
        <v>0.08571428571428572</v>
      </c>
      <c r="F21" s="147" t="s">
        <v>32</v>
      </c>
      <c r="G21" s="240">
        <v>2350</v>
      </c>
      <c r="H21" s="240">
        <f>IF(E21*G21,+E21*G21,"        ")</f>
        <v>201.42857142857142</v>
      </c>
      <c r="I21" s="264">
        <f>E21/B$9</f>
        <v>0.03387916431394693</v>
      </c>
      <c r="J21" s="144">
        <f>H21/H$44</f>
        <v>0.029475244590363898</v>
      </c>
      <c r="K21" s="124"/>
      <c r="L21" s="204"/>
    </row>
    <row r="22" spans="1:11" ht="12" customHeight="1">
      <c r="A22" s="145" t="s">
        <v>76</v>
      </c>
      <c r="B22" s="125"/>
      <c r="C22" s="146"/>
      <c r="D22" s="232"/>
      <c r="E22" s="224">
        <v>0.02857142857142857</v>
      </c>
      <c r="F22" s="147" t="s">
        <v>73</v>
      </c>
      <c r="G22" s="240">
        <v>485</v>
      </c>
      <c r="H22" s="240">
        <f>IF(E22*G22,+E22*G22,"        ")</f>
        <v>13.857142857142856</v>
      </c>
      <c r="I22" s="264">
        <f>E22/B$9</f>
        <v>0.011293054771315642</v>
      </c>
      <c r="J22" s="144">
        <f>H22/H$44</f>
        <v>0.0020277295923867363</v>
      </c>
      <c r="K22" s="124"/>
    </row>
    <row r="23" spans="1:11" ht="14.25" customHeight="1">
      <c r="A23" s="145" t="s">
        <v>74</v>
      </c>
      <c r="B23" s="125"/>
      <c r="C23" s="146"/>
      <c r="D23" s="232"/>
      <c r="E23" s="224">
        <v>0.14285714285714285</v>
      </c>
      <c r="F23" s="147" t="s">
        <v>75</v>
      </c>
      <c r="G23" s="240">
        <v>525</v>
      </c>
      <c r="H23" s="240">
        <f>IF(E23*G23,+E23*G23,"        ")</f>
        <v>75</v>
      </c>
      <c r="I23" s="264">
        <f>E23/B$9</f>
        <v>0.05646527385657821</v>
      </c>
      <c r="J23" s="144">
        <f>H23/H$44</f>
        <v>0.010974825113433367</v>
      </c>
      <c r="K23" s="124"/>
    </row>
    <row r="24" spans="1:11" ht="13.5" customHeight="1">
      <c r="A24" s="145" t="s">
        <v>110</v>
      </c>
      <c r="B24" s="125"/>
      <c r="C24" s="146"/>
      <c r="D24" s="232"/>
      <c r="E24" s="224">
        <v>0.03</v>
      </c>
      <c r="F24" s="147" t="s">
        <v>75</v>
      </c>
      <c r="G24" s="240">
        <v>3380</v>
      </c>
      <c r="H24" s="240">
        <f>IF(E24*G24,+E24*G24,"        ")</f>
        <v>101.39999999999999</v>
      </c>
      <c r="I24" s="264">
        <f>E24/B$9</f>
        <v>0.011857707509881424</v>
      </c>
      <c r="J24" s="144">
        <f>H24/H$44</f>
        <v>0.014837963553361911</v>
      </c>
      <c r="K24" s="124"/>
    </row>
    <row r="25" spans="1:11" ht="6.75" customHeight="1">
      <c r="A25" s="148"/>
      <c r="B25" s="125"/>
      <c r="C25" s="125"/>
      <c r="D25" s="143"/>
      <c r="E25" s="224"/>
      <c r="F25" s="143"/>
      <c r="G25" s="240"/>
      <c r="H25" s="240"/>
      <c r="I25" s="264"/>
      <c r="J25" s="144"/>
      <c r="K25" s="124"/>
    </row>
    <row r="26" spans="1:11" ht="12.75">
      <c r="A26" s="139" t="s">
        <v>104</v>
      </c>
      <c r="B26" s="125"/>
      <c r="C26" s="125"/>
      <c r="D26" s="143"/>
      <c r="E26" s="224"/>
      <c r="F26" s="143"/>
      <c r="G26" s="240"/>
      <c r="H26" s="240"/>
      <c r="I26" s="264"/>
      <c r="J26" s="144"/>
      <c r="K26" s="124"/>
    </row>
    <row r="27" spans="1:11" ht="12.75">
      <c r="A27" s="145" t="s">
        <v>97</v>
      </c>
      <c r="B27" s="125"/>
      <c r="C27" s="125"/>
      <c r="D27" s="143"/>
      <c r="E27" s="224">
        <v>1</v>
      </c>
      <c r="F27" s="147" t="s">
        <v>37</v>
      </c>
      <c r="G27" s="240">
        <v>500</v>
      </c>
      <c r="H27" s="240">
        <f>IF(E27*G27,+E27*G27,"        ")</f>
        <v>500</v>
      </c>
      <c r="I27" s="264">
        <f>E27/B$9</f>
        <v>0.3952569169960475</v>
      </c>
      <c r="J27" s="144">
        <f>H27/H$44</f>
        <v>0.07316550075622245</v>
      </c>
      <c r="K27" s="124"/>
    </row>
    <row r="28" spans="1:11" ht="12.75">
      <c r="A28" s="145" t="s">
        <v>98</v>
      </c>
      <c r="B28" s="125"/>
      <c r="C28" s="125"/>
      <c r="D28" s="143"/>
      <c r="E28" s="224">
        <v>1</v>
      </c>
      <c r="F28" s="147" t="s">
        <v>37</v>
      </c>
      <c r="G28" s="240">
        <v>300</v>
      </c>
      <c r="H28" s="240">
        <f>IF(E28*G28,+E28*G28,"        ")</f>
        <v>300</v>
      </c>
      <c r="I28" s="264">
        <f>E28/B$9</f>
        <v>0.3952569169960475</v>
      </c>
      <c r="J28" s="144">
        <f>H28/H$44</f>
        <v>0.04389930045373347</v>
      </c>
      <c r="K28" s="124"/>
    </row>
    <row r="29" spans="1:11" ht="12.75">
      <c r="A29" s="145" t="s">
        <v>99</v>
      </c>
      <c r="B29" s="125"/>
      <c r="C29" s="125"/>
      <c r="D29" s="143"/>
      <c r="E29" s="224">
        <v>1</v>
      </c>
      <c r="F29" s="147" t="s">
        <v>37</v>
      </c>
      <c r="G29" s="240">
        <v>300</v>
      </c>
      <c r="H29" s="240">
        <f>IF(E29*G29,+E29*G29,"        ")</f>
        <v>300</v>
      </c>
      <c r="I29" s="264">
        <f>E29/B$9</f>
        <v>0.3952569169960475</v>
      </c>
      <c r="J29" s="144">
        <f>H29/H$44</f>
        <v>0.04389930045373347</v>
      </c>
      <c r="K29" s="124"/>
    </row>
    <row r="30" spans="1:11" ht="5.25" customHeight="1">
      <c r="A30" s="148"/>
      <c r="B30" s="125"/>
      <c r="C30" s="149"/>
      <c r="D30" s="143"/>
      <c r="E30" s="224"/>
      <c r="F30" s="143"/>
      <c r="G30" s="240"/>
      <c r="H30" s="240"/>
      <c r="I30" s="264"/>
      <c r="J30" s="144"/>
      <c r="K30" s="124"/>
    </row>
    <row r="31" spans="1:11" ht="12.75">
      <c r="A31" s="145" t="s">
        <v>105</v>
      </c>
      <c r="B31" s="125"/>
      <c r="C31" s="149"/>
      <c r="D31" s="147" t="s">
        <v>41</v>
      </c>
      <c r="E31" s="224">
        <v>0.31</v>
      </c>
      <c r="F31" s="147" t="s">
        <v>42</v>
      </c>
      <c r="G31" s="240">
        <v>650</v>
      </c>
      <c r="H31" s="240">
        <f>IF(E31*G31,+E31*G31,"        ")</f>
        <v>201.5</v>
      </c>
      <c r="I31" s="264">
        <f>E31/B$9</f>
        <v>0.12252964426877472</v>
      </c>
      <c r="J31" s="144">
        <f>H31/H$44</f>
        <v>0.029485696804757648</v>
      </c>
      <c r="K31" s="124"/>
    </row>
    <row r="32" spans="1:11" ht="27" customHeight="1">
      <c r="A32" s="218" t="s">
        <v>116</v>
      </c>
      <c r="B32" s="219"/>
      <c r="C32" s="220"/>
      <c r="D32" s="143"/>
      <c r="E32" s="225">
        <v>0.047</v>
      </c>
      <c r="F32" s="221" t="s">
        <v>42</v>
      </c>
      <c r="G32" s="241">
        <v>650</v>
      </c>
      <c r="H32" s="241">
        <v>30.55</v>
      </c>
      <c r="I32" s="265">
        <v>0.01857707509881423</v>
      </c>
      <c r="J32" s="222">
        <f>H32/H$44</f>
        <v>0.004470412096205191</v>
      </c>
      <c r="K32" s="161"/>
    </row>
    <row r="33" spans="1:11" ht="12.75">
      <c r="A33" s="145" t="s">
        <v>106</v>
      </c>
      <c r="B33" s="125"/>
      <c r="C33" s="125"/>
      <c r="D33" s="147" t="s">
        <v>43</v>
      </c>
      <c r="E33" s="224">
        <v>0.8518</v>
      </c>
      <c r="F33" s="147" t="s">
        <v>42</v>
      </c>
      <c r="G33" s="240">
        <v>650</v>
      </c>
      <c r="H33" s="240">
        <f>IF(E33*G33,+E33*G33,"        ")</f>
        <v>553.67</v>
      </c>
      <c r="I33" s="264">
        <f>E33/B$9</f>
        <v>0.3366798418972332</v>
      </c>
      <c r="J33" s="144">
        <f>H33/H$44</f>
        <v>0.08101908560739536</v>
      </c>
      <c r="K33" s="124"/>
    </row>
    <row r="34" spans="1:11" ht="27" customHeight="1">
      <c r="A34" s="218" t="s">
        <v>117</v>
      </c>
      <c r="B34" s="219"/>
      <c r="C34" s="220"/>
      <c r="D34" s="143"/>
      <c r="E34" s="225">
        <v>0.296</v>
      </c>
      <c r="F34" s="221" t="s">
        <v>42</v>
      </c>
      <c r="G34" s="241">
        <v>650</v>
      </c>
      <c r="H34" s="241">
        <v>192.39999999999998</v>
      </c>
      <c r="I34" s="265">
        <v>0.11699604743083004</v>
      </c>
      <c r="J34" s="222">
        <f>H34/H$44</f>
        <v>0.028154084690994396</v>
      </c>
      <c r="K34" s="124"/>
    </row>
    <row r="35" spans="1:11" ht="12.75">
      <c r="A35" s="145" t="s">
        <v>107</v>
      </c>
      <c r="B35" s="125"/>
      <c r="C35" s="125"/>
      <c r="D35" s="147" t="s">
        <v>45</v>
      </c>
      <c r="E35" s="224">
        <v>1</v>
      </c>
      <c r="F35" s="147" t="s">
        <v>42</v>
      </c>
      <c r="G35" s="240">
        <v>650</v>
      </c>
      <c r="H35" s="240">
        <f>IF(E35*G35,+E35*G35,"        ")</f>
        <v>650</v>
      </c>
      <c r="I35" s="264">
        <f>E35/B$9</f>
        <v>0.3952569169960475</v>
      </c>
      <c r="J35" s="144">
        <f>H35/H$44</f>
        <v>0.09511515098308919</v>
      </c>
      <c r="K35" s="124"/>
    </row>
    <row r="36" spans="1:11" ht="24.75" customHeight="1">
      <c r="A36" s="218" t="s">
        <v>118</v>
      </c>
      <c r="B36" s="219"/>
      <c r="C36" s="220"/>
      <c r="D36" s="143"/>
      <c r="E36" s="225">
        <v>0.056</v>
      </c>
      <c r="F36" s="221" t="s">
        <v>42</v>
      </c>
      <c r="G36" s="241">
        <v>650</v>
      </c>
      <c r="H36" s="241">
        <f>IF(E36*G36,+E36*G36,"        ")</f>
        <v>36.4</v>
      </c>
      <c r="I36" s="265">
        <f>E36/B$9</f>
        <v>0.022134387351778657</v>
      </c>
      <c r="J36" s="222">
        <f>H36/H$44</f>
        <v>0.005326448455052994</v>
      </c>
      <c r="K36" s="124"/>
    </row>
    <row r="37" spans="1:11" ht="12.75">
      <c r="A37" s="145" t="s">
        <v>108</v>
      </c>
      <c r="B37" s="125"/>
      <c r="C37" s="125"/>
      <c r="D37" s="147" t="s">
        <v>46</v>
      </c>
      <c r="E37" s="224">
        <v>0.6775</v>
      </c>
      <c r="F37" s="147" t="s">
        <v>42</v>
      </c>
      <c r="G37" s="240">
        <v>650</v>
      </c>
      <c r="H37" s="240">
        <f>IF(E37*G37,+E37*G37,"        ")</f>
        <v>440.375</v>
      </c>
      <c r="I37" s="264">
        <f>E37/B$9</f>
        <v>0.26778656126482214</v>
      </c>
      <c r="J37" s="144">
        <f>H37/H$44</f>
        <v>0.06444051479104292</v>
      </c>
      <c r="K37" s="124"/>
    </row>
    <row r="38" spans="1:11" ht="13.5" thickBot="1">
      <c r="A38" s="150" t="s">
        <v>109</v>
      </c>
      <c r="B38" s="151"/>
      <c r="C38" s="152"/>
      <c r="D38" s="153" t="s">
        <v>47</v>
      </c>
      <c r="E38" s="226">
        <v>0.89</v>
      </c>
      <c r="F38" s="153" t="s">
        <v>42</v>
      </c>
      <c r="G38" s="242">
        <v>650</v>
      </c>
      <c r="H38" s="242">
        <f>IF(E38*G38,+E38*G38,"        ")</f>
        <v>578.5</v>
      </c>
      <c r="I38" s="266">
        <f>E38/B$9</f>
        <v>0.35177865612648224</v>
      </c>
      <c r="J38" s="154">
        <f>H38/H$44</f>
        <v>0.08465248437494938</v>
      </c>
      <c r="K38" s="124"/>
    </row>
    <row r="39" spans="1:12" ht="11.25" customHeight="1" thickBot="1">
      <c r="A39" s="155"/>
      <c r="B39" s="125"/>
      <c r="C39" s="146"/>
      <c r="D39" s="156"/>
      <c r="E39" s="227"/>
      <c r="F39" s="156"/>
      <c r="G39" s="243"/>
      <c r="H39" s="243"/>
      <c r="I39" s="267"/>
      <c r="J39" s="124"/>
      <c r="K39" s="206"/>
      <c r="L39" s="205"/>
    </row>
    <row r="40" spans="1:12" ht="15" customHeight="1">
      <c r="A40" s="157" t="s">
        <v>48</v>
      </c>
      <c r="B40" s="158"/>
      <c r="C40" s="159"/>
      <c r="D40" s="234"/>
      <c r="E40" s="228"/>
      <c r="F40" s="160"/>
      <c r="G40" s="244"/>
      <c r="H40" s="248">
        <f>SUM(H20:H38)</f>
        <v>6360.794999999999</v>
      </c>
      <c r="I40" s="268"/>
      <c r="J40" s="161"/>
      <c r="K40" s="206"/>
      <c r="L40" s="205"/>
    </row>
    <row r="41" spans="1:12" ht="12.75">
      <c r="A41" s="145" t="s">
        <v>49</v>
      </c>
      <c r="B41" s="125"/>
      <c r="C41" s="162"/>
      <c r="D41" s="156"/>
      <c r="E41" s="156"/>
      <c r="F41" s="156"/>
      <c r="G41" s="243"/>
      <c r="H41" s="249">
        <f>H40*0.02</f>
        <v>127.21589999999999</v>
      </c>
      <c r="I41" s="268"/>
      <c r="J41" s="124"/>
      <c r="K41" s="206"/>
      <c r="L41" s="205"/>
    </row>
    <row r="42" spans="1:12" ht="12.75">
      <c r="A42" s="145" t="s">
        <v>50</v>
      </c>
      <c r="B42" s="125"/>
      <c r="C42" s="162"/>
      <c r="D42" s="156"/>
      <c r="E42" s="156"/>
      <c r="F42" s="156"/>
      <c r="G42" s="243"/>
      <c r="H42" s="250">
        <v>0</v>
      </c>
      <c r="I42" s="258"/>
      <c r="J42" s="124"/>
      <c r="K42" s="206"/>
      <c r="L42" s="205"/>
    </row>
    <row r="43" spans="1:12" ht="12.75">
      <c r="A43" s="145" t="s">
        <v>100</v>
      </c>
      <c r="B43" s="125"/>
      <c r="C43" s="125"/>
      <c r="D43" s="163"/>
      <c r="E43" s="163"/>
      <c r="F43" s="163"/>
      <c r="G43" s="163"/>
      <c r="H43" s="250">
        <f>SUM(H40:H41)*0.0533</f>
        <v>345.81098096999995</v>
      </c>
      <c r="I43" s="267">
        <f>+H41+H43</f>
        <v>473.0268809699999</v>
      </c>
      <c r="J43" s="124"/>
      <c r="K43" s="207"/>
      <c r="L43" s="205"/>
    </row>
    <row r="44" spans="1:12" ht="13.5" thickBot="1">
      <c r="A44" s="169" t="s">
        <v>51</v>
      </c>
      <c r="B44" s="170"/>
      <c r="C44" s="170"/>
      <c r="D44" s="171"/>
      <c r="E44" s="171"/>
      <c r="F44" s="171"/>
      <c r="G44" s="245"/>
      <c r="H44" s="251">
        <f>SUM(H40:H43)</f>
        <v>6833.821880969999</v>
      </c>
      <c r="I44" s="268"/>
      <c r="J44" s="164"/>
      <c r="K44" s="206"/>
      <c r="L44" s="205"/>
    </row>
    <row r="45" spans="1:12" ht="9.75" customHeight="1" thickBot="1">
      <c r="A45" s="155"/>
      <c r="B45" s="162"/>
      <c r="C45" s="162"/>
      <c r="D45" s="156"/>
      <c r="E45" s="156"/>
      <c r="F45" s="156"/>
      <c r="G45" s="163"/>
      <c r="H45" s="252">
        <f>SUM(H41:H43)</f>
        <v>473.0268809699999</v>
      </c>
      <c r="I45" s="268"/>
      <c r="J45" s="124"/>
      <c r="K45" s="206"/>
      <c r="L45" s="205"/>
    </row>
    <row r="46" spans="1:12" ht="16.5" customHeight="1">
      <c r="A46" s="172" t="s">
        <v>52</v>
      </c>
      <c r="B46" s="173"/>
      <c r="C46" s="246">
        <v>0</v>
      </c>
      <c r="D46" s="235">
        <f>(C46/H40)</f>
        <v>0</v>
      </c>
      <c r="E46" s="273" t="s">
        <v>53</v>
      </c>
      <c r="F46" s="274"/>
      <c r="G46" s="246">
        <f>SUM(G31:G38)</f>
        <v>5200</v>
      </c>
      <c r="H46" s="253">
        <f>(G46/H44)</f>
        <v>0.7609212078647135</v>
      </c>
      <c r="I46" s="268"/>
      <c r="J46" s="124"/>
      <c r="K46" s="206"/>
      <c r="L46" s="208"/>
    </row>
    <row r="47" spans="1:12" ht="16.5" customHeight="1" thickBot="1">
      <c r="A47" s="150" t="s">
        <v>54</v>
      </c>
      <c r="B47" s="174"/>
      <c r="C47" s="247">
        <f>SUM(H27:H29)</f>
        <v>1100</v>
      </c>
      <c r="D47" s="236">
        <f>ROUND((C47/H44),7)</f>
        <v>0.1609641</v>
      </c>
      <c r="E47" s="275" t="s">
        <v>55</v>
      </c>
      <c r="F47" s="276"/>
      <c r="G47" s="247">
        <f>SUM(H20:H23)</f>
        <v>2476</v>
      </c>
      <c r="H47" s="254">
        <f>(G47/H44)</f>
        <v>0.36231555974481355</v>
      </c>
      <c r="I47" s="269"/>
      <c r="J47" s="124"/>
      <c r="K47" s="124"/>
      <c r="L47" s="205"/>
    </row>
    <row r="48" spans="1:12" ht="18" customHeight="1">
      <c r="A48" s="210" t="s">
        <v>101</v>
      </c>
      <c r="B48" s="165"/>
      <c r="C48" s="165"/>
      <c r="D48" s="237"/>
      <c r="E48" s="229"/>
      <c r="F48" s="229"/>
      <c r="G48" s="229"/>
      <c r="H48" s="255"/>
      <c r="I48" s="270"/>
      <c r="J48" s="166">
        <v>200</v>
      </c>
      <c r="K48" s="123"/>
      <c r="L48" s="205"/>
    </row>
    <row r="49" spans="1:12" ht="48.75" customHeight="1">
      <c r="A49" s="184" t="s">
        <v>102</v>
      </c>
      <c r="B49" s="184"/>
      <c r="C49" s="184"/>
      <c r="D49" s="184"/>
      <c r="E49" s="184"/>
      <c r="F49" s="184"/>
      <c r="G49" s="184"/>
      <c r="H49" s="184"/>
      <c r="I49" s="184"/>
      <c r="J49" s="166"/>
      <c r="K49" s="123"/>
      <c r="L49" s="205"/>
    </row>
    <row r="50" spans="1:14" s="4" customFormat="1" ht="15.75" customHeight="1">
      <c r="A50" s="182" t="s">
        <v>114</v>
      </c>
      <c r="B50" s="182"/>
      <c r="C50" s="182"/>
      <c r="D50" s="182"/>
      <c r="E50" s="182"/>
      <c r="F50" s="182"/>
      <c r="G50" s="182"/>
      <c r="H50" s="182"/>
      <c r="I50" s="182"/>
      <c r="J50" s="123"/>
      <c r="K50" s="123"/>
      <c r="L50" s="209"/>
      <c r="M50" s="209"/>
      <c r="N50" s="209"/>
    </row>
    <row r="51" spans="1:14" s="4" customFormat="1" ht="23.2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23"/>
      <c r="K51" s="123"/>
      <c r="L51" s="209"/>
      <c r="M51" s="209"/>
      <c r="N51" s="209"/>
    </row>
    <row r="52" spans="1:14" s="4" customFormat="1" ht="12.75" customHeight="1">
      <c r="A52" s="123"/>
      <c r="B52" s="123"/>
      <c r="C52" s="167"/>
      <c r="D52" s="238"/>
      <c r="E52" s="179"/>
      <c r="F52" s="239"/>
      <c r="G52" s="238"/>
      <c r="H52" s="256"/>
      <c r="I52" s="271"/>
      <c r="J52" s="123"/>
      <c r="K52" s="123"/>
      <c r="L52" s="209"/>
      <c r="M52" s="209"/>
      <c r="N52" s="209"/>
    </row>
    <row r="53" spans="1:14" s="4" customFormat="1" ht="13.5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209"/>
      <c r="M53" s="209"/>
      <c r="N53" s="209"/>
    </row>
    <row r="54" spans="1:14" s="4" customFormat="1" ht="13.5">
      <c r="A54" s="123"/>
      <c r="B54" s="123"/>
      <c r="C54" s="123"/>
      <c r="D54" s="179"/>
      <c r="E54" s="179"/>
      <c r="F54" s="179"/>
      <c r="G54" s="179"/>
      <c r="H54" s="179"/>
      <c r="I54" s="271"/>
      <c r="J54" s="123"/>
      <c r="K54" s="123"/>
      <c r="L54" s="209"/>
      <c r="M54" s="209"/>
      <c r="N54" s="209"/>
    </row>
    <row r="55" spans="1:11" ht="12.75">
      <c r="A55" s="124"/>
      <c r="B55" s="124"/>
      <c r="C55" s="124"/>
      <c r="D55" s="168"/>
      <c r="E55" s="168"/>
      <c r="F55" s="168"/>
      <c r="G55" s="168"/>
      <c r="H55" s="168"/>
      <c r="I55" s="269"/>
      <c r="J55" s="124"/>
      <c r="K55" s="124"/>
    </row>
    <row r="56" spans="1:11" ht="12.7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24"/>
    </row>
    <row r="57" spans="1:11" ht="12.75">
      <c r="A57" s="124"/>
      <c r="B57" s="124"/>
      <c r="C57" s="124"/>
      <c r="D57" s="168"/>
      <c r="E57" s="168"/>
      <c r="F57" s="168"/>
      <c r="G57" s="168"/>
      <c r="H57" s="168"/>
      <c r="I57" s="258"/>
      <c r="J57" s="124"/>
      <c r="K57" s="124"/>
    </row>
    <row r="58" spans="1:11" ht="12.75">
      <c r="A58" s="124"/>
      <c r="B58" s="124"/>
      <c r="C58" s="124"/>
      <c r="D58" s="168"/>
      <c r="E58" s="168"/>
      <c r="F58" s="168"/>
      <c r="G58" s="168"/>
      <c r="H58" s="168"/>
      <c r="I58" s="258"/>
      <c r="J58" s="124"/>
      <c r="K58" s="124"/>
    </row>
  </sheetData>
  <sheetProtection/>
  <mergeCells count="17">
    <mergeCell ref="A53:K53"/>
    <mergeCell ref="A2:J2"/>
    <mergeCell ref="A3:J3"/>
    <mergeCell ref="A56:J56"/>
    <mergeCell ref="I15:I17"/>
    <mergeCell ref="J15:J17"/>
    <mergeCell ref="A32:C32"/>
    <mergeCell ref="A34:C34"/>
    <mergeCell ref="A36:C36"/>
    <mergeCell ref="E46:F46"/>
    <mergeCell ref="A1:J1"/>
    <mergeCell ref="A15:H15"/>
    <mergeCell ref="A50:I50"/>
    <mergeCell ref="A51:I51"/>
    <mergeCell ref="A49:I49"/>
    <mergeCell ref="E47:F47"/>
    <mergeCell ref="A4:J4"/>
  </mergeCells>
  <printOptions/>
  <pageMargins left="0.7" right="0.2755905511811024" top="0.5511811023622047" bottom="0.35433070866141736" header="0" footer="0.5118110236220472"/>
  <pageSetup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2"/>
  <sheetViews>
    <sheetView zoomScalePageLayoutView="0" workbookViewId="0" topLeftCell="A1">
      <selection activeCell="M10" sqref="M10:M11"/>
    </sheetView>
  </sheetViews>
  <sheetFormatPr defaultColWidth="14.28125" defaultRowHeight="12.75"/>
  <cols>
    <col min="1" max="1" width="12.7109375" style="1" customWidth="1"/>
    <col min="2" max="2" width="10.140625" style="1" customWidth="1"/>
    <col min="3" max="3" width="8.8515625" style="1" customWidth="1"/>
    <col min="4" max="4" width="7.00390625" style="1" customWidth="1"/>
    <col min="5" max="5" width="1.8515625" style="1" hidden="1" customWidth="1"/>
    <col min="6" max="6" width="6.57421875" style="1" customWidth="1"/>
    <col min="7" max="8" width="9.28125" style="1" customWidth="1"/>
    <col min="9" max="9" width="8.57421875" style="1" customWidth="1"/>
    <col min="10" max="10" width="10.00390625" style="2" customWidth="1"/>
    <col min="11" max="11" width="9.28125" style="1" customWidth="1"/>
    <col min="12" max="29" width="14.28125" style="1" customWidth="1"/>
    <col min="30" max="30" width="12.140625" style="1" customWidth="1"/>
    <col min="31" max="31" width="11.00390625" style="1" customWidth="1"/>
    <col min="32" max="16384" width="14.28125" style="1" customWidth="1"/>
  </cols>
  <sheetData>
    <row r="1" spans="1:11" ht="42" customHeight="1">
      <c r="A1" s="190" t="s">
        <v>90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8" customHeight="1">
      <c r="A2" s="52"/>
      <c r="B2" s="52"/>
      <c r="C2" s="53"/>
      <c r="D2" s="53"/>
      <c r="E2" s="53"/>
      <c r="F2" s="53"/>
      <c r="G2" s="53"/>
      <c r="H2" s="53"/>
      <c r="I2" s="53"/>
      <c r="J2" s="54"/>
      <c r="K2" s="53"/>
    </row>
    <row r="3" spans="1:11" ht="13.5">
      <c r="A3" s="55" t="s">
        <v>0</v>
      </c>
      <c r="B3" s="52" t="s">
        <v>1</v>
      </c>
      <c r="C3" s="56"/>
      <c r="D3" s="56"/>
      <c r="E3" s="56"/>
      <c r="F3" s="56"/>
      <c r="G3" s="55" t="s">
        <v>60</v>
      </c>
      <c r="H3" s="56"/>
      <c r="I3" s="53" t="s">
        <v>69</v>
      </c>
      <c r="J3" s="54"/>
      <c r="K3" s="57" t="s">
        <v>58</v>
      </c>
    </row>
    <row r="4" spans="1:11" ht="13.5">
      <c r="A4" s="55" t="s">
        <v>2</v>
      </c>
      <c r="B4" s="56"/>
      <c r="C4" s="56"/>
      <c r="D4" s="56"/>
      <c r="E4" s="56"/>
      <c r="F4" s="56"/>
      <c r="G4" s="55" t="s">
        <v>61</v>
      </c>
      <c r="H4" s="56"/>
      <c r="I4" s="53" t="s">
        <v>69</v>
      </c>
      <c r="J4" s="54"/>
      <c r="K4" s="58" t="s">
        <v>93</v>
      </c>
    </row>
    <row r="5" spans="1:11" ht="13.5">
      <c r="A5" s="56"/>
      <c r="B5" s="56"/>
      <c r="C5" s="56"/>
      <c r="D5" s="56" t="s">
        <v>57</v>
      </c>
      <c r="E5" s="56"/>
      <c r="F5" s="56"/>
      <c r="G5" s="55" t="s">
        <v>65</v>
      </c>
      <c r="H5" s="56"/>
      <c r="I5" s="53" t="s">
        <v>69</v>
      </c>
      <c r="J5" s="54"/>
      <c r="K5" s="55" t="s">
        <v>66</v>
      </c>
    </row>
    <row r="6" spans="1:11" ht="13.5">
      <c r="A6" s="59" t="s">
        <v>3</v>
      </c>
      <c r="B6" s="59" t="s">
        <v>4</v>
      </c>
      <c r="C6" s="60" t="s">
        <v>56</v>
      </c>
      <c r="D6" s="56" t="s">
        <v>56</v>
      </c>
      <c r="E6" s="56"/>
      <c r="F6" s="56"/>
      <c r="G6" s="55"/>
      <c r="H6" s="56"/>
      <c r="I6" s="53" t="s">
        <v>69</v>
      </c>
      <c r="J6" s="54"/>
      <c r="K6" s="56"/>
    </row>
    <row r="7" spans="1:11" ht="13.5">
      <c r="A7" s="56"/>
      <c r="B7" s="61"/>
      <c r="C7" s="56"/>
      <c r="D7" s="56"/>
      <c r="E7" s="56"/>
      <c r="F7" s="56"/>
      <c r="G7" s="56"/>
      <c r="H7" s="56"/>
      <c r="I7" s="53"/>
      <c r="J7" s="54"/>
      <c r="K7" s="56"/>
    </row>
    <row r="8" spans="1:11" ht="13.5">
      <c r="A8" s="62" t="s">
        <v>92</v>
      </c>
      <c r="B8" s="63">
        <v>2.54</v>
      </c>
      <c r="C8" s="64" t="s">
        <v>89</v>
      </c>
      <c r="D8" s="65">
        <f>(I58/B8)</f>
        <v>1934.5184137692322</v>
      </c>
      <c r="E8" s="56"/>
      <c r="F8" s="56"/>
      <c r="G8" s="55" t="s">
        <v>5</v>
      </c>
      <c r="H8" s="56"/>
      <c r="I8" s="53" t="s">
        <v>69</v>
      </c>
      <c r="J8" s="54"/>
      <c r="K8" s="55" t="s">
        <v>6</v>
      </c>
    </row>
    <row r="9" spans="1:11" ht="13.5">
      <c r="A9" s="62"/>
      <c r="B9" s="55"/>
      <c r="C9" s="64"/>
      <c r="D9" s="65"/>
      <c r="E9" s="56"/>
      <c r="F9" s="56"/>
      <c r="G9" s="55" t="s">
        <v>7</v>
      </c>
      <c r="H9" s="56"/>
      <c r="I9" s="53" t="s">
        <v>69</v>
      </c>
      <c r="J9" s="54"/>
      <c r="K9" s="55" t="s">
        <v>8</v>
      </c>
    </row>
    <row r="10" spans="1:11" ht="13.5">
      <c r="A10" s="62" t="s">
        <v>70</v>
      </c>
      <c r="B10" s="65"/>
      <c r="C10" s="66" t="s">
        <v>71</v>
      </c>
      <c r="D10" s="65">
        <v>1238.9423035714285</v>
      </c>
      <c r="E10" s="56"/>
      <c r="F10" s="56"/>
      <c r="G10" s="55" t="s">
        <v>9</v>
      </c>
      <c r="H10" s="56"/>
      <c r="I10" s="53" t="s">
        <v>69</v>
      </c>
      <c r="J10" s="54"/>
      <c r="K10" s="55" t="s">
        <v>10</v>
      </c>
    </row>
    <row r="11" spans="1:11" ht="13.5">
      <c r="A11" s="56"/>
      <c r="B11" s="61"/>
      <c r="C11" s="56"/>
      <c r="D11" s="56"/>
      <c r="E11" s="56"/>
      <c r="F11" s="56"/>
      <c r="G11" s="55" t="s">
        <v>11</v>
      </c>
      <c r="H11" s="56"/>
      <c r="I11" s="53" t="s">
        <v>69</v>
      </c>
      <c r="J11" s="54"/>
      <c r="K11" s="55" t="s">
        <v>12</v>
      </c>
    </row>
    <row r="12" spans="1:11" ht="15.75">
      <c r="A12" s="55" t="s">
        <v>13</v>
      </c>
      <c r="B12" s="67" t="s">
        <v>14</v>
      </c>
      <c r="C12" s="68" t="s">
        <v>15</v>
      </c>
      <c r="D12" s="69">
        <v>2016</v>
      </c>
      <c r="E12" s="70"/>
      <c r="F12" s="70"/>
      <c r="G12" s="55" t="s">
        <v>16</v>
      </c>
      <c r="H12" s="56"/>
      <c r="I12" s="53" t="s">
        <v>69</v>
      </c>
      <c r="J12" s="54"/>
      <c r="K12" s="55" t="s">
        <v>17</v>
      </c>
    </row>
    <row r="13" spans="1:11" ht="13.5">
      <c r="A13" s="55" t="s">
        <v>18</v>
      </c>
      <c r="B13" s="71">
        <v>450</v>
      </c>
      <c r="C13" s="56"/>
      <c r="D13" s="56"/>
      <c r="E13" s="56"/>
      <c r="F13" s="56"/>
      <c r="G13" s="55" t="s">
        <v>19</v>
      </c>
      <c r="H13" s="56"/>
      <c r="I13" s="53" t="s">
        <v>69</v>
      </c>
      <c r="J13" s="54"/>
      <c r="K13" s="55" t="s">
        <v>20</v>
      </c>
    </row>
    <row r="14" spans="1:11" ht="14.25" thickBot="1">
      <c r="A14" s="55"/>
      <c r="B14" s="72"/>
      <c r="C14" s="56"/>
      <c r="D14" s="56"/>
      <c r="E14" s="56"/>
      <c r="F14" s="56"/>
      <c r="G14" s="55"/>
      <c r="H14" s="56"/>
      <c r="I14" s="55"/>
      <c r="J14" s="54"/>
      <c r="K14" s="53"/>
    </row>
    <row r="15" spans="1:11" ht="19.5" customHeight="1">
      <c r="A15" s="191" t="s">
        <v>21</v>
      </c>
      <c r="B15" s="192"/>
      <c r="C15" s="192"/>
      <c r="D15" s="192"/>
      <c r="E15" s="192"/>
      <c r="F15" s="192"/>
      <c r="G15" s="192"/>
      <c r="H15" s="192"/>
      <c r="I15" s="193"/>
      <c r="J15" s="194" t="s">
        <v>67</v>
      </c>
      <c r="K15" s="197" t="s">
        <v>68</v>
      </c>
    </row>
    <row r="16" spans="1:11" ht="13.5">
      <c r="A16" s="25"/>
      <c r="B16" s="26"/>
      <c r="C16" s="26"/>
      <c r="D16" s="27"/>
      <c r="E16" s="28" t="s">
        <v>22</v>
      </c>
      <c r="F16" s="27"/>
      <c r="G16" s="27"/>
      <c r="H16" s="29" t="s">
        <v>23</v>
      </c>
      <c r="I16" s="29" t="s">
        <v>24</v>
      </c>
      <c r="J16" s="195"/>
      <c r="K16" s="198"/>
    </row>
    <row r="17" spans="1:11" ht="14.25" thickBot="1">
      <c r="A17" s="30" t="s">
        <v>25</v>
      </c>
      <c r="B17" s="31"/>
      <c r="C17" s="31"/>
      <c r="D17" s="32" t="s">
        <v>26</v>
      </c>
      <c r="E17" s="33" t="s">
        <v>22</v>
      </c>
      <c r="F17" s="32" t="s">
        <v>62</v>
      </c>
      <c r="G17" s="32" t="s">
        <v>27</v>
      </c>
      <c r="H17" s="32" t="s">
        <v>28</v>
      </c>
      <c r="I17" s="32" t="s">
        <v>29</v>
      </c>
      <c r="J17" s="196"/>
      <c r="K17" s="199"/>
    </row>
    <row r="18" spans="1:11" s="20" customFormat="1" ht="13.5">
      <c r="A18" s="73"/>
      <c r="B18" s="54"/>
      <c r="C18" s="54"/>
      <c r="D18" s="74"/>
      <c r="E18" s="75"/>
      <c r="F18" s="74"/>
      <c r="G18" s="74"/>
      <c r="H18" s="74"/>
      <c r="I18" s="76"/>
      <c r="J18" s="77"/>
      <c r="K18" s="78"/>
    </row>
    <row r="19" spans="1:11" ht="12.75">
      <c r="A19" s="73" t="s">
        <v>30</v>
      </c>
      <c r="B19" s="54"/>
      <c r="C19" s="54"/>
      <c r="D19" s="79"/>
      <c r="E19" s="80" t="s">
        <v>22</v>
      </c>
      <c r="F19" s="81"/>
      <c r="G19" s="82"/>
      <c r="H19" s="83"/>
      <c r="I19" s="83"/>
      <c r="J19" s="84"/>
      <c r="K19" s="85"/>
    </row>
    <row r="20" spans="1:11" ht="12.75">
      <c r="A20" s="86" t="s">
        <v>31</v>
      </c>
      <c r="B20" s="54"/>
      <c r="C20" s="87"/>
      <c r="D20" s="88"/>
      <c r="E20" s="80" t="s">
        <v>22</v>
      </c>
      <c r="F20" s="81">
        <f>17/35</f>
        <v>0.4857142857142857</v>
      </c>
      <c r="G20" s="89" t="s">
        <v>32</v>
      </c>
      <c r="H20" s="83">
        <v>3000</v>
      </c>
      <c r="I20" s="83">
        <f aca="true" t="shared" si="0" ref="I20:I25">IF(F20*H20,+F20*H20,"        ")</f>
        <v>1457.142857142857</v>
      </c>
      <c r="J20" s="90">
        <f aca="true" t="shared" si="1" ref="J20:J25">F20/B$8</f>
        <v>0.19122609673790775</v>
      </c>
      <c r="K20" s="85">
        <f aca="true" t="shared" si="2" ref="K20:K27">I20/I$58</f>
        <v>0.2965483740710245</v>
      </c>
    </row>
    <row r="21" spans="1:11" ht="12.75">
      <c r="A21" s="86" t="s">
        <v>72</v>
      </c>
      <c r="B21" s="54"/>
      <c r="C21" s="87"/>
      <c r="D21" s="118"/>
      <c r="E21" s="80"/>
      <c r="F21" s="81">
        <v>0.08571428571428572</v>
      </c>
      <c r="G21" s="89" t="s">
        <v>32</v>
      </c>
      <c r="H21" s="83">
        <v>725.4861845125</v>
      </c>
      <c r="I21" s="83">
        <f t="shared" si="0"/>
        <v>62.18453010107143</v>
      </c>
      <c r="J21" s="90">
        <f t="shared" si="1"/>
        <v>0.03374578177727784</v>
      </c>
      <c r="K21" s="85">
        <f t="shared" si="2"/>
        <v>0.01265539696636313</v>
      </c>
    </row>
    <row r="22" spans="1:11" ht="12.75">
      <c r="A22" s="86" t="s">
        <v>78</v>
      </c>
      <c r="B22" s="54"/>
      <c r="C22" s="87"/>
      <c r="D22" s="118"/>
      <c r="E22" s="80"/>
      <c r="F22" s="81">
        <v>0.07142857142857142</v>
      </c>
      <c r="G22" s="89" t="s">
        <v>75</v>
      </c>
      <c r="H22" s="83">
        <v>1690</v>
      </c>
      <c r="I22" s="83">
        <f t="shared" si="0"/>
        <v>120.71428571428571</v>
      </c>
      <c r="J22" s="90">
        <f t="shared" si="1"/>
        <v>0.028121484814398197</v>
      </c>
      <c r="K22" s="85">
        <f t="shared" si="2"/>
        <v>0.024566997655883896</v>
      </c>
    </row>
    <row r="23" spans="1:12" ht="12.75">
      <c r="A23" s="86" t="s">
        <v>76</v>
      </c>
      <c r="B23" s="54"/>
      <c r="C23" s="87"/>
      <c r="D23" s="118"/>
      <c r="E23" s="80"/>
      <c r="F23" s="81">
        <v>0.02857142857142857</v>
      </c>
      <c r="G23" s="89" t="s">
        <v>73</v>
      </c>
      <c r="H23" s="83">
        <v>378.33</v>
      </c>
      <c r="I23" s="83">
        <f t="shared" si="0"/>
        <v>10.80942857142857</v>
      </c>
      <c r="J23" s="90">
        <f t="shared" si="1"/>
        <v>0.01124859392575928</v>
      </c>
      <c r="K23" s="85">
        <f t="shared" si="2"/>
        <v>0.0021998656149468765</v>
      </c>
      <c r="L23" s="22"/>
    </row>
    <row r="24" spans="1:11" ht="12.75">
      <c r="A24" s="86" t="s">
        <v>74</v>
      </c>
      <c r="B24" s="54"/>
      <c r="C24" s="87"/>
      <c r="D24" s="118"/>
      <c r="E24" s="80"/>
      <c r="F24" s="81">
        <v>0.14285714285714285</v>
      </c>
      <c r="G24" s="89" t="s">
        <v>75</v>
      </c>
      <c r="H24" s="83">
        <v>603.33</v>
      </c>
      <c r="I24" s="83">
        <f t="shared" si="0"/>
        <v>86.19</v>
      </c>
      <c r="J24" s="90">
        <f t="shared" si="1"/>
        <v>0.056242969628796394</v>
      </c>
      <c r="K24" s="85">
        <f t="shared" si="2"/>
        <v>0.0175408363263011</v>
      </c>
    </row>
    <row r="25" spans="1:11" ht="12.75">
      <c r="A25" s="86" t="s">
        <v>77</v>
      </c>
      <c r="B25" s="54"/>
      <c r="C25" s="87"/>
      <c r="D25" s="118"/>
      <c r="E25" s="80"/>
      <c r="F25" s="81">
        <v>0.2</v>
      </c>
      <c r="G25" s="89" t="s">
        <v>75</v>
      </c>
      <c r="H25" s="83">
        <v>460</v>
      </c>
      <c r="I25" s="83">
        <f t="shared" si="0"/>
        <v>92</v>
      </c>
      <c r="J25" s="90">
        <f t="shared" si="1"/>
        <v>0.07874015748031496</v>
      </c>
      <c r="K25" s="85">
        <f t="shared" si="2"/>
        <v>0.018723250284484294</v>
      </c>
    </row>
    <row r="26" spans="1:11" ht="12" customHeight="1">
      <c r="A26" s="91"/>
      <c r="B26" s="54"/>
      <c r="C26" s="54"/>
      <c r="D26" s="79"/>
      <c r="E26" s="80"/>
      <c r="F26" s="81"/>
      <c r="G26" s="82"/>
      <c r="H26" s="83"/>
      <c r="I26" s="83"/>
      <c r="J26" s="90"/>
      <c r="K26" s="85">
        <f t="shared" si="2"/>
        <v>0</v>
      </c>
    </row>
    <row r="27" spans="1:11" ht="12.75">
      <c r="A27" s="86" t="s">
        <v>33</v>
      </c>
      <c r="B27" s="54"/>
      <c r="C27" s="87"/>
      <c r="D27" s="88"/>
      <c r="E27" s="80" t="s">
        <v>22</v>
      </c>
      <c r="F27" s="81">
        <v>0.695</v>
      </c>
      <c r="G27" s="89" t="s">
        <v>34</v>
      </c>
      <c r="H27" s="83">
        <f>$B$13</f>
        <v>450</v>
      </c>
      <c r="I27" s="83">
        <f>IF(F27*H27,+F27*H27,"        ")</f>
        <v>312.75</v>
      </c>
      <c r="J27" s="90">
        <f>F27/B$8</f>
        <v>0.27362204724409445</v>
      </c>
      <c r="K27" s="85">
        <f t="shared" si="2"/>
        <v>0.06364887528774417</v>
      </c>
    </row>
    <row r="28" spans="1:11" ht="6" customHeight="1">
      <c r="A28" s="91"/>
      <c r="B28" s="54"/>
      <c r="C28" s="54"/>
      <c r="D28" s="79"/>
      <c r="E28" s="80" t="s">
        <v>22</v>
      </c>
      <c r="F28" s="81"/>
      <c r="G28" s="82"/>
      <c r="H28" s="83"/>
      <c r="I28" s="83"/>
      <c r="J28" s="90"/>
      <c r="K28" s="85"/>
    </row>
    <row r="29" spans="1:11" ht="12.75">
      <c r="A29" s="73" t="s">
        <v>35</v>
      </c>
      <c r="B29" s="54"/>
      <c r="C29" s="54"/>
      <c r="D29" s="79"/>
      <c r="E29" s="80" t="s">
        <v>22</v>
      </c>
      <c r="F29" s="81"/>
      <c r="G29" s="82"/>
      <c r="H29" s="83"/>
      <c r="I29" s="83"/>
      <c r="J29" s="90"/>
      <c r="K29" s="85"/>
    </row>
    <row r="30" spans="1:11" ht="12.75">
      <c r="A30" s="86" t="s">
        <v>36</v>
      </c>
      <c r="B30" s="54"/>
      <c r="C30" s="54"/>
      <c r="D30" s="79"/>
      <c r="E30" s="80" t="s">
        <v>22</v>
      </c>
      <c r="F30" s="81">
        <v>1</v>
      </c>
      <c r="G30" s="89" t="s">
        <v>37</v>
      </c>
      <c r="H30" s="83">
        <v>350</v>
      </c>
      <c r="I30" s="83">
        <f>IF(F30*H30,+F30*H30,"        ")</f>
        <v>350</v>
      </c>
      <c r="J30" s="90">
        <f>F30/B$8</f>
        <v>0.39370078740157477</v>
      </c>
      <c r="K30" s="85">
        <f>I30/I$58</f>
        <v>0.07122975651705982</v>
      </c>
    </row>
    <row r="31" spans="1:12" ht="12.75">
      <c r="A31" s="86" t="s">
        <v>38</v>
      </c>
      <c r="B31" s="54"/>
      <c r="C31" s="54"/>
      <c r="D31" s="79"/>
      <c r="E31" s="80" t="s">
        <v>22</v>
      </c>
      <c r="F31" s="81">
        <v>1</v>
      </c>
      <c r="G31" s="89" t="s">
        <v>37</v>
      </c>
      <c r="H31" s="83">
        <v>250</v>
      </c>
      <c r="I31" s="83">
        <f>IF(F31*H31,+F31*H31,"        ")</f>
        <v>250</v>
      </c>
      <c r="J31" s="90">
        <f>F31/B$8</f>
        <v>0.39370078740157477</v>
      </c>
      <c r="K31" s="85">
        <f>I31/I$58</f>
        <v>0.050878397512185584</v>
      </c>
      <c r="L31" s="22"/>
    </row>
    <row r="32" spans="1:11" ht="12.75">
      <c r="A32" s="86" t="s">
        <v>39</v>
      </c>
      <c r="B32" s="54"/>
      <c r="C32" s="54"/>
      <c r="D32" s="79"/>
      <c r="E32" s="80" t="s">
        <v>22</v>
      </c>
      <c r="F32" s="81">
        <v>1</v>
      </c>
      <c r="G32" s="89" t="s">
        <v>37</v>
      </c>
      <c r="H32" s="83">
        <v>250</v>
      </c>
      <c r="I32" s="83">
        <f>IF(F32*H32,+F32*H32,"        ")</f>
        <v>250</v>
      </c>
      <c r="J32" s="90">
        <f>F32/B$8</f>
        <v>0.39370078740157477</v>
      </c>
      <c r="K32" s="85">
        <f>I32/I$58</f>
        <v>0.050878397512185584</v>
      </c>
    </row>
    <row r="33" spans="1:11" ht="12" customHeight="1">
      <c r="A33" s="91"/>
      <c r="B33" s="54"/>
      <c r="C33" s="92"/>
      <c r="D33" s="79"/>
      <c r="E33" s="80" t="s">
        <v>22</v>
      </c>
      <c r="F33" s="81"/>
      <c r="G33" s="82"/>
      <c r="H33" s="83"/>
      <c r="I33" s="83"/>
      <c r="J33" s="90"/>
      <c r="K33" s="85"/>
    </row>
    <row r="34" spans="1:11" ht="12.75">
      <c r="A34" s="86" t="s">
        <v>40</v>
      </c>
      <c r="B34" s="54"/>
      <c r="C34" s="92"/>
      <c r="D34" s="89" t="s">
        <v>41</v>
      </c>
      <c r="E34" s="80" t="s">
        <v>22</v>
      </c>
      <c r="F34" s="81">
        <v>0.31</v>
      </c>
      <c r="G34" s="89" t="s">
        <v>42</v>
      </c>
      <c r="H34" s="83">
        <f>$B$13</f>
        <v>450</v>
      </c>
      <c r="I34" s="83">
        <f>IF(F34*H34,+F34*H34,"        ")</f>
        <v>139.5</v>
      </c>
      <c r="J34" s="90">
        <f>F34/B$8</f>
        <v>0.12204724409448818</v>
      </c>
      <c r="K34" s="85">
        <f>I34/I$58</f>
        <v>0.028390145811799557</v>
      </c>
    </row>
    <row r="35" spans="1:11" ht="9" customHeight="1">
      <c r="A35" s="91"/>
      <c r="B35" s="54"/>
      <c r="C35" s="54"/>
      <c r="D35" s="79"/>
      <c r="E35" s="80" t="s">
        <v>22</v>
      </c>
      <c r="F35" s="81"/>
      <c r="G35" s="82"/>
      <c r="H35" s="83"/>
      <c r="I35" s="83"/>
      <c r="J35" s="90"/>
      <c r="K35" s="85"/>
    </row>
    <row r="36" spans="1:12" ht="14.25" customHeight="1">
      <c r="A36" s="91" t="s">
        <v>79</v>
      </c>
      <c r="B36" s="54"/>
      <c r="C36" s="54"/>
      <c r="D36" s="79"/>
      <c r="E36" s="80"/>
      <c r="F36" s="81"/>
      <c r="G36" s="82"/>
      <c r="H36" s="83"/>
      <c r="I36" s="83"/>
      <c r="J36" s="90"/>
      <c r="K36" s="85"/>
      <c r="L36" s="22"/>
    </row>
    <row r="37" spans="1:11" ht="11.25" customHeight="1">
      <c r="A37" s="91" t="s">
        <v>80</v>
      </c>
      <c r="B37" s="54"/>
      <c r="C37" s="54"/>
      <c r="D37" s="79"/>
      <c r="E37" s="80"/>
      <c r="F37" s="93">
        <v>0.047</v>
      </c>
      <c r="G37" s="94" t="s">
        <v>42</v>
      </c>
      <c r="H37" s="83">
        <f>$B$13</f>
        <v>450</v>
      </c>
      <c r="I37" s="83">
        <f>IF(F37*H37,+F37*H37,"        ")</f>
        <v>21.15</v>
      </c>
      <c r="J37" s="90">
        <f>F37/B$8</f>
        <v>0.018503937007874015</v>
      </c>
      <c r="K37" s="85">
        <f>I37/I$58</f>
        <v>0.0043043124295309</v>
      </c>
    </row>
    <row r="38" spans="1:11" ht="7.5" customHeight="1">
      <c r="A38" s="91"/>
      <c r="B38" s="54"/>
      <c r="C38" s="54"/>
      <c r="D38" s="79"/>
      <c r="E38" s="80"/>
      <c r="F38" s="81"/>
      <c r="G38" s="82"/>
      <c r="H38" s="83"/>
      <c r="I38" s="83"/>
      <c r="J38" s="90"/>
      <c r="K38" s="85"/>
    </row>
    <row r="39" spans="1:11" ht="12.75">
      <c r="A39" s="86" t="s">
        <v>44</v>
      </c>
      <c r="B39" s="54"/>
      <c r="C39" s="54"/>
      <c r="D39" s="89" t="s">
        <v>43</v>
      </c>
      <c r="E39" s="80" t="s">
        <v>22</v>
      </c>
      <c r="F39" s="81">
        <v>0.8518</v>
      </c>
      <c r="G39" s="89" t="s">
        <v>42</v>
      </c>
      <c r="H39" s="83">
        <f>$B$13</f>
        <v>450</v>
      </c>
      <c r="I39" s="83">
        <f>IF(F39*H39,+F39*H39,"        ")</f>
        <v>383.31</v>
      </c>
      <c r="J39" s="90">
        <f>F39/B$8</f>
        <v>0.3353543307086614</v>
      </c>
      <c r="K39" s="85">
        <f>I39/I$58</f>
        <v>0.07800879420158342</v>
      </c>
    </row>
    <row r="40" spans="1:11" ht="9.75" customHeight="1">
      <c r="A40" s="91"/>
      <c r="B40" s="54"/>
      <c r="C40" s="54"/>
      <c r="D40" s="79"/>
      <c r="E40" s="80" t="s">
        <v>22</v>
      </c>
      <c r="F40" s="81"/>
      <c r="G40" s="82"/>
      <c r="H40" s="83"/>
      <c r="I40" s="83"/>
      <c r="J40" s="90"/>
      <c r="K40" s="85"/>
    </row>
    <row r="41" spans="1:11" ht="13.5" customHeight="1">
      <c r="A41" s="91" t="s">
        <v>81</v>
      </c>
      <c r="B41" s="54"/>
      <c r="C41" s="54"/>
      <c r="D41" s="79"/>
      <c r="E41" s="80"/>
      <c r="F41" s="81"/>
      <c r="G41" s="82"/>
      <c r="H41" s="83"/>
      <c r="I41" s="83"/>
      <c r="J41" s="90"/>
      <c r="K41" s="85"/>
    </row>
    <row r="42" spans="1:11" ht="13.5" customHeight="1">
      <c r="A42" s="91" t="s">
        <v>82</v>
      </c>
      <c r="B42" s="54"/>
      <c r="C42" s="54"/>
      <c r="D42" s="79"/>
      <c r="E42" s="80"/>
      <c r="F42" s="93">
        <v>0.296</v>
      </c>
      <c r="G42" s="94" t="s">
        <v>42</v>
      </c>
      <c r="H42" s="83">
        <f>$B$13</f>
        <v>450</v>
      </c>
      <c r="I42" s="83">
        <f>IF(F42*H42,+F42*H42,"        ")</f>
        <v>133.2</v>
      </c>
      <c r="J42" s="90">
        <f>F42/B$8</f>
        <v>0.11653543307086614</v>
      </c>
      <c r="K42" s="85">
        <f>I42/I$58</f>
        <v>0.027108010194492476</v>
      </c>
    </row>
    <row r="43" spans="1:11" ht="9.75" customHeight="1">
      <c r="A43" s="91"/>
      <c r="B43" s="54"/>
      <c r="C43" s="54"/>
      <c r="D43" s="79"/>
      <c r="E43" s="80"/>
      <c r="F43" s="81"/>
      <c r="G43" s="82"/>
      <c r="H43" s="83"/>
      <c r="I43" s="83"/>
      <c r="J43" s="90"/>
      <c r="K43" s="85"/>
    </row>
    <row r="44" spans="1:11" ht="12.75">
      <c r="A44" s="86" t="s">
        <v>83</v>
      </c>
      <c r="B44" s="54"/>
      <c r="C44" s="54"/>
      <c r="D44" s="89" t="s">
        <v>45</v>
      </c>
      <c r="E44" s="80" t="s">
        <v>22</v>
      </c>
      <c r="F44" s="81">
        <v>1</v>
      </c>
      <c r="G44" s="89" t="s">
        <v>42</v>
      </c>
      <c r="H44" s="83">
        <f>$B$13</f>
        <v>450</v>
      </c>
      <c r="I44" s="83">
        <f>IF(F44*H44,+F44*H44,"        ")</f>
        <v>450</v>
      </c>
      <c r="J44" s="90">
        <f>F44/B$8</f>
        <v>0.39370078740157477</v>
      </c>
      <c r="K44" s="85">
        <f>I44/I$58</f>
        <v>0.09158111552193404</v>
      </c>
    </row>
    <row r="45" spans="1:11" ht="8.25" customHeight="1">
      <c r="A45" s="91"/>
      <c r="B45" s="54"/>
      <c r="C45" s="54"/>
      <c r="D45" s="79"/>
      <c r="E45" s="80" t="s">
        <v>22</v>
      </c>
      <c r="F45" s="81"/>
      <c r="G45" s="82"/>
      <c r="H45" s="83"/>
      <c r="I45" s="83"/>
      <c r="J45" s="90"/>
      <c r="K45" s="85"/>
    </row>
    <row r="46" spans="1:11" ht="12" customHeight="1">
      <c r="A46" s="91" t="s">
        <v>84</v>
      </c>
      <c r="B46" s="54"/>
      <c r="C46" s="54"/>
      <c r="D46" s="79"/>
      <c r="E46" s="80"/>
      <c r="F46" s="81"/>
      <c r="G46" s="82"/>
      <c r="H46" s="83"/>
      <c r="I46" s="83"/>
      <c r="J46" s="90"/>
      <c r="K46" s="85"/>
    </row>
    <row r="47" spans="1:11" ht="12" customHeight="1">
      <c r="A47" s="91" t="s">
        <v>85</v>
      </c>
      <c r="B47" s="54"/>
      <c r="C47" s="54"/>
      <c r="D47" s="79"/>
      <c r="E47" s="80"/>
      <c r="F47" s="93">
        <v>0.056</v>
      </c>
      <c r="G47" s="94" t="s">
        <v>42</v>
      </c>
      <c r="H47" s="83">
        <f>$B$13</f>
        <v>450</v>
      </c>
      <c r="I47" s="83">
        <f>IF(F47*H47,+F47*H47,"        ")</f>
        <v>25.2</v>
      </c>
      <c r="J47" s="90">
        <f>F47/B$8</f>
        <v>0.02204724409448819</v>
      </c>
      <c r="K47" s="85">
        <f>I47/I$58</f>
        <v>0.005128542469228306</v>
      </c>
    </row>
    <row r="48" spans="1:11" ht="10.5" customHeight="1">
      <c r="A48" s="91"/>
      <c r="B48" s="54"/>
      <c r="C48" s="87"/>
      <c r="D48" s="79"/>
      <c r="E48" s="80" t="s">
        <v>22</v>
      </c>
      <c r="F48" s="81"/>
      <c r="G48" s="82"/>
      <c r="H48" s="83"/>
      <c r="I48" s="83"/>
      <c r="J48" s="90"/>
      <c r="K48" s="85"/>
    </row>
    <row r="49" spans="1:11" ht="13.5" thickBot="1">
      <c r="A49" s="95" t="s">
        <v>86</v>
      </c>
      <c r="B49" s="96"/>
      <c r="C49" s="97"/>
      <c r="D49" s="98" t="s">
        <v>46</v>
      </c>
      <c r="E49" s="99" t="s">
        <v>22</v>
      </c>
      <c r="F49" s="100">
        <v>0.89</v>
      </c>
      <c r="G49" s="98" t="s">
        <v>42</v>
      </c>
      <c r="H49" s="101">
        <f>$B$13</f>
        <v>450</v>
      </c>
      <c r="I49" s="101">
        <f>IF(F49*H49,+F49*H49,"        ")</f>
        <v>400.5</v>
      </c>
      <c r="J49" s="102">
        <f>F49/B$8</f>
        <v>0.35039370078740156</v>
      </c>
      <c r="K49" s="103">
        <f>I49/I$58</f>
        <v>0.0815071928145213</v>
      </c>
    </row>
    <row r="50" spans="1:10" ht="21" customHeight="1">
      <c r="A50" s="19"/>
      <c r="B50" s="2"/>
      <c r="C50" s="6"/>
      <c r="D50" s="7"/>
      <c r="E50" s="5"/>
      <c r="F50" s="8"/>
      <c r="G50" s="7"/>
      <c r="H50" s="9"/>
      <c r="I50" s="9"/>
      <c r="J50" s="10"/>
    </row>
    <row r="51" spans="1:11" ht="21" customHeight="1">
      <c r="A51" s="200" t="s">
        <v>87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</row>
    <row r="52" spans="1:10" ht="21" customHeight="1">
      <c r="A52" s="19"/>
      <c r="B52" s="2"/>
      <c r="C52" s="6"/>
      <c r="D52" s="7"/>
      <c r="E52" s="5"/>
      <c r="F52" s="8"/>
      <c r="G52" s="7"/>
      <c r="H52" s="9"/>
      <c r="I52" s="9"/>
      <c r="J52" s="10"/>
    </row>
    <row r="53" spans="1:10" ht="21" customHeight="1" thickBot="1">
      <c r="A53" s="19"/>
      <c r="B53" s="2"/>
      <c r="C53" s="6"/>
      <c r="D53" s="7"/>
      <c r="E53" s="5"/>
      <c r="F53" s="8"/>
      <c r="G53" s="7"/>
      <c r="H53" s="9"/>
      <c r="I53" s="9"/>
      <c r="J53" s="10"/>
    </row>
    <row r="54" spans="1:11" ht="15" customHeight="1">
      <c r="A54" s="104" t="s">
        <v>48</v>
      </c>
      <c r="B54" s="105"/>
      <c r="C54" s="106"/>
      <c r="D54" s="107"/>
      <c r="E54" s="107"/>
      <c r="F54" s="108"/>
      <c r="G54" s="109"/>
      <c r="H54" s="110"/>
      <c r="I54" s="111">
        <f>SUM(I20:I49)</f>
        <v>4544.651101529643</v>
      </c>
      <c r="J54" s="10"/>
      <c r="K54" s="22"/>
    </row>
    <row r="55" spans="1:10" ht="12.75">
      <c r="A55" s="86" t="s">
        <v>49</v>
      </c>
      <c r="B55" s="54"/>
      <c r="C55" s="112"/>
      <c r="D55" s="112"/>
      <c r="E55" s="112"/>
      <c r="F55" s="112"/>
      <c r="G55" s="113"/>
      <c r="H55" s="114"/>
      <c r="I55" s="115">
        <f>I54*0.02</f>
        <v>90.89302203059286</v>
      </c>
      <c r="J55" s="24"/>
    </row>
    <row r="56" spans="1:10" ht="12.75">
      <c r="A56" s="86" t="s">
        <v>50</v>
      </c>
      <c r="B56" s="54"/>
      <c r="C56" s="112"/>
      <c r="D56" s="112"/>
      <c r="E56" s="112"/>
      <c r="F56" s="112"/>
      <c r="G56" s="113"/>
      <c r="H56" s="114"/>
      <c r="I56" s="116">
        <v>0</v>
      </c>
      <c r="J56" s="23">
        <f>+I55+I57</f>
        <v>369.025669444207</v>
      </c>
    </row>
    <row r="57" spans="1:12" ht="12.75">
      <c r="A57" s="86" t="s">
        <v>94</v>
      </c>
      <c r="B57" s="54"/>
      <c r="C57" s="54"/>
      <c r="D57" s="54"/>
      <c r="E57" s="54"/>
      <c r="F57" s="54"/>
      <c r="G57" s="117"/>
      <c r="H57" s="54"/>
      <c r="I57" s="116">
        <f>SUM(I54:I55)*0.06</f>
        <v>278.1326474136141</v>
      </c>
      <c r="J57" s="119"/>
      <c r="L57" s="15"/>
    </row>
    <row r="58" spans="1:11" ht="13.5" thickBot="1">
      <c r="A58" s="30" t="s">
        <v>51</v>
      </c>
      <c r="B58" s="34"/>
      <c r="C58" s="34"/>
      <c r="D58" s="34"/>
      <c r="E58" s="34"/>
      <c r="F58" s="34"/>
      <c r="G58" s="35"/>
      <c r="H58" s="31"/>
      <c r="I58" s="36">
        <f>SUM(I54:I57)</f>
        <v>4913.67677097385</v>
      </c>
      <c r="J58" s="16"/>
      <c r="K58" s="18"/>
    </row>
    <row r="59" spans="1:10" ht="19.5" customHeight="1" thickBot="1">
      <c r="A59" s="19"/>
      <c r="B59" s="11"/>
      <c r="C59" s="11"/>
      <c r="D59" s="11"/>
      <c r="E59" s="11"/>
      <c r="F59" s="11"/>
      <c r="G59" s="7"/>
      <c r="H59" s="2"/>
      <c r="I59" s="21">
        <f>SUM(I55:I57)</f>
        <v>369.025669444207</v>
      </c>
      <c r="J59" s="10"/>
    </row>
    <row r="60" spans="1:9" ht="16.5" customHeight="1">
      <c r="A60" s="37" t="s">
        <v>52</v>
      </c>
      <c r="B60" s="38"/>
      <c r="C60" s="39">
        <v>0</v>
      </c>
      <c r="D60" s="40">
        <f>(C60/I54)</f>
        <v>0</v>
      </c>
      <c r="E60" s="41"/>
      <c r="F60" s="42" t="s">
        <v>53</v>
      </c>
      <c r="G60" s="43"/>
      <c r="H60" s="39">
        <f>SUM(I34:I49)+I27</f>
        <v>1865.6100000000001</v>
      </c>
      <c r="I60" s="44">
        <f>(H60/I58)</f>
        <v>0.3796769887308342</v>
      </c>
    </row>
    <row r="61" spans="1:10" ht="16.5" customHeight="1" thickBot="1">
      <c r="A61" s="45" t="s">
        <v>54</v>
      </c>
      <c r="B61" s="46"/>
      <c r="C61" s="47">
        <f>SUM(I30:I32)</f>
        <v>850</v>
      </c>
      <c r="D61" s="48">
        <f>ROUND((C61/I58),7)</f>
        <v>0.1729866</v>
      </c>
      <c r="E61" s="31"/>
      <c r="F61" s="49" t="s">
        <v>55</v>
      </c>
      <c r="G61" s="50"/>
      <c r="H61" s="47">
        <f>SUM(I20:I25)</f>
        <v>1829.041101529643</v>
      </c>
      <c r="I61" s="51">
        <f>(H61/I58)</f>
        <v>0.37223472091900384</v>
      </c>
      <c r="J61" s="10"/>
    </row>
    <row r="62" spans="3:10" ht="6" customHeight="1">
      <c r="C62" s="17"/>
      <c r="G62" s="14"/>
      <c r="I62" s="13"/>
      <c r="J62" s="10"/>
    </row>
    <row r="63" spans="1:10" ht="13.5">
      <c r="A63" s="3" t="s">
        <v>63</v>
      </c>
      <c r="F63" s="12"/>
      <c r="G63" s="14"/>
      <c r="H63" s="13"/>
      <c r="I63" s="13"/>
      <c r="J63" s="10"/>
    </row>
    <row r="64" spans="1:9" ht="13.5">
      <c r="A64" s="4" t="s">
        <v>64</v>
      </c>
      <c r="F64" s="12"/>
      <c r="G64" s="14"/>
      <c r="H64" s="13"/>
      <c r="I64" s="13"/>
    </row>
    <row r="65" spans="1:10" ht="3.75" customHeight="1">
      <c r="A65" s="4"/>
      <c r="G65" s="14"/>
      <c r="H65" s="13"/>
      <c r="I65" s="13"/>
      <c r="J65" s="10"/>
    </row>
    <row r="66" spans="1:10" ht="12.75">
      <c r="A66" s="1" t="s">
        <v>96</v>
      </c>
      <c r="E66" s="14"/>
      <c r="F66" s="14"/>
      <c r="J66" s="1"/>
    </row>
    <row r="67" spans="1:10" ht="12.75">
      <c r="A67" s="1" t="s">
        <v>95</v>
      </c>
      <c r="E67" s="14"/>
      <c r="F67" s="14"/>
      <c r="J67" s="1"/>
    </row>
    <row r="68" ht="12.75">
      <c r="J68" s="1"/>
    </row>
    <row r="69" spans="1:11" ht="13.5">
      <c r="A69" s="200" t="s">
        <v>88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</row>
    <row r="70" ht="12.75">
      <c r="G70" s="14"/>
    </row>
    <row r="71" ht="12.75">
      <c r="G71" s="14"/>
    </row>
    <row r="72" ht="12.75">
      <c r="G72" s="14"/>
    </row>
    <row r="73" ht="12.75">
      <c r="G73" s="14"/>
    </row>
    <row r="74" ht="12.75">
      <c r="G74" s="14"/>
    </row>
    <row r="75" ht="12.75">
      <c r="G75" s="14"/>
    </row>
    <row r="76" ht="12.75">
      <c r="G76" s="14"/>
    </row>
    <row r="77" ht="12.75">
      <c r="G77" s="14"/>
    </row>
    <row r="78" ht="12.75">
      <c r="G78" s="14"/>
    </row>
    <row r="79" ht="12.75">
      <c r="G79" s="14"/>
    </row>
    <row r="80" ht="12.75">
      <c r="G80" s="14"/>
    </row>
    <row r="81" ht="12.75">
      <c r="G81" s="14"/>
    </row>
    <row r="82" ht="12.75">
      <c r="G82" s="14"/>
    </row>
    <row r="83" ht="12.75">
      <c r="G83" s="14"/>
    </row>
    <row r="84" ht="12.75">
      <c r="G84" s="14"/>
    </row>
    <row r="85" ht="12.75">
      <c r="G85" s="14"/>
    </row>
    <row r="86" ht="12.75">
      <c r="G86" s="14"/>
    </row>
    <row r="87" ht="12.75">
      <c r="G87" s="14"/>
    </row>
    <row r="88" ht="12.75">
      <c r="G88" s="14"/>
    </row>
    <row r="89" ht="12.75">
      <c r="G89" s="14"/>
    </row>
    <row r="90" ht="12.75">
      <c r="G90" s="14"/>
    </row>
    <row r="91" ht="12.75">
      <c r="G91" s="14"/>
    </row>
    <row r="92" ht="12.75">
      <c r="G92" s="14"/>
    </row>
    <row r="93" ht="12.75">
      <c r="G93" s="14"/>
    </row>
    <row r="94" ht="12.75">
      <c r="G94" s="14"/>
    </row>
    <row r="95" ht="12.75">
      <c r="G95" s="14"/>
    </row>
    <row r="96" ht="12.75">
      <c r="G96" s="14"/>
    </row>
    <row r="97" ht="12.75">
      <c r="G97" s="14"/>
    </row>
    <row r="98" ht="12.75">
      <c r="G98" s="14"/>
    </row>
    <row r="99" ht="12.75">
      <c r="G99" s="14"/>
    </row>
    <row r="100" ht="12.75">
      <c r="G100" s="14"/>
    </row>
    <row r="101" ht="12.75">
      <c r="G101" s="14"/>
    </row>
    <row r="102" ht="12.75">
      <c r="G102" s="14"/>
    </row>
    <row r="103" ht="12.75">
      <c r="G103" s="14"/>
    </row>
    <row r="104" ht="12.75">
      <c r="G104" s="14"/>
    </row>
    <row r="105" ht="12.75">
      <c r="G105" s="14"/>
    </row>
    <row r="106" ht="12.75">
      <c r="G106" s="14"/>
    </row>
    <row r="107" ht="12.75">
      <c r="G107" s="14"/>
    </row>
    <row r="108" ht="12.75">
      <c r="G108" s="14"/>
    </row>
    <row r="109" ht="12.75">
      <c r="G109" s="14"/>
    </row>
    <row r="110" ht="12.75">
      <c r="G110" s="14"/>
    </row>
    <row r="111" ht="12.75">
      <c r="G111" s="14"/>
    </row>
    <row r="112" ht="12.75">
      <c r="G112" s="14"/>
    </row>
    <row r="113" ht="12.75">
      <c r="G113" s="14"/>
    </row>
    <row r="114" ht="12.75">
      <c r="G114" s="14"/>
    </row>
    <row r="115" ht="12.75">
      <c r="G115" s="14"/>
    </row>
    <row r="116" ht="12.75">
      <c r="G116" s="14"/>
    </row>
    <row r="117" ht="12.75">
      <c r="G117" s="14"/>
    </row>
    <row r="118" ht="12.75">
      <c r="G118" s="14"/>
    </row>
    <row r="119" ht="12.75">
      <c r="G119" s="14"/>
    </row>
    <row r="120" ht="12.75">
      <c r="G120" s="14"/>
    </row>
    <row r="121" ht="12.75">
      <c r="G121" s="14"/>
    </row>
    <row r="122" ht="12.75">
      <c r="G122" s="14"/>
    </row>
    <row r="123" ht="12.75">
      <c r="G123" s="14"/>
    </row>
    <row r="124" ht="12.75">
      <c r="G124" s="14"/>
    </row>
    <row r="125" ht="12.75">
      <c r="G125" s="14"/>
    </row>
    <row r="126" ht="12.75">
      <c r="G126" s="14"/>
    </row>
    <row r="127" ht="12.75">
      <c r="G127" s="14"/>
    </row>
    <row r="128" ht="12.75">
      <c r="G128" s="14"/>
    </row>
    <row r="129" ht="12.75">
      <c r="G129" s="14"/>
    </row>
    <row r="130" ht="12.75">
      <c r="G130" s="14"/>
    </row>
    <row r="131" ht="12.75">
      <c r="G131" s="14"/>
    </row>
    <row r="132" ht="12.75">
      <c r="G132" s="14"/>
    </row>
    <row r="133" ht="12.75">
      <c r="G133" s="14"/>
    </row>
    <row r="134" ht="12.75">
      <c r="G134" s="14"/>
    </row>
    <row r="135" ht="12.75">
      <c r="G135" s="14"/>
    </row>
    <row r="136" ht="12.75">
      <c r="G136" s="14"/>
    </row>
    <row r="137" ht="12.75">
      <c r="G137" s="14"/>
    </row>
    <row r="138" ht="12.75">
      <c r="G138" s="14"/>
    </row>
    <row r="139" ht="12.75">
      <c r="G139" s="14"/>
    </row>
    <row r="140" ht="12.75">
      <c r="G140" s="14"/>
    </row>
    <row r="141" ht="12.75">
      <c r="G141" s="14"/>
    </row>
    <row r="142" ht="12.75">
      <c r="G142" s="14"/>
    </row>
    <row r="143" ht="12.75">
      <c r="G143" s="14"/>
    </row>
    <row r="144" ht="12.75">
      <c r="G144" s="14"/>
    </row>
    <row r="145" ht="12.75">
      <c r="G145" s="14"/>
    </row>
    <row r="146" ht="12.75">
      <c r="G146" s="14"/>
    </row>
    <row r="147" ht="12.75">
      <c r="G147" s="14"/>
    </row>
    <row r="148" ht="12.75">
      <c r="G148" s="14"/>
    </row>
    <row r="149" ht="12.75">
      <c r="G149" s="14"/>
    </row>
    <row r="150" ht="12.75">
      <c r="G150" s="14"/>
    </row>
    <row r="151" ht="12.75">
      <c r="G151" s="14"/>
    </row>
    <row r="152" ht="12.75">
      <c r="G152" s="14"/>
    </row>
    <row r="153" ht="12.75">
      <c r="G153" s="14"/>
    </row>
    <row r="154" ht="12.75">
      <c r="G154" s="14"/>
    </row>
    <row r="155" ht="12.75">
      <c r="G155" s="14"/>
    </row>
    <row r="156" ht="12.75">
      <c r="G156" s="14"/>
    </row>
    <row r="157" ht="12.75">
      <c r="G157" s="14"/>
    </row>
    <row r="158" ht="12.75">
      <c r="G158" s="14"/>
    </row>
    <row r="159" ht="12.75">
      <c r="G159" s="14"/>
    </row>
    <row r="160" ht="12.75">
      <c r="G160" s="14"/>
    </row>
    <row r="161" ht="12.75">
      <c r="G161" s="14"/>
    </row>
    <row r="162" ht="12.75">
      <c r="G162" s="14"/>
    </row>
    <row r="163" ht="12.75">
      <c r="G163" s="14"/>
    </row>
    <row r="164" ht="12.75">
      <c r="G164" s="14"/>
    </row>
    <row r="165" ht="12.75">
      <c r="G165" s="14"/>
    </row>
    <row r="166" ht="12.75">
      <c r="G166" s="14"/>
    </row>
    <row r="167" ht="12.75">
      <c r="G167" s="14"/>
    </row>
    <row r="168" ht="12.75">
      <c r="G168" s="14"/>
    </row>
    <row r="169" ht="12.75">
      <c r="G169" s="14"/>
    </row>
    <row r="170" ht="12.75">
      <c r="G170" s="14"/>
    </row>
    <row r="171" ht="12.75">
      <c r="G171" s="14"/>
    </row>
    <row r="172" ht="12.75">
      <c r="G172" s="14"/>
    </row>
    <row r="173" ht="12.75">
      <c r="G173" s="14"/>
    </row>
    <row r="174" ht="12.75">
      <c r="G174" s="14"/>
    </row>
    <row r="175" ht="12.75">
      <c r="G175" s="14"/>
    </row>
    <row r="176" ht="12.75">
      <c r="G176" s="14"/>
    </row>
    <row r="177" ht="12.75">
      <c r="G177" s="14"/>
    </row>
    <row r="178" ht="12.75">
      <c r="G178" s="14"/>
    </row>
    <row r="179" ht="12.75">
      <c r="G179" s="14"/>
    </row>
    <row r="180" ht="12.75">
      <c r="G180" s="14"/>
    </row>
    <row r="181" ht="12.75">
      <c r="G181" s="14"/>
    </row>
    <row r="182" ht="12.75">
      <c r="G182" s="14"/>
    </row>
    <row r="183" ht="12.75">
      <c r="G183" s="14"/>
    </row>
    <row r="184" ht="12.75">
      <c r="G184" s="14"/>
    </row>
    <row r="185" ht="12.75">
      <c r="G185" s="14"/>
    </row>
    <row r="186" ht="12.75">
      <c r="G186" s="14"/>
    </row>
    <row r="187" ht="12.75">
      <c r="G187" s="14"/>
    </row>
    <row r="188" ht="12.75">
      <c r="G188" s="14"/>
    </row>
    <row r="189" ht="12.75">
      <c r="G189" s="14"/>
    </row>
    <row r="190" ht="12.75">
      <c r="G190" s="14"/>
    </row>
    <row r="191" ht="12.75">
      <c r="G191" s="14"/>
    </row>
    <row r="192" ht="12.75">
      <c r="G192" s="14"/>
    </row>
    <row r="193" ht="12.75">
      <c r="G193" s="14"/>
    </row>
    <row r="194" ht="12.75">
      <c r="G194" s="14"/>
    </row>
    <row r="195" ht="12.75">
      <c r="G195" s="14"/>
    </row>
    <row r="196" ht="12.75">
      <c r="G196" s="14"/>
    </row>
    <row r="197" ht="12.75">
      <c r="G197" s="14"/>
    </row>
    <row r="198" ht="12.75">
      <c r="G198" s="14"/>
    </row>
    <row r="199" ht="12.75">
      <c r="G199" s="14"/>
    </row>
    <row r="200" ht="12.75">
      <c r="G200" s="14"/>
    </row>
    <row r="201" ht="12.75">
      <c r="G201" s="14"/>
    </row>
    <row r="202" ht="12.75">
      <c r="G202" s="14"/>
    </row>
    <row r="203" ht="12.75">
      <c r="G203" s="14"/>
    </row>
    <row r="204" ht="12.75">
      <c r="G204" s="14"/>
    </row>
    <row r="205" ht="12.75">
      <c r="G205" s="14"/>
    </row>
    <row r="206" ht="12.75">
      <c r="G206" s="14"/>
    </row>
    <row r="207" ht="12.75">
      <c r="G207" s="14"/>
    </row>
    <row r="208" ht="12.75">
      <c r="G208" s="14"/>
    </row>
    <row r="209" ht="12.75">
      <c r="G209" s="14"/>
    </row>
    <row r="210" ht="12.75">
      <c r="G210" s="14"/>
    </row>
    <row r="211" ht="12.75">
      <c r="G211" s="14"/>
    </row>
    <row r="212" ht="12.75">
      <c r="G212" s="14"/>
    </row>
    <row r="213" ht="12.75">
      <c r="G213" s="14"/>
    </row>
    <row r="214" ht="12.75">
      <c r="G214" s="14"/>
    </row>
    <row r="215" ht="12.75">
      <c r="G215" s="14"/>
    </row>
    <row r="216" ht="12.75">
      <c r="G216" s="14"/>
    </row>
    <row r="217" ht="12.75">
      <c r="G217" s="14"/>
    </row>
    <row r="218" ht="12.75">
      <c r="G218" s="14"/>
    </row>
    <row r="219" ht="12.75">
      <c r="G219" s="14"/>
    </row>
    <row r="220" ht="12.75">
      <c r="G220" s="14"/>
    </row>
    <row r="221" ht="12.75">
      <c r="G221" s="14"/>
    </row>
    <row r="222" ht="12.75">
      <c r="G222" s="14"/>
    </row>
    <row r="223" ht="12.75">
      <c r="G223" s="14"/>
    </row>
    <row r="224" ht="12.75">
      <c r="G224" s="14"/>
    </row>
    <row r="225" ht="12.75">
      <c r="G225" s="14"/>
    </row>
    <row r="226" ht="12.75">
      <c r="G226" s="14"/>
    </row>
    <row r="227" ht="12.75">
      <c r="G227" s="14"/>
    </row>
    <row r="228" ht="12.75">
      <c r="G228" s="14"/>
    </row>
    <row r="229" ht="12.75">
      <c r="G229" s="14"/>
    </row>
    <row r="230" ht="12.75">
      <c r="G230" s="14"/>
    </row>
    <row r="231" ht="12.75">
      <c r="G231" s="14"/>
    </row>
    <row r="232" ht="12.75">
      <c r="G232" s="14"/>
    </row>
    <row r="233" ht="12.75">
      <c r="G233" s="14"/>
    </row>
    <row r="234" ht="12.75">
      <c r="G234" s="14"/>
    </row>
    <row r="235" ht="12.75">
      <c r="G235" s="14"/>
    </row>
    <row r="236" ht="12.75">
      <c r="G236" s="14"/>
    </row>
    <row r="237" ht="12.75">
      <c r="G237" s="14"/>
    </row>
    <row r="238" ht="12.75">
      <c r="G238" s="14"/>
    </row>
    <row r="239" ht="12.75">
      <c r="G239" s="14"/>
    </row>
    <row r="240" ht="12.75">
      <c r="G240" s="14"/>
    </row>
    <row r="241" ht="12.75">
      <c r="G241" s="14"/>
    </row>
    <row r="242" ht="12.75">
      <c r="G242" s="14"/>
    </row>
    <row r="243" ht="12.75">
      <c r="G243" s="14"/>
    </row>
    <row r="244" ht="12.75">
      <c r="G244" s="14"/>
    </row>
    <row r="245" ht="12.75">
      <c r="G245" s="14"/>
    </row>
    <row r="246" ht="12.75">
      <c r="G246" s="14"/>
    </row>
    <row r="247" ht="12.75">
      <c r="G247" s="14"/>
    </row>
    <row r="248" ht="12.75">
      <c r="G248" s="14"/>
    </row>
    <row r="249" ht="12.75">
      <c r="G249" s="14"/>
    </row>
    <row r="250" ht="12.75">
      <c r="G250" s="14"/>
    </row>
    <row r="251" ht="12.75">
      <c r="G251" s="14"/>
    </row>
    <row r="252" ht="12.75">
      <c r="G252" s="14"/>
    </row>
    <row r="253" ht="12.75">
      <c r="G253" s="14"/>
    </row>
    <row r="254" ht="12.75">
      <c r="G254" s="14"/>
    </row>
    <row r="255" ht="12.75">
      <c r="G255" s="14"/>
    </row>
    <row r="256" ht="12.75">
      <c r="G256" s="14"/>
    </row>
    <row r="257" ht="12.75">
      <c r="G257" s="14"/>
    </row>
    <row r="258" ht="12.75">
      <c r="G258" s="14"/>
    </row>
    <row r="259" ht="12.75">
      <c r="G259" s="14"/>
    </row>
    <row r="260" ht="12.75">
      <c r="G260" s="14"/>
    </row>
    <row r="261" ht="12.75">
      <c r="G261" s="14"/>
    </row>
    <row r="262" ht="12.75">
      <c r="G262" s="14"/>
    </row>
    <row r="263" ht="12.75">
      <c r="G263" s="14"/>
    </row>
    <row r="264" ht="12.75">
      <c r="G264" s="14"/>
    </row>
    <row r="265" ht="12.75">
      <c r="G265" s="14"/>
    </row>
    <row r="266" ht="12.75">
      <c r="G266" s="14"/>
    </row>
    <row r="267" ht="12.75">
      <c r="G267" s="14"/>
    </row>
    <row r="268" ht="12.75">
      <c r="G268" s="14"/>
    </row>
    <row r="269" ht="12.75">
      <c r="G269" s="14"/>
    </row>
    <row r="270" ht="12.75">
      <c r="G270" s="14"/>
    </row>
    <row r="271" ht="12.75">
      <c r="G271" s="14"/>
    </row>
    <row r="272" ht="12.75">
      <c r="G272" s="14"/>
    </row>
    <row r="273" ht="12.75">
      <c r="G273" s="14"/>
    </row>
    <row r="274" ht="12.75">
      <c r="G274" s="14"/>
    </row>
    <row r="275" ht="12.75">
      <c r="G275" s="14"/>
    </row>
    <row r="276" ht="12.75">
      <c r="G276" s="14"/>
    </row>
    <row r="277" ht="12.75">
      <c r="G277" s="14"/>
    </row>
    <row r="278" ht="12.75">
      <c r="G278" s="14"/>
    </row>
    <row r="279" ht="12.75">
      <c r="G279" s="14"/>
    </row>
    <row r="280" ht="12.75">
      <c r="G280" s="14"/>
    </row>
    <row r="281" ht="12.75">
      <c r="G281" s="14"/>
    </row>
    <row r="282" ht="12.75">
      <c r="G282" s="14"/>
    </row>
    <row r="283" ht="12.75">
      <c r="G283" s="14"/>
    </row>
    <row r="284" ht="12.75">
      <c r="G284" s="14"/>
    </row>
    <row r="285" ht="12.75">
      <c r="G285" s="14"/>
    </row>
    <row r="286" ht="12.75">
      <c r="G286" s="14"/>
    </row>
    <row r="287" ht="12.75">
      <c r="G287" s="14"/>
    </row>
    <row r="288" ht="12.75">
      <c r="G288" s="14"/>
    </row>
    <row r="289" ht="12.75">
      <c r="G289" s="14"/>
    </row>
    <row r="290" ht="12.75">
      <c r="G290" s="14"/>
    </row>
    <row r="291" ht="12.75">
      <c r="G291" s="14"/>
    </row>
    <row r="292" ht="12.75">
      <c r="G292" s="14"/>
    </row>
    <row r="293" ht="12.75">
      <c r="G293" s="14"/>
    </row>
    <row r="294" ht="12.75">
      <c r="G294" s="14"/>
    </row>
    <row r="295" ht="12.75">
      <c r="G295" s="14"/>
    </row>
    <row r="296" ht="12.75">
      <c r="G296" s="14"/>
    </row>
    <row r="297" ht="12.75">
      <c r="G297" s="14"/>
    </row>
    <row r="298" ht="12.75">
      <c r="G298" s="14"/>
    </row>
    <row r="299" ht="12.75">
      <c r="G299" s="14"/>
    </row>
    <row r="300" ht="12.75">
      <c r="G300" s="14"/>
    </row>
    <row r="301" ht="12.75">
      <c r="G301" s="14"/>
    </row>
    <row r="302" ht="12.75">
      <c r="G302" s="14"/>
    </row>
    <row r="303" ht="12.75">
      <c r="G303" s="14"/>
    </row>
    <row r="304" ht="12.75">
      <c r="G304" s="14"/>
    </row>
    <row r="305" ht="12.75">
      <c r="G305" s="14"/>
    </row>
    <row r="306" ht="12.75">
      <c r="G306" s="14"/>
    </row>
    <row r="307" ht="12.75">
      <c r="G307" s="14"/>
    </row>
    <row r="308" ht="12.75">
      <c r="G308" s="14"/>
    </row>
    <row r="309" ht="12.75">
      <c r="G309" s="14"/>
    </row>
    <row r="310" ht="12.75">
      <c r="G310" s="14"/>
    </row>
    <row r="311" ht="12.75">
      <c r="G311" s="14"/>
    </row>
    <row r="312" ht="12.75">
      <c r="G312" s="14"/>
    </row>
    <row r="313" ht="12.75">
      <c r="G313" s="14"/>
    </row>
    <row r="314" ht="12.75">
      <c r="G314" s="14"/>
    </row>
    <row r="315" ht="12.75">
      <c r="G315" s="14"/>
    </row>
    <row r="316" ht="12.75">
      <c r="G316" s="14"/>
    </row>
    <row r="317" ht="12.75">
      <c r="G317" s="14"/>
    </row>
    <row r="318" ht="12.75">
      <c r="G318" s="14"/>
    </row>
    <row r="319" ht="12.75">
      <c r="G319" s="14"/>
    </row>
    <row r="320" ht="12.75">
      <c r="G320" s="14"/>
    </row>
    <row r="321" ht="12.75">
      <c r="G321" s="14"/>
    </row>
    <row r="322" ht="12.75">
      <c r="G322" s="14"/>
    </row>
    <row r="323" ht="12.75">
      <c r="G323" s="14"/>
    </row>
    <row r="324" ht="12.75">
      <c r="G324" s="14"/>
    </row>
    <row r="325" ht="12.75">
      <c r="G325" s="14"/>
    </row>
    <row r="326" ht="12.75">
      <c r="G326" s="14"/>
    </row>
    <row r="327" ht="12.75">
      <c r="G327" s="14"/>
    </row>
    <row r="328" ht="12.75">
      <c r="G328" s="14"/>
    </row>
    <row r="329" ht="12.75">
      <c r="G329" s="14"/>
    </row>
    <row r="330" ht="12.75">
      <c r="G330" s="14"/>
    </row>
    <row r="331" ht="12.75">
      <c r="G331" s="14"/>
    </row>
    <row r="332" ht="12.75">
      <c r="G332" s="14"/>
    </row>
    <row r="333" ht="12.75">
      <c r="G333" s="14"/>
    </row>
    <row r="334" ht="12.75">
      <c r="G334" s="14"/>
    </row>
    <row r="335" ht="12.75">
      <c r="G335" s="14"/>
    </row>
    <row r="336" ht="12.75">
      <c r="G336" s="14"/>
    </row>
    <row r="337" ht="12.75">
      <c r="G337" s="14"/>
    </row>
    <row r="338" ht="12.75">
      <c r="G338" s="14"/>
    </row>
    <row r="339" ht="12.75">
      <c r="G339" s="14"/>
    </row>
    <row r="340" ht="12.75">
      <c r="G340" s="14"/>
    </row>
    <row r="341" ht="12.75">
      <c r="G341" s="14"/>
    </row>
    <row r="342" ht="12.75">
      <c r="G342" s="14"/>
    </row>
    <row r="343" ht="12.75">
      <c r="G343" s="14"/>
    </row>
    <row r="344" ht="12.75">
      <c r="G344" s="14"/>
    </row>
    <row r="345" ht="12.75">
      <c r="G345" s="14"/>
    </row>
    <row r="346" ht="12.75">
      <c r="G346" s="14"/>
    </row>
    <row r="347" ht="12.75">
      <c r="G347" s="14"/>
    </row>
    <row r="348" ht="12.75">
      <c r="G348" s="14"/>
    </row>
    <row r="349" ht="12.75">
      <c r="G349" s="14"/>
    </row>
    <row r="350" ht="12.75">
      <c r="G350" s="14"/>
    </row>
    <row r="351" ht="12.75">
      <c r="G351" s="14"/>
    </row>
    <row r="352" ht="12.75">
      <c r="G352" s="14"/>
    </row>
    <row r="353" ht="12.75">
      <c r="G353" s="14"/>
    </row>
    <row r="354" ht="12.75">
      <c r="G354" s="14"/>
    </row>
    <row r="355" ht="12.75">
      <c r="G355" s="14"/>
    </row>
    <row r="356" ht="12.75">
      <c r="G356" s="14"/>
    </row>
    <row r="357" ht="12.75">
      <c r="G357" s="14"/>
    </row>
    <row r="358" ht="12.75">
      <c r="G358" s="14"/>
    </row>
    <row r="359" ht="12.75">
      <c r="G359" s="14"/>
    </row>
    <row r="360" ht="12.75">
      <c r="G360" s="14"/>
    </row>
    <row r="361" ht="12.75">
      <c r="G361" s="14"/>
    </row>
    <row r="362" ht="12.75">
      <c r="G362" s="14"/>
    </row>
    <row r="363" ht="12.75">
      <c r="G363" s="14"/>
    </row>
    <row r="364" ht="12.75">
      <c r="G364" s="14"/>
    </row>
    <row r="365" ht="12.75">
      <c r="G365" s="14"/>
    </row>
    <row r="366" ht="12.75">
      <c r="G366" s="14"/>
    </row>
    <row r="367" ht="12.75">
      <c r="G367" s="14"/>
    </row>
    <row r="368" ht="12.75">
      <c r="G368" s="14"/>
    </row>
    <row r="369" ht="12.75">
      <c r="G369" s="14"/>
    </row>
    <row r="370" ht="12.75">
      <c r="G370" s="14"/>
    </row>
    <row r="371" ht="12.75">
      <c r="G371" s="14"/>
    </row>
    <row r="372" ht="12.75">
      <c r="G372" s="14"/>
    </row>
    <row r="373" ht="12.75">
      <c r="G373" s="14"/>
    </row>
    <row r="374" ht="12.75">
      <c r="G374" s="14"/>
    </row>
    <row r="375" ht="12.75">
      <c r="G375" s="14"/>
    </row>
    <row r="376" ht="12.75">
      <c r="G376" s="14"/>
    </row>
    <row r="377" ht="12.75">
      <c r="G377" s="14"/>
    </row>
    <row r="378" ht="12.75">
      <c r="G378" s="14"/>
    </row>
    <row r="379" ht="12.75">
      <c r="G379" s="14"/>
    </row>
    <row r="380" ht="12.75">
      <c r="G380" s="14"/>
    </row>
    <row r="381" ht="12.75">
      <c r="G381" s="14"/>
    </row>
    <row r="382" ht="12.75">
      <c r="G382" s="14"/>
    </row>
    <row r="383" ht="12.75">
      <c r="G383" s="14"/>
    </row>
    <row r="384" ht="12.75">
      <c r="G384" s="14"/>
    </row>
    <row r="385" ht="12.75">
      <c r="G385" s="14"/>
    </row>
    <row r="386" ht="12.75">
      <c r="G386" s="14"/>
    </row>
    <row r="387" ht="12.75">
      <c r="G387" s="14"/>
    </row>
    <row r="388" ht="12.75">
      <c r="G388" s="14"/>
    </row>
    <row r="389" ht="12.75">
      <c r="G389" s="14"/>
    </row>
    <row r="390" ht="12.75">
      <c r="G390" s="14"/>
    </row>
    <row r="391" ht="12.75">
      <c r="G391" s="14"/>
    </row>
    <row r="392" ht="12.75">
      <c r="G392" s="14"/>
    </row>
    <row r="393" ht="12.75">
      <c r="G393" s="14"/>
    </row>
    <row r="394" ht="12.75">
      <c r="G394" s="14"/>
    </row>
    <row r="395" ht="12.75">
      <c r="G395" s="14"/>
    </row>
    <row r="396" ht="12.75">
      <c r="G396" s="14"/>
    </row>
    <row r="397" ht="12.75">
      <c r="G397" s="14"/>
    </row>
    <row r="398" ht="12.75">
      <c r="G398" s="14"/>
    </row>
    <row r="399" ht="12.75">
      <c r="G399" s="14"/>
    </row>
    <row r="400" ht="12.75">
      <c r="G400" s="14"/>
    </row>
    <row r="401" ht="12.75">
      <c r="G401" s="14"/>
    </row>
    <row r="402" ht="12.75">
      <c r="G402" s="14"/>
    </row>
    <row r="403" ht="12.75">
      <c r="G403" s="14"/>
    </row>
    <row r="404" ht="12.75">
      <c r="G404" s="14"/>
    </row>
    <row r="405" ht="12.75">
      <c r="G405" s="14"/>
    </row>
    <row r="406" ht="12.75">
      <c r="G406" s="14"/>
    </row>
    <row r="407" ht="12.75">
      <c r="G407" s="14"/>
    </row>
    <row r="408" ht="12.75">
      <c r="G408" s="14"/>
    </row>
    <row r="409" ht="12.75">
      <c r="G409" s="14"/>
    </row>
    <row r="410" ht="12.75">
      <c r="G410" s="14"/>
    </row>
    <row r="411" ht="12.75">
      <c r="G411" s="14"/>
    </row>
    <row r="412" ht="12.75">
      <c r="G412" s="14"/>
    </row>
    <row r="413" ht="12.75">
      <c r="G413" s="14"/>
    </row>
    <row r="414" ht="12.75">
      <c r="G414" s="14"/>
    </row>
    <row r="415" ht="12.75">
      <c r="G415" s="14"/>
    </row>
    <row r="416" ht="12.75">
      <c r="G416" s="14"/>
    </row>
    <row r="417" ht="12.75">
      <c r="G417" s="14"/>
    </row>
    <row r="418" ht="12.75">
      <c r="G418" s="14"/>
    </row>
    <row r="419" ht="12.75">
      <c r="G419" s="14"/>
    </row>
    <row r="420" ht="12.75">
      <c r="G420" s="14"/>
    </row>
    <row r="421" ht="12.75">
      <c r="G421" s="14"/>
    </row>
    <row r="422" ht="12.75">
      <c r="G422" s="14"/>
    </row>
    <row r="423" ht="12.75">
      <c r="G423" s="14"/>
    </row>
    <row r="424" ht="12.75">
      <c r="G424" s="14"/>
    </row>
    <row r="425" ht="12.75">
      <c r="G425" s="14"/>
    </row>
    <row r="426" ht="12.75">
      <c r="G426" s="14"/>
    </row>
    <row r="427" ht="12.75">
      <c r="G427" s="14"/>
    </row>
    <row r="428" ht="12.75">
      <c r="G428" s="14"/>
    </row>
    <row r="429" ht="12.75">
      <c r="G429" s="14"/>
    </row>
    <row r="430" ht="12.75">
      <c r="G430" s="14"/>
    </row>
    <row r="431" ht="12.75">
      <c r="G431" s="14"/>
    </row>
    <row r="432" ht="12.75">
      <c r="G432" s="14"/>
    </row>
    <row r="433" ht="12.75">
      <c r="G433" s="14"/>
    </row>
    <row r="434" ht="12.75">
      <c r="G434" s="14"/>
    </row>
    <row r="435" ht="12.75">
      <c r="G435" s="14"/>
    </row>
    <row r="436" ht="12.75">
      <c r="G436" s="14"/>
    </row>
    <row r="437" ht="12.75">
      <c r="G437" s="14"/>
    </row>
    <row r="438" ht="12.75">
      <c r="G438" s="14"/>
    </row>
    <row r="439" ht="12.75">
      <c r="G439" s="14"/>
    </row>
    <row r="440" ht="12.75">
      <c r="G440" s="14"/>
    </row>
    <row r="441" ht="12.75">
      <c r="G441" s="14"/>
    </row>
    <row r="442" ht="12.75">
      <c r="G442" s="14"/>
    </row>
    <row r="443" ht="12.75">
      <c r="G443" s="14"/>
    </row>
    <row r="444" ht="12.75">
      <c r="G444" s="14"/>
    </row>
    <row r="445" ht="12.75">
      <c r="G445" s="14"/>
    </row>
    <row r="446" ht="12.75">
      <c r="G446" s="14"/>
    </row>
    <row r="447" ht="12.75">
      <c r="G447" s="14"/>
    </row>
    <row r="448" ht="12.75">
      <c r="G448" s="14"/>
    </row>
    <row r="449" ht="12.75">
      <c r="G449" s="14"/>
    </row>
    <row r="450" ht="12.75">
      <c r="G450" s="14"/>
    </row>
    <row r="451" ht="12.75">
      <c r="G451" s="14"/>
    </row>
    <row r="452" ht="12.75">
      <c r="G452" s="14"/>
    </row>
  </sheetData>
  <sheetProtection/>
  <mergeCells count="6">
    <mergeCell ref="A1:K1"/>
    <mergeCell ref="A15:I15"/>
    <mergeCell ref="J15:J17"/>
    <mergeCell ref="K15:K17"/>
    <mergeCell ref="A51:K51"/>
    <mergeCell ref="A69:K69"/>
  </mergeCells>
  <printOptions/>
  <pageMargins left="0.89" right="0.28" top="0.57" bottom="0.37" header="0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Nikauris De la Cruz</cp:lastModifiedBy>
  <cp:lastPrinted>2017-04-11T16:15:28Z</cp:lastPrinted>
  <dcterms:created xsi:type="dcterms:W3CDTF">1999-01-22T14:24:18Z</dcterms:created>
  <dcterms:modified xsi:type="dcterms:W3CDTF">2023-09-21T19:57:35Z</dcterms:modified>
  <cp:category/>
  <cp:version/>
  <cp:contentType/>
  <cp:contentStatus/>
</cp:coreProperties>
</file>