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B3292286-F9A1-4DB1-8DBA-7D8E2CCF85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 INVERSIÓN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1" l="1"/>
  <c r="J33" i="11"/>
  <c r="J32" i="11"/>
  <c r="H30" i="11"/>
  <c r="G30" i="11"/>
  <c r="F30" i="11"/>
  <c r="I30" i="11" s="1"/>
  <c r="H29" i="11"/>
  <c r="G29" i="11"/>
  <c r="F29" i="11"/>
  <c r="E28" i="11"/>
  <c r="G28" i="11" s="1"/>
  <c r="E27" i="11"/>
  <c r="H27" i="11" s="1"/>
  <c r="G26" i="11"/>
  <c r="I26" i="11" s="1"/>
  <c r="F25" i="11"/>
  <c r="I25" i="11" s="1"/>
  <c r="F24" i="11"/>
  <c r="I24" i="11" s="1"/>
  <c r="F23" i="11"/>
  <c r="I23" i="11" s="1"/>
  <c r="F22" i="11"/>
  <c r="I22" i="11" s="1"/>
  <c r="H21" i="11"/>
  <c r="G21" i="11"/>
  <c r="F21" i="11"/>
  <c r="H20" i="11"/>
  <c r="G20" i="11"/>
  <c r="F20" i="11"/>
  <c r="I19" i="11"/>
  <c r="F18" i="11"/>
  <c r="I18" i="11" s="1"/>
  <c r="G17" i="11"/>
  <c r="I17" i="11" s="1"/>
  <c r="H16" i="11"/>
  <c r="G16" i="11"/>
  <c r="F16" i="11"/>
  <c r="H15" i="11"/>
  <c r="G15" i="11"/>
  <c r="F15" i="11"/>
  <c r="I15" i="11" s="1"/>
  <c r="F14" i="11"/>
  <c r="I14" i="11" s="1"/>
  <c r="F13" i="11"/>
  <c r="I13" i="11" s="1"/>
  <c r="F12" i="11"/>
  <c r="I12" i="11" s="1"/>
  <c r="I20" i="11" l="1"/>
  <c r="I29" i="11"/>
  <c r="I21" i="11"/>
  <c r="I16" i="11"/>
  <c r="F28" i="11"/>
  <c r="F27" i="11"/>
  <c r="H28" i="11"/>
  <c r="H32" i="11" s="1"/>
  <c r="G27" i="11"/>
  <c r="G32" i="11" s="1"/>
  <c r="I28" i="11" l="1"/>
  <c r="G33" i="11"/>
  <c r="G34" i="11" s="1"/>
  <c r="H33" i="11"/>
  <c r="H34" i="11" s="1"/>
  <c r="F32" i="11"/>
  <c r="I27" i="11"/>
  <c r="F33" i="11" l="1"/>
  <c r="F34" i="11" s="1"/>
  <c r="I33" i="11" l="1"/>
  <c r="I34" i="11" l="1"/>
  <c r="J30" i="11" l="1"/>
  <c r="J29" i="11"/>
  <c r="J16" i="11"/>
  <c r="J14" i="11"/>
  <c r="J22" i="11"/>
  <c r="J13" i="11"/>
  <c r="J25" i="11"/>
  <c r="J18" i="11"/>
  <c r="J20" i="11"/>
  <c r="J15" i="11"/>
  <c r="J23" i="11"/>
  <c r="J26" i="11"/>
  <c r="J17" i="11"/>
  <c r="J12" i="11"/>
  <c r="J24" i="11"/>
  <c r="J21" i="11"/>
  <c r="J28" i="11"/>
  <c r="J27" i="11"/>
  <c r="J19" i="11" l="1"/>
  <c r="J11" i="11"/>
  <c r="J34" i="11" l="1"/>
</calcChain>
</file>

<file path=xl/sharedStrings.xml><?xml version="1.0" encoding="utf-8"?>
<sst xmlns="http://schemas.openxmlformats.org/spreadsheetml/2006/main" count="56" uniqueCount="44">
  <si>
    <t>Actividad</t>
  </si>
  <si>
    <t>Participación (%) por Actividad</t>
  </si>
  <si>
    <t>Unidad</t>
  </si>
  <si>
    <t>Planta</t>
  </si>
  <si>
    <t xml:space="preserve">   .3 Compra de Plantas de Musáceas</t>
  </si>
  <si>
    <t>Cepas</t>
  </si>
  <si>
    <t>Quintal</t>
  </si>
  <si>
    <t>Litro</t>
  </si>
  <si>
    <t>Tarea</t>
  </si>
  <si>
    <t>2-  MANO DE OBRA</t>
  </si>
  <si>
    <t>Día-Hom</t>
  </si>
  <si>
    <t xml:space="preserve">  SUBTOTAL</t>
  </si>
  <si>
    <t xml:space="preserve">  TOTAL GENERAL</t>
  </si>
  <si>
    <t xml:space="preserve">   .1 Compra de Plantas de Cacao</t>
  </si>
  <si>
    <t xml:space="preserve">   .2 Compra de Plantas de Frutales</t>
  </si>
  <si>
    <t>Frecuencia</t>
  </si>
  <si>
    <t xml:space="preserve">   .7 Transporte Insumos</t>
  </si>
  <si>
    <t xml:space="preserve">   .6 Compra plantas para resiembra</t>
  </si>
  <si>
    <t xml:space="preserve">   .4  Siembra Planta de Frutales</t>
  </si>
  <si>
    <t xml:space="preserve">   .5  Siembra Planta de Musáceas</t>
  </si>
  <si>
    <t xml:space="preserve">   .6  Siembra Plantas Cacao</t>
  </si>
  <si>
    <t xml:space="preserve">   .7 Resiembra Plantas Cacao</t>
  </si>
  <si>
    <t xml:space="preserve">Total Costo </t>
  </si>
  <si>
    <t xml:space="preserve">    .4 Compra de abono orgánico (Compost)</t>
  </si>
  <si>
    <t>3er. Año Costo</t>
  </si>
  <si>
    <t>2do. Año Costo</t>
  </si>
  <si>
    <t>1er. Año Costo</t>
  </si>
  <si>
    <t>Costo unitario</t>
  </si>
  <si>
    <t xml:space="preserve">    .5 Compra de plaguicida orgánico</t>
  </si>
  <si>
    <t xml:space="preserve">   .1  Control Malezas</t>
  </si>
  <si>
    <t xml:space="preserve">   .2  Regulación de Sombra</t>
  </si>
  <si>
    <t xml:space="preserve">   .3Trazado y ahoyado </t>
  </si>
  <si>
    <t xml:space="preserve">   .8  Aplicación abono orgáico</t>
  </si>
  <si>
    <t xml:space="preserve">   .9 Aplicación de plaguicida orgánico</t>
  </si>
  <si>
    <t xml:space="preserve">   .10 Poda Cacao</t>
  </si>
  <si>
    <t xml:space="preserve">  .11 Deschuponado</t>
  </si>
  <si>
    <t xml:space="preserve">  IMPREVISTO (10%)</t>
  </si>
  <si>
    <t>INSUMOS</t>
  </si>
  <si>
    <t>Viceministerio de Planificación Sectorial Agropecuaria</t>
  </si>
  <si>
    <t>Departamento de Economía Agropecuaria y Estadísticas</t>
  </si>
  <si>
    <t>Costos variables de producción de Cacao, 2022 (RD$/ tarea)</t>
  </si>
  <si>
    <t>Cantidad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</si>
  <si>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Elaboración equipo técnico Departamento del Cacao, enero 2023</t>
    </r>
  </si>
  <si>
    <r>
      <rPr>
        <b/>
        <sz val="9"/>
        <rFont val="Calibri"/>
        <family val="2"/>
        <scheme val="minor"/>
      </rPr>
      <t xml:space="preserve">Notas: </t>
    </r>
    <r>
      <rPr>
        <sz val="9"/>
        <rFont val="Calibri"/>
        <family val="2"/>
        <scheme val="minor"/>
      </rPr>
      <t xml:space="preserve">La estructura  de costo fue realizada para una tarea de cacao que se maneja de forma orgánica.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</si>
</sst>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7" fillId="2" borderId="11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"/>
    </xf>
    <xf numFmtId="9" fontId="5" fillId="2" borderId="4" xfId="2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/>
    <xf numFmtId="0" fontId="9" fillId="4" borderId="6" xfId="0" applyFont="1" applyFill="1" applyBorder="1" applyAlignment="1">
      <alignment horizontal="left"/>
    </xf>
    <xf numFmtId="9" fontId="9" fillId="4" borderId="9" xfId="2" applyFont="1" applyFill="1" applyBorder="1" applyAlignment="1" applyProtection="1">
      <alignment horizontal="center"/>
    </xf>
    <xf numFmtId="0" fontId="2" fillId="2" borderId="0" xfId="0" applyFont="1" applyFill="1"/>
    <xf numFmtId="0" fontId="11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" fillId="2" borderId="0" xfId="0" applyFont="1" applyFill="1"/>
    <xf numFmtId="9" fontId="2" fillId="2" borderId="0" xfId="2" applyFont="1" applyFill="1"/>
    <xf numFmtId="0" fontId="6" fillId="2" borderId="10" xfId="0" applyFont="1" applyFill="1" applyBorder="1" applyAlignment="1">
      <alignment horizontal="left"/>
    </xf>
    <xf numFmtId="0" fontId="10" fillId="2" borderId="0" xfId="0" applyFont="1" applyFill="1"/>
    <xf numFmtId="9" fontId="5" fillId="2" borderId="12" xfId="2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9" fontId="6" fillId="2" borderId="11" xfId="2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/>
    </xf>
    <xf numFmtId="9" fontId="6" fillId="2" borderId="3" xfId="2" applyFont="1" applyFill="1" applyBorder="1" applyAlignment="1">
      <alignment horizontal="center"/>
    </xf>
    <xf numFmtId="9" fontId="5" fillId="2" borderId="3" xfId="2" applyFont="1" applyFill="1" applyBorder="1" applyAlignment="1">
      <alignment horizontal="center"/>
    </xf>
    <xf numFmtId="9" fontId="6" fillId="2" borderId="16" xfId="2" applyFont="1" applyFill="1" applyBorder="1" applyAlignment="1">
      <alignment horizontal="center"/>
    </xf>
    <xf numFmtId="0" fontId="8" fillId="2" borderId="11" xfId="0" applyFont="1" applyFill="1" applyBorder="1"/>
    <xf numFmtId="0" fontId="6" fillId="3" borderId="17" xfId="0" applyFont="1" applyFill="1" applyBorder="1" applyAlignment="1">
      <alignment horizontal="fill"/>
    </xf>
    <xf numFmtId="0" fontId="9" fillId="3" borderId="1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 vertical="center"/>
    </xf>
    <xf numFmtId="4" fontId="13" fillId="3" borderId="15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 applyProtection="1">
      <alignment horizontal="center"/>
    </xf>
    <xf numFmtId="4" fontId="6" fillId="2" borderId="15" xfId="1" applyNumberFormat="1" applyFont="1" applyFill="1" applyBorder="1" applyAlignment="1" applyProtection="1">
      <alignment horizontal="center"/>
    </xf>
    <xf numFmtId="4" fontId="6" fillId="2" borderId="11" xfId="1" applyNumberFormat="1" applyFont="1" applyFill="1" applyBorder="1" applyAlignment="1" applyProtection="1">
      <alignment horizontal="center"/>
    </xf>
    <xf numFmtId="4" fontId="6" fillId="2" borderId="0" xfId="0" applyNumberFormat="1" applyFont="1" applyFill="1" applyAlignment="1">
      <alignment horizontal="center"/>
    </xf>
    <xf numFmtId="4" fontId="9" fillId="4" borderId="7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3" borderId="15" xfId="0" applyFont="1" applyFill="1" applyBorder="1" applyAlignment="1">
      <alignment horizontal="center"/>
    </xf>
    <xf numFmtId="4" fontId="6" fillId="3" borderId="15" xfId="0" applyNumberFormat="1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center"/>
    </xf>
    <xf numFmtId="4" fontId="10" fillId="2" borderId="13" xfId="0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 applyProtection="1">
      <alignment horizontal="center"/>
    </xf>
    <xf numFmtId="4" fontId="6" fillId="2" borderId="14" xfId="1" applyNumberFormat="1" applyFont="1" applyFill="1" applyBorder="1" applyAlignment="1" applyProtection="1">
      <alignment horizontal="center"/>
    </xf>
    <xf numFmtId="4" fontId="9" fillId="3" borderId="2" xfId="1" applyNumberFormat="1" applyFont="1" applyFill="1" applyBorder="1" applyAlignment="1">
      <alignment horizontal="center" vertical="center" wrapText="1"/>
    </xf>
    <xf numFmtId="4" fontId="7" fillId="2" borderId="11" xfId="1" applyNumberFormat="1" applyFont="1" applyFill="1" applyBorder="1" applyAlignment="1">
      <alignment horizontal="center"/>
    </xf>
    <xf numFmtId="4" fontId="6" fillId="3" borderId="15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horizontal="center"/>
    </xf>
    <xf numFmtId="4" fontId="10" fillId="2" borderId="2" xfId="1" applyNumberFormat="1" applyFont="1" applyFill="1" applyBorder="1" applyAlignment="1">
      <alignment horizontal="center"/>
    </xf>
    <xf numFmtId="4" fontId="6" fillId="2" borderId="15" xfId="1" applyNumberFormat="1" applyFont="1" applyFill="1" applyBorder="1" applyAlignment="1">
      <alignment horizontal="center"/>
    </xf>
    <xf numFmtId="4" fontId="6" fillId="2" borderId="11" xfId="1" applyNumberFormat="1" applyFont="1" applyFill="1" applyBorder="1" applyAlignment="1">
      <alignment horizontal="center"/>
    </xf>
    <xf numFmtId="4" fontId="6" fillId="2" borderId="0" xfId="1" applyNumberFormat="1" applyFont="1" applyFill="1" applyAlignment="1">
      <alignment horizontal="center"/>
    </xf>
    <xf numFmtId="4" fontId="9" fillId="4" borderId="7" xfId="1" applyNumberFormat="1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/>
    </xf>
    <xf numFmtId="4" fontId="6" fillId="2" borderId="15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9" fillId="4" borderId="8" xfId="0" applyNumberFormat="1" applyFont="1" applyFill="1" applyBorder="1" applyAlignment="1">
      <alignment horizontal="center"/>
    </xf>
    <xf numFmtId="4" fontId="6" fillId="3" borderId="11" xfId="0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125731</xdr:colOff>
      <xdr:row>0</xdr:row>
      <xdr:rowOff>110490</xdr:rowOff>
    </xdr:from>
    <xdr:to>
      <xdr:col>5</xdr:col>
      <xdr:colOff>571501</xdr:colOff>
      <xdr:row>2</xdr:row>
      <xdr:rowOff>190500</xdr:rowOff>
    </xdr:to>
    <xdr:pic>
      <xdr:nvPicPr>
        <xdr:cNvPr id="2" name="Imagen 1" descr="C:\Users\ighor espinal\AppData\Local\Microsoft\Windows\INetCache\Content.Word\Membrete-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08" t="29679" r="33992" b="9203"/>
        <a:stretch/>
      </xdr:blipFill>
      <xdr:spPr bwMode="auto">
        <a:xfrm>
          <a:off x="4030981" y="110490"/>
          <a:ext cx="1836420" cy="3943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tabSelected="1" workbookViewId="0">
      <selection activeCell="I33" sqref="I33"/>
    </sheetView>
  </sheetViews>
  <sheetFormatPr baseColWidth="10" defaultColWidth="11.5703125" defaultRowHeight="15" x14ac:dyDescent="0.25"/>
  <cols>
    <col min="1" max="1" width="33.5703125" style="1" customWidth="1"/>
    <col min="2" max="2" width="10" style="61" customWidth="1"/>
    <col min="3" max="3" width="11.140625" style="61" customWidth="1"/>
    <col min="4" max="4" width="10.5703125" style="46" customWidth="1"/>
    <col min="5" max="5" width="10.28515625" style="61" customWidth="1"/>
    <col min="6" max="6" width="12.85546875" style="61" customWidth="1"/>
    <col min="7" max="7" width="13.140625" style="61" customWidth="1"/>
    <col min="8" max="8" width="12.28515625" style="61" customWidth="1"/>
    <col min="9" max="9" width="11.7109375" style="61" customWidth="1"/>
    <col min="10" max="10" width="12.42578125" style="1" customWidth="1"/>
    <col min="11" max="11" width="11.5703125" style="9"/>
    <col min="12" max="12" width="18.85546875" style="9" customWidth="1"/>
    <col min="13" max="18" width="11.5703125" style="9"/>
    <col min="19" max="16384" width="11.5703125" style="1"/>
  </cols>
  <sheetData>
    <row r="1" spans="1:13" ht="9.75" customHeight="1" x14ac:dyDescent="0.25">
      <c r="A1" s="9"/>
      <c r="B1" s="47"/>
      <c r="C1" s="47"/>
      <c r="D1" s="40"/>
      <c r="E1" s="47"/>
      <c r="F1" s="47"/>
      <c r="G1" s="47"/>
      <c r="H1" s="47"/>
      <c r="I1" s="47"/>
      <c r="J1" s="9"/>
    </row>
    <row r="2" spans="1:13" x14ac:dyDescent="0.25">
      <c r="A2" s="9"/>
      <c r="B2" s="47"/>
      <c r="C2" s="47"/>
      <c r="D2" s="40"/>
      <c r="E2" s="47"/>
      <c r="F2" s="47"/>
      <c r="G2" s="47"/>
      <c r="H2" s="47"/>
      <c r="I2" s="47"/>
      <c r="J2" s="9"/>
    </row>
    <row r="3" spans="1:13" ht="15.75" x14ac:dyDescent="0.25">
      <c r="A3" s="10"/>
      <c r="B3" s="48"/>
      <c r="C3" s="48"/>
      <c r="D3" s="41"/>
      <c r="E3" s="48"/>
      <c r="F3" s="48"/>
      <c r="G3" s="48"/>
      <c r="H3" s="48"/>
      <c r="I3" s="48"/>
      <c r="J3" s="10"/>
    </row>
    <row r="4" spans="1:13" ht="15.75" x14ac:dyDescent="0.25">
      <c r="A4" s="20" t="s">
        <v>38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3" ht="15.75" x14ac:dyDescent="0.25">
      <c r="A5" s="20" t="s">
        <v>39</v>
      </c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3" ht="5.25" customHeight="1" x14ac:dyDescent="0.25">
      <c r="A6" s="12"/>
      <c r="B6" s="49"/>
      <c r="C6" s="49"/>
      <c r="D6" s="42"/>
      <c r="E6" s="49"/>
      <c r="F6" s="49"/>
      <c r="G6" s="49"/>
      <c r="H6" s="49"/>
      <c r="I6" s="49"/>
      <c r="J6" s="12"/>
      <c r="K6" s="11"/>
    </row>
    <row r="7" spans="1:13" ht="15.75" x14ac:dyDescent="0.25">
      <c r="A7" s="22" t="s">
        <v>40</v>
      </c>
      <c r="B7" s="22"/>
      <c r="C7" s="22"/>
      <c r="D7" s="22"/>
      <c r="E7" s="22"/>
      <c r="F7" s="22"/>
      <c r="G7" s="22"/>
      <c r="H7" s="22"/>
      <c r="I7" s="22"/>
      <c r="J7" s="22"/>
      <c r="K7" s="11"/>
    </row>
    <row r="8" spans="1:13" ht="6.75" customHeight="1" thickBot="1" x14ac:dyDescent="0.3">
      <c r="A8" s="2"/>
      <c r="B8" s="50"/>
      <c r="C8" s="50"/>
      <c r="D8" s="3"/>
      <c r="E8" s="69"/>
      <c r="F8" s="50"/>
      <c r="G8" s="50"/>
      <c r="H8" s="50"/>
      <c r="I8" s="50"/>
      <c r="J8" s="36"/>
      <c r="K8" s="11"/>
      <c r="L8" s="15"/>
    </row>
    <row r="9" spans="1:13" ht="24" x14ac:dyDescent="0.25">
      <c r="A9" s="13" t="s">
        <v>0</v>
      </c>
      <c r="B9" s="51" t="s">
        <v>41</v>
      </c>
      <c r="C9" s="51" t="s">
        <v>15</v>
      </c>
      <c r="D9" s="14" t="s">
        <v>2</v>
      </c>
      <c r="E9" s="68" t="s">
        <v>27</v>
      </c>
      <c r="F9" s="77" t="s">
        <v>26</v>
      </c>
      <c r="G9" s="77" t="s">
        <v>25</v>
      </c>
      <c r="H9" s="77" t="s">
        <v>24</v>
      </c>
      <c r="I9" s="77" t="s">
        <v>22</v>
      </c>
      <c r="J9" s="38" t="s">
        <v>1</v>
      </c>
      <c r="M9" s="15"/>
    </row>
    <row r="10" spans="1:13" ht="9.75" customHeight="1" thickBot="1" x14ac:dyDescent="0.3">
      <c r="A10" s="37"/>
      <c r="B10" s="52"/>
      <c r="C10" s="63"/>
      <c r="D10" s="62"/>
      <c r="E10" s="70"/>
      <c r="F10" s="63"/>
      <c r="G10" s="83"/>
      <c r="H10" s="87"/>
      <c r="I10" s="63"/>
      <c r="J10" s="39"/>
    </row>
    <row r="11" spans="1:13" x14ac:dyDescent="0.25">
      <c r="A11" s="23" t="s">
        <v>37</v>
      </c>
      <c r="B11" s="53"/>
      <c r="C11" s="64"/>
      <c r="D11" s="28"/>
      <c r="E11" s="71"/>
      <c r="F11" s="78"/>
      <c r="G11" s="84"/>
      <c r="H11" s="78"/>
      <c r="I11" s="78"/>
      <c r="J11" s="34">
        <f>SUM(J12:J18)</f>
        <v>0.40138686397564338</v>
      </c>
    </row>
    <row r="12" spans="1:13" x14ac:dyDescent="0.25">
      <c r="A12" s="24" t="s">
        <v>13</v>
      </c>
      <c r="B12" s="54">
        <v>52</v>
      </c>
      <c r="C12" s="65">
        <v>1</v>
      </c>
      <c r="D12" s="27" t="s">
        <v>3</v>
      </c>
      <c r="E12" s="72">
        <v>50</v>
      </c>
      <c r="F12" s="71">
        <f>B12*C12*E12</f>
        <v>2600</v>
      </c>
      <c r="G12" s="85"/>
      <c r="H12" s="53">
        <v>0</v>
      </c>
      <c r="I12" s="71">
        <f>F12+G12+H12</f>
        <v>2600</v>
      </c>
      <c r="J12" s="33">
        <f>I12/$I$34</f>
        <v>0.11154401948874228</v>
      </c>
    </row>
    <row r="13" spans="1:13" x14ac:dyDescent="0.25">
      <c r="A13" s="24" t="s">
        <v>14</v>
      </c>
      <c r="B13" s="54">
        <v>3</v>
      </c>
      <c r="C13" s="65">
        <v>1</v>
      </c>
      <c r="D13" s="27" t="s">
        <v>3</v>
      </c>
      <c r="E13" s="72">
        <v>50</v>
      </c>
      <c r="F13" s="53">
        <f t="shared" ref="F13:F18" si="0">B13*C13*E13</f>
        <v>150</v>
      </c>
      <c r="G13" s="85">
        <v>0</v>
      </c>
      <c r="H13" s="53">
        <v>0</v>
      </c>
      <c r="I13" s="71">
        <f t="shared" ref="I13:I30" si="1">F13+G13+H13</f>
        <v>150</v>
      </c>
      <c r="J13" s="33">
        <f>I13/$I$34</f>
        <v>6.4352318935812849E-3</v>
      </c>
    </row>
    <row r="14" spans="1:13" x14ac:dyDescent="0.25">
      <c r="A14" s="25" t="s">
        <v>4</v>
      </c>
      <c r="B14" s="53">
        <v>26</v>
      </c>
      <c r="C14" s="64">
        <v>1</v>
      </c>
      <c r="D14" s="28" t="s">
        <v>5</v>
      </c>
      <c r="E14" s="71">
        <v>8</v>
      </c>
      <c r="F14" s="53">
        <f t="shared" si="0"/>
        <v>208</v>
      </c>
      <c r="G14" s="85"/>
      <c r="H14" s="53"/>
      <c r="I14" s="71">
        <f t="shared" si="1"/>
        <v>208</v>
      </c>
      <c r="J14" s="33">
        <f>I14/$I$34</f>
        <v>8.9235215590993816E-3</v>
      </c>
    </row>
    <row r="15" spans="1:13" x14ac:dyDescent="0.25">
      <c r="A15" s="25" t="s">
        <v>23</v>
      </c>
      <c r="B15" s="55">
        <v>1.04</v>
      </c>
      <c r="C15" s="66">
        <v>2</v>
      </c>
      <c r="D15" s="28" t="s">
        <v>6</v>
      </c>
      <c r="E15" s="71">
        <v>700</v>
      </c>
      <c r="F15" s="71">
        <f t="shared" si="0"/>
        <v>1456</v>
      </c>
      <c r="G15" s="86">
        <f>B15*C15*E15</f>
        <v>1456</v>
      </c>
      <c r="H15" s="71">
        <f>B15*C15*E15</f>
        <v>1456</v>
      </c>
      <c r="I15" s="71">
        <f t="shared" si="1"/>
        <v>4368</v>
      </c>
      <c r="J15" s="33">
        <f>I15/$I$34</f>
        <v>0.18739395274108703</v>
      </c>
      <c r="L15" s="16"/>
    </row>
    <row r="16" spans="1:13" x14ac:dyDescent="0.25">
      <c r="A16" s="25" t="s">
        <v>28</v>
      </c>
      <c r="B16" s="55">
        <v>0.2</v>
      </c>
      <c r="C16" s="66">
        <v>2</v>
      </c>
      <c r="D16" s="28" t="s">
        <v>7</v>
      </c>
      <c r="E16" s="71">
        <v>800</v>
      </c>
      <c r="F16" s="71">
        <f>B16*C16*E16</f>
        <v>320</v>
      </c>
      <c r="G16" s="86">
        <f>B16*C16*E16</f>
        <v>320</v>
      </c>
      <c r="H16" s="53">
        <f>0.4*C16*E16</f>
        <v>640</v>
      </c>
      <c r="I16" s="71">
        <f t="shared" si="1"/>
        <v>1280</v>
      </c>
      <c r="J16" s="33">
        <f>I16/$I$34</f>
        <v>5.4913978825226965E-2</v>
      </c>
    </row>
    <row r="17" spans="1:10" x14ac:dyDescent="0.25">
      <c r="A17" s="25" t="s">
        <v>17</v>
      </c>
      <c r="B17" s="55">
        <v>5</v>
      </c>
      <c r="C17" s="66">
        <v>1</v>
      </c>
      <c r="D17" s="28" t="s">
        <v>3</v>
      </c>
      <c r="E17" s="71">
        <v>50</v>
      </c>
      <c r="F17" s="71"/>
      <c r="G17" s="85">
        <f>B17*C17*E17</f>
        <v>250</v>
      </c>
      <c r="H17" s="53"/>
      <c r="I17" s="71">
        <f t="shared" si="1"/>
        <v>250</v>
      </c>
      <c r="J17" s="33">
        <f>I17/$I$34</f>
        <v>1.0725386489302142E-2</v>
      </c>
    </row>
    <row r="18" spans="1:10" x14ac:dyDescent="0.25">
      <c r="A18" s="25" t="s">
        <v>16</v>
      </c>
      <c r="B18" s="55">
        <v>1</v>
      </c>
      <c r="C18" s="66">
        <v>1</v>
      </c>
      <c r="D18" s="28" t="s">
        <v>8</v>
      </c>
      <c r="E18" s="71">
        <v>500</v>
      </c>
      <c r="F18" s="71">
        <f t="shared" si="0"/>
        <v>500</v>
      </c>
      <c r="G18" s="86"/>
      <c r="H18" s="53"/>
      <c r="I18" s="71">
        <f t="shared" si="1"/>
        <v>500</v>
      </c>
      <c r="J18" s="33">
        <f>I18/$I$34</f>
        <v>2.1450772978604284E-2</v>
      </c>
    </row>
    <row r="19" spans="1:10" x14ac:dyDescent="0.25">
      <c r="A19" s="26" t="s">
        <v>9</v>
      </c>
      <c r="B19" s="53"/>
      <c r="C19" s="64"/>
      <c r="D19" s="28"/>
      <c r="E19" s="71"/>
      <c r="F19" s="78"/>
      <c r="G19" s="84"/>
      <c r="H19" s="78"/>
      <c r="I19" s="71">
        <f t="shared" si="1"/>
        <v>0</v>
      </c>
      <c r="J19" s="34">
        <f>SUM(J20:J30)</f>
        <v>0.50770404511526568</v>
      </c>
    </row>
    <row r="20" spans="1:10" x14ac:dyDescent="0.25">
      <c r="A20" s="25" t="s">
        <v>29</v>
      </c>
      <c r="B20" s="55">
        <v>3</v>
      </c>
      <c r="C20" s="66">
        <v>3</v>
      </c>
      <c r="D20" s="28" t="s">
        <v>10</v>
      </c>
      <c r="E20" s="71">
        <v>1000</v>
      </c>
      <c r="F20" s="71">
        <f>E20/B20*C20</f>
        <v>1000</v>
      </c>
      <c r="G20" s="86">
        <f>E20/B20*C20</f>
        <v>1000</v>
      </c>
      <c r="H20" s="71">
        <f>E20/B20*C20</f>
        <v>1000</v>
      </c>
      <c r="I20" s="71">
        <f t="shared" si="1"/>
        <v>3000</v>
      </c>
      <c r="J20" s="33">
        <f>I20/$I$34</f>
        <v>0.1287046378716257</v>
      </c>
    </row>
    <row r="21" spans="1:10" x14ac:dyDescent="0.25">
      <c r="A21" s="25" t="s">
        <v>30</v>
      </c>
      <c r="B21" s="55">
        <v>1</v>
      </c>
      <c r="C21" s="66">
        <v>1</v>
      </c>
      <c r="D21" s="28" t="s">
        <v>10</v>
      </c>
      <c r="E21" s="71">
        <v>1000</v>
      </c>
      <c r="F21" s="53">
        <f>E21/B21*C21</f>
        <v>1000</v>
      </c>
      <c r="G21" s="86">
        <f>E21/B21*C21</f>
        <v>1000</v>
      </c>
      <c r="H21" s="53">
        <f>E21/B21*C21</f>
        <v>1000</v>
      </c>
      <c r="I21" s="88">
        <f t="shared" si="1"/>
        <v>3000</v>
      </c>
      <c r="J21" s="33">
        <f>I21/$I$34</f>
        <v>0.1287046378716257</v>
      </c>
    </row>
    <row r="22" spans="1:10" x14ac:dyDescent="0.25">
      <c r="A22" s="25" t="s">
        <v>31</v>
      </c>
      <c r="B22" s="55">
        <v>52</v>
      </c>
      <c r="C22" s="66">
        <v>1</v>
      </c>
      <c r="D22" s="28" t="s">
        <v>3</v>
      </c>
      <c r="E22" s="71">
        <v>5</v>
      </c>
      <c r="F22" s="53">
        <f>E22*B22*C22</f>
        <v>260</v>
      </c>
      <c r="G22" s="53">
        <v>0</v>
      </c>
      <c r="H22" s="53">
        <v>0</v>
      </c>
      <c r="I22" s="88">
        <f t="shared" si="1"/>
        <v>260</v>
      </c>
      <c r="J22" s="33">
        <f>I22/$I$34</f>
        <v>1.1154401948874227E-2</v>
      </c>
    </row>
    <row r="23" spans="1:10" x14ac:dyDescent="0.25">
      <c r="A23" s="25" t="s">
        <v>18</v>
      </c>
      <c r="B23" s="55">
        <v>3</v>
      </c>
      <c r="C23" s="66">
        <v>1</v>
      </c>
      <c r="D23" s="28" t="s">
        <v>2</v>
      </c>
      <c r="E23" s="71">
        <v>5</v>
      </c>
      <c r="F23" s="53">
        <f>E23*B23*C23</f>
        <v>15</v>
      </c>
      <c r="G23" s="53">
        <v>0</v>
      </c>
      <c r="H23" s="53">
        <v>0</v>
      </c>
      <c r="I23" s="88">
        <f t="shared" si="1"/>
        <v>15</v>
      </c>
      <c r="J23" s="33">
        <f>I23/$I$34</f>
        <v>6.4352318935812847E-4</v>
      </c>
    </row>
    <row r="24" spans="1:10" x14ac:dyDescent="0.25">
      <c r="A24" s="25" t="s">
        <v>19</v>
      </c>
      <c r="B24" s="55">
        <v>26</v>
      </c>
      <c r="C24" s="66">
        <v>1</v>
      </c>
      <c r="D24" s="28" t="s">
        <v>2</v>
      </c>
      <c r="E24" s="71">
        <v>5</v>
      </c>
      <c r="F24" s="53">
        <f>E24*B24*C24</f>
        <v>130</v>
      </c>
      <c r="G24" s="53">
        <v>0</v>
      </c>
      <c r="H24" s="64">
        <v>0</v>
      </c>
      <c r="I24" s="71">
        <f t="shared" si="1"/>
        <v>130</v>
      </c>
      <c r="J24" s="33">
        <f>I24/$I$34</f>
        <v>5.5772009744371135E-3</v>
      </c>
    </row>
    <row r="25" spans="1:10" x14ac:dyDescent="0.25">
      <c r="A25" s="25" t="s">
        <v>20</v>
      </c>
      <c r="B25" s="55">
        <v>52</v>
      </c>
      <c r="C25" s="66">
        <v>1</v>
      </c>
      <c r="D25" s="28" t="s">
        <v>2</v>
      </c>
      <c r="E25" s="71">
        <v>5</v>
      </c>
      <c r="F25" s="53">
        <f>E25*B25*C25</f>
        <v>260</v>
      </c>
      <c r="G25" s="53">
        <v>0</v>
      </c>
      <c r="H25" s="53">
        <v>0</v>
      </c>
      <c r="I25" s="71">
        <f t="shared" si="1"/>
        <v>260</v>
      </c>
      <c r="J25" s="33">
        <f>I25/$I$34</f>
        <v>1.1154401948874227E-2</v>
      </c>
    </row>
    <row r="26" spans="1:10" x14ac:dyDescent="0.25">
      <c r="A26" s="25" t="s">
        <v>21</v>
      </c>
      <c r="B26" s="55">
        <v>5</v>
      </c>
      <c r="C26" s="66">
        <v>1</v>
      </c>
      <c r="D26" s="28" t="s">
        <v>3</v>
      </c>
      <c r="E26" s="71">
        <v>8</v>
      </c>
      <c r="F26" s="53">
        <v>0</v>
      </c>
      <c r="G26" s="53">
        <f>E26*B26*C26</f>
        <v>40</v>
      </c>
      <c r="H26" s="53"/>
      <c r="I26" s="71">
        <f t="shared" si="1"/>
        <v>40</v>
      </c>
      <c r="J26" s="33">
        <f>I26/$I$34</f>
        <v>1.7160618382883427E-3</v>
      </c>
    </row>
    <row r="27" spans="1:10" x14ac:dyDescent="0.25">
      <c r="A27" s="25" t="s">
        <v>32</v>
      </c>
      <c r="B27" s="55">
        <v>3</v>
      </c>
      <c r="C27" s="66">
        <v>2</v>
      </c>
      <c r="D27" s="28" t="s">
        <v>10</v>
      </c>
      <c r="E27" s="71">
        <f>1000/B27</f>
        <v>333.33333333333331</v>
      </c>
      <c r="F27" s="71">
        <f>E27/B27*C27</f>
        <v>222.2222222222222</v>
      </c>
      <c r="G27" s="53">
        <f>E27/B27*C27</f>
        <v>222.2222222222222</v>
      </c>
      <c r="H27" s="71">
        <f>E27/B27*C27</f>
        <v>222.2222222222222</v>
      </c>
      <c r="I27" s="71">
        <f t="shared" si="1"/>
        <v>666.66666666666663</v>
      </c>
      <c r="J27" s="33">
        <f>I27/$I$34</f>
        <v>2.8601030638139041E-2</v>
      </c>
    </row>
    <row r="28" spans="1:10" x14ac:dyDescent="0.25">
      <c r="A28" s="25" t="s">
        <v>33</v>
      </c>
      <c r="B28" s="55">
        <v>8</v>
      </c>
      <c r="C28" s="66">
        <v>2</v>
      </c>
      <c r="D28" s="28" t="s">
        <v>10</v>
      </c>
      <c r="E28" s="71">
        <f>1000/B28</f>
        <v>125</v>
      </c>
      <c r="F28" s="53">
        <f>E28/B28*C28</f>
        <v>31.25</v>
      </c>
      <c r="G28" s="53">
        <f>E28/B28*C28</f>
        <v>31.25</v>
      </c>
      <c r="H28" s="53">
        <f>E28/5*C28</f>
        <v>50</v>
      </c>
      <c r="I28" s="71">
        <f t="shared" si="1"/>
        <v>112.5</v>
      </c>
      <c r="J28" s="33">
        <f>I28/$I$34</f>
        <v>4.8264239201859637E-3</v>
      </c>
    </row>
    <row r="29" spans="1:10" x14ac:dyDescent="0.25">
      <c r="A29" s="25" t="s">
        <v>34</v>
      </c>
      <c r="B29" s="55">
        <v>2</v>
      </c>
      <c r="C29" s="66">
        <v>1</v>
      </c>
      <c r="D29" s="28" t="s">
        <v>10</v>
      </c>
      <c r="E29" s="71">
        <v>1300</v>
      </c>
      <c r="F29" s="53">
        <f>E29/B29*C29</f>
        <v>650</v>
      </c>
      <c r="G29" s="53">
        <f>E29/B29*C29</f>
        <v>650</v>
      </c>
      <c r="H29" s="53">
        <f>E29/B29*C29</f>
        <v>650</v>
      </c>
      <c r="I29" s="71">
        <f t="shared" si="1"/>
        <v>1950</v>
      </c>
      <c r="J29" s="33">
        <f>I29/$I$34</f>
        <v>8.3658014616556697E-2</v>
      </c>
    </row>
    <row r="30" spans="1:10" ht="15.75" thickBot="1" x14ac:dyDescent="0.3">
      <c r="A30" s="31" t="s">
        <v>35</v>
      </c>
      <c r="B30" s="56">
        <v>5</v>
      </c>
      <c r="C30" s="67">
        <v>4</v>
      </c>
      <c r="D30" s="32" t="s">
        <v>10</v>
      </c>
      <c r="E30" s="73">
        <v>1000</v>
      </c>
      <c r="F30" s="79">
        <f>E30/B30*C30</f>
        <v>800</v>
      </c>
      <c r="G30" s="79">
        <f>E30/B30*C30</f>
        <v>800</v>
      </c>
      <c r="H30" s="73">
        <f>E30/B30*C30</f>
        <v>800</v>
      </c>
      <c r="I30" s="73">
        <f t="shared" si="1"/>
        <v>2400</v>
      </c>
      <c r="J30" s="35">
        <f>I30/$I$34</f>
        <v>0.10296371029730056</v>
      </c>
    </row>
    <row r="31" spans="1:10" ht="15.75" thickBot="1" x14ac:dyDescent="0.3">
      <c r="A31" s="29"/>
      <c r="B31" s="57"/>
      <c r="C31" s="29"/>
      <c r="D31" s="29"/>
      <c r="E31" s="74"/>
      <c r="F31" s="80"/>
      <c r="G31" s="80"/>
      <c r="H31" s="74"/>
      <c r="I31" s="74"/>
      <c r="J31" s="30"/>
    </row>
    <row r="32" spans="1:10" x14ac:dyDescent="0.25">
      <c r="A32" s="5" t="s">
        <v>11</v>
      </c>
      <c r="B32" s="58"/>
      <c r="C32" s="58"/>
      <c r="D32" s="43"/>
      <c r="E32" s="75"/>
      <c r="F32" s="81">
        <f>SUM(F12:F30)</f>
        <v>9602.4722222222226</v>
      </c>
      <c r="G32" s="81">
        <f>SUM(G12:G30)</f>
        <v>5769.4722222222226</v>
      </c>
      <c r="H32" s="81">
        <f>SUM(H12:H30)</f>
        <v>5818.2222222222226</v>
      </c>
      <c r="I32" s="81">
        <f>F32+G32+H32</f>
        <v>21190.166666666668</v>
      </c>
      <c r="J32" s="19">
        <f>J19+J11</f>
        <v>0.90909090909090906</v>
      </c>
    </row>
    <row r="33" spans="1:10" ht="14.25" customHeight="1" x14ac:dyDescent="0.25">
      <c r="A33" s="5" t="s">
        <v>36</v>
      </c>
      <c r="B33" s="58"/>
      <c r="C33" s="58"/>
      <c r="D33" s="43"/>
      <c r="E33" s="75"/>
      <c r="F33" s="53">
        <f>F32*10%</f>
        <v>960.24722222222226</v>
      </c>
      <c r="G33" s="53">
        <f>(G32*0.1)</f>
        <v>576.94722222222231</v>
      </c>
      <c r="H33" s="53">
        <f>(H32*0.1)</f>
        <v>581.82222222222231</v>
      </c>
      <c r="I33" s="53">
        <f>(I32*0.1)</f>
        <v>2119.0166666666669</v>
      </c>
      <c r="J33" s="4">
        <f>I33/I34</f>
        <v>9.0909090909090912E-2</v>
      </c>
    </row>
    <row r="34" spans="1:10" ht="15.75" thickBot="1" x14ac:dyDescent="0.3">
      <c r="A34" s="7" t="s">
        <v>12</v>
      </c>
      <c r="B34" s="59"/>
      <c r="C34" s="59"/>
      <c r="D34" s="44"/>
      <c r="E34" s="76"/>
      <c r="F34" s="82">
        <f t="shared" ref="F34:J34" si="2">SUM(F32:F33)</f>
        <v>10562.719444444445</v>
      </c>
      <c r="G34" s="82">
        <f t="shared" si="2"/>
        <v>6346.4194444444447</v>
      </c>
      <c r="H34" s="82">
        <f t="shared" si="2"/>
        <v>6400.0444444444447</v>
      </c>
      <c r="I34" s="82">
        <f t="shared" si="2"/>
        <v>23309.183333333334</v>
      </c>
      <c r="J34" s="8">
        <f t="shared" si="2"/>
        <v>1</v>
      </c>
    </row>
    <row r="35" spans="1:10" s="9" customFormat="1" ht="19.5" customHeight="1" x14ac:dyDescent="0.25">
      <c r="A35" s="17" t="s">
        <v>43</v>
      </c>
      <c r="B35" s="17"/>
      <c r="C35" s="17"/>
      <c r="D35" s="17"/>
      <c r="E35" s="17"/>
      <c r="F35" s="17"/>
      <c r="G35" s="17"/>
      <c r="H35" s="17"/>
      <c r="I35" s="58"/>
      <c r="J35" s="6"/>
    </row>
    <row r="36" spans="1:10" s="9" customFormat="1" x14ac:dyDescent="0.25">
      <c r="A36" s="18" t="s">
        <v>42</v>
      </c>
      <c r="B36" s="60"/>
      <c r="C36" s="60"/>
      <c r="D36" s="45"/>
      <c r="E36" s="60"/>
      <c r="F36" s="60"/>
      <c r="G36" s="60"/>
      <c r="H36" s="60"/>
      <c r="I36" s="60"/>
      <c r="J36" s="18"/>
    </row>
    <row r="37" spans="1:10" s="9" customFormat="1" x14ac:dyDescent="0.25">
      <c r="A37" s="18"/>
      <c r="B37" s="60"/>
      <c r="C37" s="60"/>
      <c r="D37" s="45"/>
      <c r="E37" s="60"/>
      <c r="F37" s="60"/>
      <c r="G37" s="60"/>
      <c r="H37" s="60"/>
      <c r="I37" s="60"/>
      <c r="J37" s="18"/>
    </row>
    <row r="38" spans="1:10" s="9" customFormat="1" x14ac:dyDescent="0.25">
      <c r="A38" s="18"/>
      <c r="B38" s="60"/>
      <c r="C38" s="60"/>
      <c r="D38" s="45"/>
      <c r="E38" s="60"/>
      <c r="F38" s="60"/>
      <c r="G38" s="60"/>
      <c r="H38" s="60"/>
      <c r="I38" s="60"/>
      <c r="J38" s="18"/>
    </row>
    <row r="39" spans="1:10" s="9" customFormat="1" x14ac:dyDescent="0.25">
      <c r="B39" s="47"/>
      <c r="C39" s="47"/>
      <c r="D39" s="40"/>
      <c r="E39" s="47"/>
      <c r="F39" s="47"/>
      <c r="G39" s="47"/>
      <c r="H39" s="47"/>
      <c r="I39" s="47"/>
    </row>
    <row r="40" spans="1:10" s="9" customFormat="1" x14ac:dyDescent="0.25">
      <c r="B40" s="47"/>
      <c r="C40" s="47"/>
      <c r="D40" s="40"/>
      <c r="E40" s="47"/>
      <c r="F40" s="47"/>
      <c r="G40" s="47"/>
      <c r="H40" s="47"/>
      <c r="I40" s="47"/>
    </row>
    <row r="41" spans="1:10" s="9" customFormat="1" x14ac:dyDescent="0.25">
      <c r="B41" s="47"/>
      <c r="C41" s="47"/>
      <c r="D41" s="40"/>
      <c r="E41" s="47"/>
      <c r="F41" s="47"/>
      <c r="G41" s="47"/>
      <c r="H41" s="47"/>
      <c r="I41" s="47"/>
    </row>
    <row r="42" spans="1:10" s="9" customFormat="1" x14ac:dyDescent="0.25">
      <c r="B42" s="47"/>
      <c r="C42" s="47"/>
      <c r="D42" s="40"/>
      <c r="E42" s="47"/>
      <c r="F42" s="47"/>
      <c r="G42" s="47"/>
      <c r="H42" s="47"/>
      <c r="I42" s="47"/>
    </row>
    <row r="43" spans="1:10" s="9" customFormat="1" x14ac:dyDescent="0.25">
      <c r="B43" s="47"/>
      <c r="C43" s="47"/>
      <c r="D43" s="40"/>
      <c r="E43" s="47"/>
      <c r="F43" s="47"/>
      <c r="G43" s="47"/>
      <c r="H43" s="47"/>
      <c r="I43" s="47"/>
    </row>
    <row r="44" spans="1:10" s="9" customFormat="1" x14ac:dyDescent="0.25">
      <c r="B44" s="47"/>
      <c r="C44" s="47"/>
      <c r="D44" s="40"/>
      <c r="E44" s="47"/>
      <c r="F44" s="47"/>
      <c r="G44" s="47"/>
      <c r="H44" s="47"/>
      <c r="I44" s="47"/>
    </row>
    <row r="45" spans="1:10" s="9" customFormat="1" x14ac:dyDescent="0.25">
      <c r="B45" s="47"/>
      <c r="C45" s="47"/>
      <c r="D45" s="40"/>
      <c r="E45" s="47"/>
      <c r="F45" s="47"/>
      <c r="G45" s="47"/>
      <c r="H45" s="47"/>
      <c r="I45" s="47"/>
    </row>
    <row r="46" spans="1:10" s="9" customFormat="1" x14ac:dyDescent="0.25">
      <c r="B46" s="47"/>
      <c r="C46" s="47"/>
      <c r="D46" s="40"/>
      <c r="E46" s="47"/>
      <c r="F46" s="47"/>
      <c r="G46" s="47"/>
      <c r="H46" s="47"/>
      <c r="I46" s="47"/>
    </row>
    <row r="47" spans="1:10" s="9" customFormat="1" x14ac:dyDescent="0.25">
      <c r="B47" s="47"/>
      <c r="C47" s="47"/>
      <c r="D47" s="40"/>
      <c r="E47" s="47"/>
      <c r="F47" s="47"/>
      <c r="G47" s="47"/>
      <c r="H47" s="47"/>
      <c r="I47" s="47"/>
    </row>
    <row r="48" spans="1:10" s="9" customFormat="1" x14ac:dyDescent="0.25">
      <c r="B48" s="47"/>
      <c r="C48" s="47"/>
      <c r="D48" s="40"/>
      <c r="E48" s="47"/>
      <c r="F48" s="47"/>
      <c r="G48" s="47"/>
      <c r="H48" s="47"/>
      <c r="I48" s="47"/>
    </row>
    <row r="49" spans="2:9" s="9" customFormat="1" x14ac:dyDescent="0.25">
      <c r="B49" s="47"/>
      <c r="C49" s="47"/>
      <c r="D49" s="40"/>
      <c r="E49" s="47"/>
      <c r="F49" s="47"/>
      <c r="G49" s="47"/>
      <c r="H49" s="47"/>
      <c r="I49" s="47"/>
    </row>
    <row r="50" spans="2:9" s="9" customFormat="1" x14ac:dyDescent="0.25">
      <c r="B50" s="47"/>
      <c r="C50" s="47"/>
      <c r="D50" s="40"/>
      <c r="E50" s="47"/>
      <c r="F50" s="47"/>
      <c r="G50" s="47"/>
      <c r="H50" s="47"/>
      <c r="I50" s="47"/>
    </row>
    <row r="51" spans="2:9" s="9" customFormat="1" x14ac:dyDescent="0.25">
      <c r="B51" s="47"/>
      <c r="C51" s="47"/>
      <c r="D51" s="40"/>
      <c r="E51" s="47"/>
      <c r="F51" s="47"/>
      <c r="G51" s="47"/>
      <c r="H51" s="47"/>
      <c r="I51" s="47"/>
    </row>
    <row r="52" spans="2:9" s="9" customFormat="1" x14ac:dyDescent="0.25">
      <c r="B52" s="47"/>
      <c r="C52" s="47"/>
      <c r="D52" s="40"/>
      <c r="E52" s="47"/>
      <c r="F52" s="47"/>
      <c r="G52" s="47"/>
      <c r="H52" s="47"/>
      <c r="I52" s="47"/>
    </row>
    <row r="53" spans="2:9" s="9" customFormat="1" x14ac:dyDescent="0.25">
      <c r="B53" s="47"/>
      <c r="C53" s="47"/>
      <c r="D53" s="40"/>
      <c r="E53" s="47"/>
      <c r="F53" s="47"/>
      <c r="G53" s="47"/>
      <c r="H53" s="47"/>
      <c r="I53" s="47"/>
    </row>
    <row r="54" spans="2:9" s="9" customFormat="1" x14ac:dyDescent="0.25">
      <c r="B54" s="47"/>
      <c r="C54" s="47"/>
      <c r="D54" s="40"/>
      <c r="E54" s="47"/>
      <c r="F54" s="47"/>
      <c r="G54" s="47"/>
      <c r="H54" s="47"/>
      <c r="I54" s="47"/>
    </row>
    <row r="55" spans="2:9" s="9" customFormat="1" x14ac:dyDescent="0.25">
      <c r="B55" s="47"/>
      <c r="C55" s="47"/>
      <c r="D55" s="40"/>
      <c r="E55" s="47"/>
      <c r="F55" s="47"/>
      <c r="G55" s="47"/>
      <c r="H55" s="47"/>
      <c r="I55" s="47"/>
    </row>
  </sheetData>
  <mergeCells count="5">
    <mergeCell ref="A7:J7"/>
    <mergeCell ref="A35:H35"/>
    <mergeCell ref="A4:J4"/>
    <mergeCell ref="A5:J5"/>
    <mergeCell ref="J9:J10"/>
  </mergeCells>
  <pageMargins left="0.22" right="0.12" top="0.34" bottom="0.19" header="0.3" footer="0.3"/>
  <pageSetup scale="9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INVERSIÓN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de lA crUz</dc:creator>
  <cp:lastModifiedBy>Nikauris De la Cruz</cp:lastModifiedBy>
  <cp:lastPrinted>2023-08-08T15:30:59Z</cp:lastPrinted>
  <dcterms:created xsi:type="dcterms:W3CDTF">2022-09-06T17:04:07Z</dcterms:created>
  <dcterms:modified xsi:type="dcterms:W3CDTF">2023-10-06T14:21:13Z</dcterms:modified>
</cp:coreProperties>
</file>