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<sst xmlns="http://schemas.openxmlformats.org/spreadsheetml/2006/main" count="100" uniqueCount="83">
  <si>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</si>
  <si>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</si>
  <si>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</si>
  <si>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</si>
  <si>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</si>
  <si>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</si>
  <si>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</t>
  </si>
  <si>
    <t>SUBTOTAL</t>
  </si>
  <si>
    <t>Tarea</t>
  </si>
  <si>
    <t>9. Transporte Interno</t>
  </si>
  <si>
    <t>Hom-Día</t>
  </si>
  <si>
    <t>X</t>
  </si>
  <si>
    <t>8. Cosecha</t>
  </si>
  <si>
    <t>VII</t>
  </si>
  <si>
    <t>7. Desyerbo</t>
  </si>
  <si>
    <t xml:space="preserve">  IV</t>
  </si>
  <si>
    <t xml:space="preserve">   (0.4663 QQ 15-15-15)</t>
  </si>
  <si>
    <t>6. Aplicación Fertilizante</t>
  </si>
  <si>
    <t>III</t>
  </si>
  <si>
    <t>5. Desyerbo</t>
  </si>
  <si>
    <t>I</t>
  </si>
  <si>
    <t>4. Siembra</t>
  </si>
  <si>
    <t>3. Picada de Semillas</t>
  </si>
  <si>
    <t>2. Quema y Habite</t>
  </si>
  <si>
    <t xml:space="preserve">   .3 Transporte Interno</t>
  </si>
  <si>
    <t>Quintal</t>
  </si>
  <si>
    <t xml:space="preserve">   .2 Fertilizante (15-15-15)</t>
  </si>
  <si>
    <t xml:space="preserve">   .1 Semilla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</si>
  <si>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</si>
  <si>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</si>
  <si>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</si>
  <si>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</si>
  <si>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</si>
  <si>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</si>
  <si>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</si>
  <si>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</si>
  <si>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</si>
  <si>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_</t>
  </si>
  <si>
    <t xml:space="preserve"> CARAC. ESPECIAL</t>
  </si>
  <si>
    <t>JORNAL DIARIO :</t>
  </si>
  <si>
    <t>B</t>
  </si>
  <si>
    <t xml:space="preserve"> CLASIF. TERRENO</t>
  </si>
  <si>
    <t>8 Horas</t>
  </si>
  <si>
    <t>HOMBRE-DIA</t>
  </si>
  <si>
    <t>Ninguno</t>
  </si>
  <si>
    <t xml:space="preserve"> PREP. TERRENO..</t>
  </si>
  <si>
    <t>Bajo</t>
  </si>
  <si>
    <t xml:space="preserve"> NIVEL INSUMOS...</t>
  </si>
  <si>
    <t>Secano</t>
  </si>
  <si>
    <t xml:space="preserve"> ORIGEN DE AGUAS</t>
  </si>
  <si>
    <t>Directo</t>
  </si>
  <si>
    <t xml:space="preserve"> METODO SIEMBRA.</t>
  </si>
  <si>
    <t>QQ 100 Lb</t>
  </si>
  <si>
    <t>Americano</t>
  </si>
  <si>
    <t>RENDIMIENTO</t>
  </si>
  <si>
    <t>VARIEDAD</t>
  </si>
  <si>
    <t>ENTREVISTAS...</t>
  </si>
  <si>
    <t>AREA APLIC....</t>
  </si>
  <si>
    <t xml:space="preserve"> RUBRO</t>
  </si>
  <si>
    <t xml:space="preserve"> CICLO</t>
  </si>
  <si>
    <t xml:space="preserve"> COSTO CODIGO</t>
  </si>
  <si>
    <t>Unidad</t>
  </si>
  <si>
    <t>Costo/</t>
  </si>
  <si>
    <t>0-35-0010B</t>
  </si>
  <si>
    <t>FECHA  :</t>
  </si>
  <si>
    <t>Cant.</t>
  </si>
  <si>
    <t>Coeficiente Técnico por Actividad</t>
  </si>
  <si>
    <t>...............................................</t>
  </si>
  <si>
    <t>Participación (%) por Actividad</t>
  </si>
  <si>
    <t xml:space="preserve">   .3 Compra de Sacos</t>
  </si>
  <si>
    <t>Sacos</t>
  </si>
  <si>
    <t>Una Hectárea equivale a 15.9 tareas.</t>
  </si>
  <si>
    <t xml:space="preserve">Notas:  </t>
  </si>
  <si>
    <t>Jengibre</t>
  </si>
  <si>
    <t>PAGO INTERESES 8.0% ANUAL (10 meses 6.66%)</t>
  </si>
  <si>
    <t>2022</t>
  </si>
  <si>
    <t>07 Meses</t>
  </si>
  <si>
    <t>Nagua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</si>
  <si>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</si>
  <si>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</si>
  <si>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</si>
  <si>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 xml:space="preserve"> Costos Variables de Producción de Jengibre, 2022 (RD$/ tarea)</t>
  </si>
  <si>
    <t xml:space="preserve"> Precios de los insumos actualizados a marzo, 2022.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</si>
</sst>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0_)"/>
    <numFmt numFmtId="190" formatCode="#,##0.0000_);\(#,##0.0000\)"/>
    <numFmt numFmtId="191" formatCode="&quot;RD$&quot;#,##0.00"/>
    <numFmt numFmtId="192" formatCode="#,##0.00_ ;\-#,##0.00\ "/>
  </numFmts>
  <fonts count="5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53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9" fontId="1" fillId="33" borderId="0" xfId="53" applyFont="1" applyFill="1" applyAlignment="1">
      <alignment horizontal="center"/>
    </xf>
    <xf numFmtId="0" fontId="2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92" fontId="1" fillId="33" borderId="0" xfId="0" applyNumberFormat="1" applyFont="1" applyFill="1" applyAlignment="1">
      <alignment/>
    </xf>
    <xf numFmtId="43" fontId="1" fillId="33" borderId="0" xfId="47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>
      <alignment/>
    </xf>
    <xf numFmtId="9" fontId="1" fillId="34" borderId="0" xfId="53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9" fontId="6" fillId="33" borderId="0" xfId="53" applyFont="1" applyFill="1" applyAlignment="1" applyProtection="1">
      <alignment horizontal="left"/>
      <protection/>
    </xf>
    <xf numFmtId="9" fontId="4" fillId="33" borderId="0" xfId="53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187" fontId="5" fillId="33" borderId="0" xfId="0" applyNumberFormat="1" applyFont="1" applyFill="1" applyAlignment="1" applyProtection="1">
      <alignment/>
      <protection/>
    </xf>
    <xf numFmtId="190" fontId="5" fillId="33" borderId="0" xfId="0" applyNumberFormat="1" applyFont="1" applyFill="1" applyAlignment="1" applyProtection="1">
      <alignment horizontal="left"/>
      <protection/>
    </xf>
    <xf numFmtId="39" fontId="5" fillId="33" borderId="0" xfId="0" applyNumberFormat="1" applyFont="1" applyFill="1" applyAlignment="1" applyProtection="1">
      <alignment horizontal="center"/>
      <protection/>
    </xf>
    <xf numFmtId="190" fontId="7" fillId="33" borderId="0" xfId="0" applyNumberFormat="1" applyFont="1" applyFill="1" applyAlignment="1" applyProtection="1">
      <alignment horizontal="center"/>
      <protection/>
    </xf>
    <xf numFmtId="39" fontId="4" fillId="33" borderId="0" xfId="0" applyNumberFormat="1" applyFont="1" applyFill="1" applyAlignment="1" applyProtection="1">
      <alignment/>
      <protection/>
    </xf>
    <xf numFmtId="39" fontId="5" fillId="33" borderId="0" xfId="0" applyNumberFormat="1" applyFont="1" applyFill="1" applyAlignment="1" applyProtection="1">
      <alignment/>
      <protection/>
    </xf>
    <xf numFmtId="190" fontId="51" fillId="33" borderId="0" xfId="0" applyNumberFormat="1" applyFont="1" applyFill="1" applyAlignment="1" applyProtection="1">
      <alignment horizontal="left"/>
      <protection/>
    </xf>
    <xf numFmtId="39" fontId="51" fillId="33" borderId="0" xfId="0" applyNumberFormat="1" applyFont="1" applyFill="1" applyAlignment="1" applyProtection="1">
      <alignment/>
      <protection/>
    </xf>
    <xf numFmtId="190" fontId="51" fillId="33" borderId="0" xfId="0" applyNumberFormat="1" applyFont="1" applyFill="1" applyAlignment="1" applyProtection="1">
      <alignment horizontal="center"/>
      <protection/>
    </xf>
    <xf numFmtId="39" fontId="52" fillId="33" borderId="0" xfId="0" applyNumberFormat="1" applyFont="1" applyFill="1" applyAlignment="1" applyProtection="1">
      <alignment/>
      <protection/>
    </xf>
    <xf numFmtId="189" fontId="5" fillId="33" borderId="0" xfId="0" applyNumberFormat="1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 horizontal="center"/>
      <protection/>
    </xf>
    <xf numFmtId="191" fontId="5" fillId="33" borderId="0" xfId="0" applyNumberFormat="1" applyFont="1" applyFill="1" applyAlignment="1" applyProtection="1" quotePrefix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9" fontId="51" fillId="33" borderId="12" xfId="53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7" fontId="5" fillId="33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/>
    </xf>
    <xf numFmtId="9" fontId="5" fillId="33" borderId="12" xfId="53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7" fontId="5" fillId="33" borderId="0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center"/>
      <protection/>
    </xf>
    <xf numFmtId="9" fontId="5" fillId="33" borderId="16" xfId="53" applyFont="1" applyFill="1" applyBorder="1" applyAlignment="1">
      <alignment horizontal="center"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center"/>
    </xf>
    <xf numFmtId="188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39" fontId="51" fillId="33" borderId="0" xfId="0" applyNumberFormat="1" applyFont="1" applyFill="1" applyBorder="1" applyAlignment="1" applyProtection="1">
      <alignment/>
      <protection/>
    </xf>
    <xf numFmtId="9" fontId="5" fillId="33" borderId="0" xfId="53" applyFont="1" applyFill="1" applyAlignment="1">
      <alignment horizontal="center"/>
    </xf>
    <xf numFmtId="0" fontId="6" fillId="33" borderId="18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fill"/>
      <protection/>
    </xf>
    <xf numFmtId="187" fontId="5" fillId="33" borderId="19" xfId="0" applyNumberFormat="1" applyFont="1" applyFill="1" applyBorder="1" applyAlignment="1" applyProtection="1">
      <alignment horizontal="fill"/>
      <protection/>
    </xf>
    <xf numFmtId="0" fontId="5" fillId="33" borderId="19" xfId="0" applyFont="1" applyFill="1" applyBorder="1" applyAlignment="1">
      <alignment/>
    </xf>
    <xf numFmtId="39" fontId="5" fillId="33" borderId="19" xfId="0" applyNumberFormat="1" applyFont="1" applyFill="1" applyBorder="1" applyAlignment="1" applyProtection="1">
      <alignment/>
      <protection/>
    </xf>
    <xf numFmtId="0" fontId="53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fill"/>
      <protection/>
    </xf>
    <xf numFmtId="39" fontId="5" fillId="33" borderId="0" xfId="0" applyNumberFormat="1" applyFont="1" applyFill="1" applyBorder="1" applyAlignment="1" applyProtection="1">
      <alignment/>
      <protection/>
    </xf>
    <xf numFmtId="187" fontId="5" fillId="33" borderId="12" xfId="0" applyNumberFormat="1" applyFont="1" applyFill="1" applyBorder="1" applyAlignment="1" applyProtection="1">
      <alignment/>
      <protection/>
    </xf>
    <xf numFmtId="43" fontId="54" fillId="33" borderId="0" xfId="47" applyFont="1" applyFill="1" applyAlignment="1">
      <alignment horizontal="center"/>
    </xf>
    <xf numFmtId="9" fontId="54" fillId="33" borderId="0" xfId="53" applyFont="1" applyFill="1" applyAlignment="1">
      <alignment horizontal="center"/>
    </xf>
    <xf numFmtId="39" fontId="5" fillId="33" borderId="12" xfId="0" applyNumberFormat="1" applyFont="1" applyFill="1" applyBorder="1" applyAlignment="1" applyProtection="1">
      <alignment/>
      <protection/>
    </xf>
    <xf numFmtId="39" fontId="54" fillId="33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55" fillId="35" borderId="13" xfId="0" applyFont="1" applyFill="1" applyBorder="1" applyAlignment="1" applyProtection="1">
      <alignment horizontal="left"/>
      <protection/>
    </xf>
    <xf numFmtId="0" fontId="54" fillId="35" borderId="14" xfId="0" applyFont="1" applyFill="1" applyBorder="1" applyAlignment="1" applyProtection="1">
      <alignment horizontal="fill"/>
      <protection/>
    </xf>
    <xf numFmtId="39" fontId="54" fillId="35" borderId="14" xfId="0" applyNumberFormat="1" applyFont="1" applyFill="1" applyBorder="1" applyAlignment="1" applyProtection="1">
      <alignment/>
      <protection/>
    </xf>
    <xf numFmtId="43" fontId="55" fillId="35" borderId="16" xfId="47" applyFont="1" applyFill="1" applyBorder="1" applyAlignment="1" applyProtection="1">
      <alignment/>
      <protection/>
    </xf>
    <xf numFmtId="39" fontId="53" fillId="33" borderId="0" xfId="0" applyNumberFormat="1" applyFont="1" applyFill="1" applyBorder="1" applyAlignment="1">
      <alignment/>
    </xf>
    <xf numFmtId="9" fontId="5" fillId="33" borderId="0" xfId="53" applyFont="1" applyFill="1" applyBorder="1" applyAlignment="1">
      <alignment horizontal="center"/>
    </xf>
    <xf numFmtId="39" fontId="5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10" fontId="5" fillId="33" borderId="0" xfId="0" applyNumberFormat="1" applyFont="1" applyFill="1" applyBorder="1" applyAlignment="1" applyProtection="1">
      <alignment/>
      <protection/>
    </xf>
    <xf numFmtId="7" fontId="4" fillId="33" borderId="0" xfId="0" applyNumberFormat="1" applyFont="1" applyFill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189" fontId="4" fillId="33" borderId="0" xfId="0" applyNumberFormat="1" applyFont="1" applyFill="1" applyAlignment="1" applyProtection="1">
      <alignment/>
      <protection/>
    </xf>
    <xf numFmtId="0" fontId="53" fillId="33" borderId="13" xfId="0" applyFont="1" applyFill="1" applyBorder="1" applyAlignment="1" applyProtection="1">
      <alignment horizontal="left"/>
      <protection/>
    </xf>
    <xf numFmtId="0" fontId="53" fillId="33" borderId="20" xfId="0" applyFont="1" applyFill="1" applyBorder="1" applyAlignment="1">
      <alignment/>
    </xf>
    <xf numFmtId="7" fontId="53" fillId="33" borderId="15" xfId="0" applyNumberFormat="1" applyFont="1" applyFill="1" applyBorder="1" applyAlignment="1" applyProtection="1">
      <alignment/>
      <protection/>
    </xf>
    <xf numFmtId="188" fontId="51" fillId="33" borderId="11" xfId="0" applyNumberFormat="1" applyFont="1" applyFill="1" applyBorder="1" applyAlignment="1" applyProtection="1">
      <alignment horizontal="center"/>
      <protection/>
    </xf>
    <xf numFmtId="188" fontId="53" fillId="33" borderId="11" xfId="0" applyNumberFormat="1" applyFont="1" applyFill="1" applyBorder="1" applyAlignment="1" applyProtection="1">
      <alignment horizontal="center"/>
      <protection/>
    </xf>
    <xf numFmtId="0" fontId="53" fillId="33" borderId="11" xfId="0" applyFont="1" applyFill="1" applyBorder="1" applyAlignment="1">
      <alignment horizontal="center"/>
    </xf>
    <xf numFmtId="188" fontId="53" fillId="33" borderId="15" xfId="0" applyNumberFormat="1" applyFont="1" applyFill="1" applyBorder="1" applyAlignment="1" applyProtection="1">
      <alignment horizontal="center"/>
      <protection/>
    </xf>
    <xf numFmtId="39" fontId="51" fillId="33" borderId="11" xfId="0" applyNumberFormat="1" applyFont="1" applyFill="1" applyBorder="1" applyAlignment="1" applyProtection="1">
      <alignment horizontal="center"/>
      <protection/>
    </xf>
    <xf numFmtId="39" fontId="53" fillId="33" borderId="11" xfId="0" applyNumberFormat="1" applyFont="1" applyFill="1" applyBorder="1" applyAlignment="1" applyProtection="1">
      <alignment horizontal="center"/>
      <protection/>
    </xf>
    <xf numFmtId="39" fontId="53" fillId="33" borderId="15" xfId="0" applyNumberFormat="1" applyFont="1" applyFill="1" applyBorder="1" applyAlignment="1" applyProtection="1">
      <alignment horizontal="center"/>
      <protection/>
    </xf>
    <xf numFmtId="39" fontId="5" fillId="33" borderId="11" xfId="0" applyNumberFormat="1" applyFont="1" applyFill="1" applyBorder="1" applyAlignment="1" applyProtection="1">
      <alignment horizontal="center"/>
      <protection/>
    </xf>
    <xf numFmtId="39" fontId="5" fillId="33" borderId="15" xfId="0" applyNumberFormat="1" applyFont="1" applyFill="1" applyBorder="1" applyAlignment="1" applyProtection="1">
      <alignment horizontal="center"/>
      <protection/>
    </xf>
    <xf numFmtId="43" fontId="5" fillId="33" borderId="11" xfId="47" applyFont="1" applyFill="1" applyBorder="1" applyAlignment="1">
      <alignment horizontal="center"/>
    </xf>
    <xf numFmtId="39" fontId="6" fillId="33" borderId="12" xfId="0" applyNumberFormat="1" applyFont="1" applyFill="1" applyBorder="1" applyAlignment="1" applyProtection="1">
      <alignment/>
      <protection/>
    </xf>
    <xf numFmtId="39" fontId="5" fillId="33" borderId="14" xfId="0" applyNumberFormat="1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left"/>
      <protection/>
    </xf>
    <xf numFmtId="0" fontId="53" fillId="33" borderId="21" xfId="0" applyFont="1" applyFill="1" applyBorder="1" applyAlignment="1">
      <alignment/>
    </xf>
    <xf numFmtId="7" fontId="53" fillId="33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7" fontId="53" fillId="33" borderId="11" xfId="0" applyNumberFormat="1" applyFont="1" applyFill="1" applyBorder="1" applyAlignment="1" applyProtection="1">
      <alignment horizontal="center"/>
      <protection/>
    </xf>
    <xf numFmtId="7" fontId="53" fillId="33" borderId="15" xfId="0" applyNumberFormat="1" applyFont="1" applyFill="1" applyBorder="1" applyAlignment="1" applyProtection="1">
      <alignment horizontal="center"/>
      <protection/>
    </xf>
    <xf numFmtId="10" fontId="53" fillId="33" borderId="0" xfId="0" applyNumberFormat="1" applyFont="1" applyFill="1" applyBorder="1" applyAlignment="1" applyProtection="1">
      <alignment horizontal="center"/>
      <protection/>
    </xf>
    <xf numFmtId="10" fontId="53" fillId="33" borderId="14" xfId="0" applyNumberFormat="1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5" fillId="33" borderId="22" xfId="0" applyFont="1" applyFill="1" applyBorder="1" applyAlignment="1" applyProtection="1">
      <alignment horizontal="fill"/>
      <protection/>
    </xf>
    <xf numFmtId="39" fontId="5" fillId="33" borderId="22" xfId="0" applyNumberFormat="1" applyFont="1" applyFill="1" applyBorder="1" applyAlignment="1" applyProtection="1">
      <alignment/>
      <protection/>
    </xf>
    <xf numFmtId="43" fontId="9" fillId="33" borderId="22" xfId="47" applyFont="1" applyFill="1" applyBorder="1" applyAlignment="1" applyProtection="1">
      <alignment/>
      <protection/>
    </xf>
    <xf numFmtId="10" fontId="53" fillId="33" borderId="12" xfId="0" applyNumberFormat="1" applyFont="1" applyFill="1" applyBorder="1" applyAlignment="1" applyProtection="1">
      <alignment horizontal="center"/>
      <protection/>
    </xf>
    <xf numFmtId="10" fontId="53" fillId="33" borderId="16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3" fillId="33" borderId="23" xfId="0" applyFont="1" applyFill="1" applyBorder="1" applyAlignment="1" applyProtection="1">
      <alignment horizontal="center"/>
      <protection/>
    </xf>
    <xf numFmtId="0" fontId="53" fillId="33" borderId="24" xfId="0" applyFont="1" applyFill="1" applyBorder="1" applyAlignment="1" applyProtection="1">
      <alignment horizontal="center"/>
      <protection/>
    </xf>
    <xf numFmtId="0" fontId="53" fillId="33" borderId="25" xfId="0" applyFont="1" applyFill="1" applyBorder="1" applyAlignment="1" applyProtection="1">
      <alignment horizontal="center"/>
      <protection/>
    </xf>
    <xf numFmtId="0" fontId="53" fillId="33" borderId="20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wrapText="1"/>
    </xf>
    <xf numFmtId="0" fontId="55" fillId="34" borderId="26" xfId="0" applyFont="1" applyFill="1" applyBorder="1" applyAlignment="1" applyProtection="1">
      <alignment horizontal="center"/>
      <protection/>
    </xf>
    <xf numFmtId="0" fontId="55" fillId="34" borderId="27" xfId="0" applyFont="1" applyFill="1" applyBorder="1" applyAlignment="1" applyProtection="1">
      <alignment horizontal="center"/>
      <protection/>
    </xf>
    <xf numFmtId="0" fontId="55" fillId="34" borderId="28" xfId="0" applyFont="1" applyFill="1" applyBorder="1" applyAlignment="1" applyProtection="1">
      <alignment horizontal="center"/>
      <protection/>
    </xf>
    <xf numFmtId="0" fontId="55" fillId="34" borderId="29" xfId="0" applyFont="1" applyFill="1" applyBorder="1" applyAlignment="1">
      <alignment horizontal="center" vertical="justify"/>
    </xf>
    <xf numFmtId="9" fontId="55" fillId="34" borderId="30" xfId="53" applyFont="1" applyFill="1" applyBorder="1" applyAlignment="1">
      <alignment horizontal="center" vertical="justify"/>
    </xf>
    <xf numFmtId="0" fontId="55" fillId="34" borderId="1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31" xfId="0" applyFont="1" applyFill="1" applyBorder="1" applyAlignment="1">
      <alignment horizontal="center"/>
    </xf>
    <xf numFmtId="0" fontId="55" fillId="34" borderId="31" xfId="0" applyFont="1" applyFill="1" applyBorder="1" applyAlignment="1" applyProtection="1">
      <alignment horizontal="center"/>
      <protection/>
    </xf>
    <xf numFmtId="0" fontId="55" fillId="34" borderId="11" xfId="0" applyFont="1" applyFill="1" applyBorder="1" applyAlignment="1">
      <alignment horizontal="center" vertical="justify"/>
    </xf>
    <xf numFmtId="9" fontId="55" fillId="34" borderId="12" xfId="53" applyFont="1" applyFill="1" applyBorder="1" applyAlignment="1">
      <alignment horizontal="center" vertical="justify"/>
    </xf>
    <xf numFmtId="0" fontId="55" fillId="34" borderId="10" xfId="0" applyFont="1" applyFill="1" applyBorder="1" applyAlignment="1" applyProtection="1">
      <alignment horizontal="left"/>
      <protection/>
    </xf>
    <xf numFmtId="0" fontId="55" fillId="34" borderId="11" xfId="0" applyFont="1" applyFill="1" applyBorder="1" applyAlignment="1" applyProtection="1">
      <alignment horizontal="center"/>
      <protection/>
    </xf>
    <xf numFmtId="0" fontId="54" fillId="34" borderId="13" xfId="0" applyFont="1" applyFill="1" applyBorder="1" applyAlignment="1" applyProtection="1">
      <alignment horizontal="fill"/>
      <protection/>
    </xf>
    <xf numFmtId="0" fontId="54" fillId="34" borderId="14" xfId="0" applyFont="1" applyFill="1" applyBorder="1" applyAlignment="1" applyProtection="1">
      <alignment horizontal="fill"/>
      <protection/>
    </xf>
    <xf numFmtId="0" fontId="54" fillId="34" borderId="15" xfId="0" applyFont="1" applyFill="1" applyBorder="1" applyAlignment="1" applyProtection="1">
      <alignment horizontal="fill"/>
      <protection/>
    </xf>
    <xf numFmtId="188" fontId="54" fillId="34" borderId="15" xfId="0" applyNumberFormat="1" applyFont="1" applyFill="1" applyBorder="1" applyAlignment="1" applyProtection="1">
      <alignment horizontal="fill"/>
      <protection/>
    </xf>
    <xf numFmtId="39" fontId="54" fillId="34" borderId="15" xfId="0" applyNumberFormat="1" applyFont="1" applyFill="1" applyBorder="1" applyAlignment="1" applyProtection="1">
      <alignment horizontal="fill"/>
      <protection/>
    </xf>
    <xf numFmtId="0" fontId="55" fillId="34" borderId="15" xfId="0" applyFont="1" applyFill="1" applyBorder="1" applyAlignment="1">
      <alignment horizontal="center" vertical="justify"/>
    </xf>
    <xf numFmtId="9" fontId="55" fillId="34" borderId="16" xfId="53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85725</xdr:rowOff>
    </xdr:from>
    <xdr:to>
      <xdr:col>6</xdr:col>
      <xdr:colOff>219075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57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34">
      <selection activeCell="A54" sqref="A54:J54"/>
    </sheetView>
  </sheetViews>
  <sheetFormatPr defaultColWidth="11.00390625" defaultRowHeight="12.75"/>
  <cols>
    <col min="1" max="1" width="16.421875" style="1" customWidth="1"/>
    <col min="2" max="2" width="9.7109375" style="1" customWidth="1"/>
    <col min="3" max="3" width="7.140625" style="1" customWidth="1"/>
    <col min="4" max="4" width="8.28125" style="1" customWidth="1"/>
    <col min="5" max="5" width="9.8515625" style="1" customWidth="1"/>
    <col min="6" max="6" width="10.28125" style="1" customWidth="1"/>
    <col min="7" max="7" width="11.00390625" style="1" customWidth="1"/>
    <col min="8" max="8" width="10.00390625" style="1" customWidth="1"/>
    <col min="9" max="9" width="11.8515625" style="1" customWidth="1"/>
    <col min="10" max="10" width="12.28125" style="4" customWidth="1"/>
    <col min="11" max="12" width="11.00390625" style="6" customWidth="1"/>
    <col min="13" max="19" width="11.00390625" style="1" customWidth="1"/>
    <col min="20" max="20" width="12.140625" style="1" customWidth="1"/>
    <col min="21" max="16384" width="11.00390625" style="1" customWidth="1"/>
  </cols>
  <sheetData>
    <row r="1" spans="1:10" ht="14.25" customHeight="1">
      <c r="A1" s="17"/>
      <c r="B1" s="17"/>
      <c r="C1" s="17"/>
      <c r="D1" s="17"/>
      <c r="E1" s="17"/>
      <c r="F1" s="17"/>
      <c r="G1" s="17"/>
      <c r="H1" s="6"/>
      <c r="I1" s="6"/>
      <c r="J1" s="7"/>
    </row>
    <row r="2" spans="1:10" ht="19.5" customHeight="1">
      <c r="A2" s="17"/>
      <c r="B2" s="17"/>
      <c r="C2" s="17"/>
      <c r="D2" s="17"/>
      <c r="E2" s="17"/>
      <c r="F2" s="17"/>
      <c r="G2" s="17"/>
      <c r="H2" s="6"/>
      <c r="I2" s="6"/>
      <c r="J2" s="7"/>
    </row>
    <row r="3" spans="1:10" ht="12.75">
      <c r="A3" s="17"/>
      <c r="B3" s="17"/>
      <c r="C3" s="17"/>
      <c r="D3" s="17"/>
      <c r="E3" s="17"/>
      <c r="F3" s="17"/>
      <c r="G3" s="17"/>
      <c r="H3" s="6"/>
      <c r="I3" s="6"/>
      <c r="J3" s="7"/>
    </row>
    <row r="4" spans="1:11" ht="15.75">
      <c r="A4" s="125" t="s">
        <v>78</v>
      </c>
      <c r="B4" s="125"/>
      <c r="C4" s="125"/>
      <c r="D4" s="125"/>
      <c r="E4" s="125"/>
      <c r="F4" s="125"/>
      <c r="G4" s="125"/>
      <c r="H4" s="125"/>
      <c r="I4" s="125"/>
      <c r="J4" s="125"/>
      <c r="K4" s="119"/>
    </row>
    <row r="5" spans="1:11" ht="15.75">
      <c r="A5" s="125" t="s">
        <v>79</v>
      </c>
      <c r="B5" s="125"/>
      <c r="C5" s="125"/>
      <c r="D5" s="125"/>
      <c r="E5" s="125"/>
      <c r="F5" s="125"/>
      <c r="G5" s="125"/>
      <c r="H5" s="125"/>
      <c r="I5" s="125"/>
      <c r="J5" s="125"/>
      <c r="K5" s="119"/>
    </row>
    <row r="6" spans="1:11" ht="18.75" customHeight="1">
      <c r="A6" s="124" t="s">
        <v>81</v>
      </c>
      <c r="B6" s="124"/>
      <c r="C6" s="124"/>
      <c r="D6" s="124"/>
      <c r="E6" s="124"/>
      <c r="F6" s="124"/>
      <c r="G6" s="124"/>
      <c r="H6" s="124"/>
      <c r="I6" s="124"/>
      <c r="J6" s="124"/>
      <c r="K6" s="118"/>
    </row>
    <row r="7" spans="1:10" ht="6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ht="3" customHeight="1">
      <c r="A8" s="13"/>
      <c r="B8" s="14"/>
      <c r="C8" s="15"/>
      <c r="D8" s="15"/>
      <c r="E8" s="15"/>
      <c r="F8" s="15"/>
      <c r="G8" s="15"/>
      <c r="H8" s="15"/>
      <c r="I8" s="15"/>
      <c r="J8" s="16"/>
    </row>
    <row r="9" spans="1:10" ht="12.75">
      <c r="A9" s="18" t="s">
        <v>57</v>
      </c>
      <c r="B9" s="19" t="s">
        <v>77</v>
      </c>
      <c r="C9" s="20"/>
      <c r="D9" s="20"/>
      <c r="E9" s="20"/>
      <c r="F9" s="18" t="s">
        <v>58</v>
      </c>
      <c r="G9" s="21"/>
      <c r="H9" s="20" t="s">
        <v>67</v>
      </c>
      <c r="I9" s="20"/>
      <c r="J9" s="22" t="s">
        <v>73</v>
      </c>
    </row>
    <row r="10" spans="1:10" ht="12.75">
      <c r="A10" s="18" t="s">
        <v>56</v>
      </c>
      <c r="B10" s="20"/>
      <c r="C10" s="20"/>
      <c r="D10" s="24" t="s">
        <v>62</v>
      </c>
      <c r="E10" s="20"/>
      <c r="F10" s="18" t="s">
        <v>59</v>
      </c>
      <c r="G10" s="21"/>
      <c r="H10" s="20" t="s">
        <v>67</v>
      </c>
      <c r="I10" s="21"/>
      <c r="J10" s="23" t="s">
        <v>76</v>
      </c>
    </row>
    <row r="11" spans="1:10" ht="12.75">
      <c r="A11" s="18" t="s">
        <v>55</v>
      </c>
      <c r="B11" s="18" t="s">
        <v>54</v>
      </c>
      <c r="C11" s="24" t="s">
        <v>61</v>
      </c>
      <c r="D11" s="24" t="s">
        <v>61</v>
      </c>
      <c r="E11" s="20"/>
      <c r="F11" s="18" t="s">
        <v>60</v>
      </c>
      <c r="G11" s="21"/>
      <c r="H11" s="20" t="s">
        <v>67</v>
      </c>
      <c r="I11" s="20"/>
      <c r="J11" s="23" t="s">
        <v>63</v>
      </c>
    </row>
    <row r="12" spans="1:10" ht="16.5" customHeight="1">
      <c r="A12" s="26" t="s">
        <v>53</v>
      </c>
      <c r="B12" s="27">
        <v>7</v>
      </c>
      <c r="C12" s="28" t="s">
        <v>52</v>
      </c>
      <c r="D12" s="29">
        <f>(H49/B12)</f>
        <v>853.823021297143</v>
      </c>
      <c r="E12" s="20"/>
      <c r="F12" s="18" t="s">
        <v>51</v>
      </c>
      <c r="G12" s="21"/>
      <c r="H12" s="20" t="s">
        <v>67</v>
      </c>
      <c r="I12" s="20"/>
      <c r="J12" s="23" t="s">
        <v>50</v>
      </c>
    </row>
    <row r="13" spans="1:10" ht="12.75">
      <c r="A13" s="26"/>
      <c r="B13" s="18"/>
      <c r="C13" s="21"/>
      <c r="D13" s="30"/>
      <c r="E13" s="20"/>
      <c r="F13" s="18" t="s">
        <v>49</v>
      </c>
      <c r="G13" s="21"/>
      <c r="H13" s="20" t="s">
        <v>67</v>
      </c>
      <c r="I13" s="20"/>
      <c r="J13" s="23" t="s">
        <v>48</v>
      </c>
    </row>
    <row r="14" spans="1:10" ht="12.75">
      <c r="A14" s="31"/>
      <c r="B14" s="32"/>
      <c r="C14" s="33"/>
      <c r="D14" s="34"/>
      <c r="E14" s="20"/>
      <c r="F14" s="18" t="s">
        <v>47</v>
      </c>
      <c r="G14" s="21"/>
      <c r="H14" s="20" t="s">
        <v>67</v>
      </c>
      <c r="I14" s="20"/>
      <c r="J14" s="23" t="s">
        <v>46</v>
      </c>
    </row>
    <row r="15" spans="1:10" ht="12.75">
      <c r="A15" s="20"/>
      <c r="B15" s="25"/>
      <c r="C15" s="20"/>
      <c r="D15" s="20"/>
      <c r="E15" s="20"/>
      <c r="F15" s="18" t="s">
        <v>45</v>
      </c>
      <c r="G15" s="21"/>
      <c r="H15" s="20" t="s">
        <v>67</v>
      </c>
      <c r="I15" s="20"/>
      <c r="J15" s="23" t="s">
        <v>44</v>
      </c>
    </row>
    <row r="16" spans="1:10" ht="15.75">
      <c r="A16" s="19" t="s">
        <v>43</v>
      </c>
      <c r="B16" s="35" t="s">
        <v>42</v>
      </c>
      <c r="C16" s="36" t="s">
        <v>64</v>
      </c>
      <c r="D16" s="37" t="s">
        <v>75</v>
      </c>
      <c r="E16" s="20"/>
      <c r="F16" s="18" t="s">
        <v>41</v>
      </c>
      <c r="G16" s="21"/>
      <c r="H16" s="20" t="s">
        <v>67</v>
      </c>
      <c r="I16" s="20"/>
      <c r="J16" s="23" t="s">
        <v>40</v>
      </c>
    </row>
    <row r="17" spans="1:10" ht="14.25" customHeight="1" thickBot="1">
      <c r="A17" s="19" t="s">
        <v>39</v>
      </c>
      <c r="B17" s="38">
        <v>650</v>
      </c>
      <c r="C17" s="20"/>
      <c r="D17" s="20"/>
      <c r="E17" s="20"/>
      <c r="F17" s="18" t="s">
        <v>38</v>
      </c>
      <c r="G17" s="21"/>
      <c r="H17" s="20" t="s">
        <v>67</v>
      </c>
      <c r="I17" s="20"/>
      <c r="J17" s="23" t="s">
        <v>37</v>
      </c>
    </row>
    <row r="18" spans="1:10" ht="19.5" customHeight="1">
      <c r="A18" s="129" t="s">
        <v>36</v>
      </c>
      <c r="B18" s="130"/>
      <c r="C18" s="130"/>
      <c r="D18" s="130"/>
      <c r="E18" s="130"/>
      <c r="F18" s="130"/>
      <c r="G18" s="130"/>
      <c r="H18" s="131"/>
      <c r="I18" s="132" t="s">
        <v>66</v>
      </c>
      <c r="J18" s="133" t="s">
        <v>68</v>
      </c>
    </row>
    <row r="19" spans="1:10" ht="12.75">
      <c r="A19" s="134"/>
      <c r="B19" s="135"/>
      <c r="C19" s="135"/>
      <c r="D19" s="136"/>
      <c r="E19" s="136"/>
      <c r="F19" s="136"/>
      <c r="G19" s="137" t="s">
        <v>35</v>
      </c>
      <c r="H19" s="137" t="s">
        <v>34</v>
      </c>
      <c r="I19" s="138"/>
      <c r="J19" s="139"/>
    </row>
    <row r="20" spans="1:10" ht="12.75">
      <c r="A20" s="140" t="s">
        <v>33</v>
      </c>
      <c r="B20" s="135"/>
      <c r="C20" s="135"/>
      <c r="D20" s="141" t="s">
        <v>32</v>
      </c>
      <c r="E20" s="141" t="s">
        <v>65</v>
      </c>
      <c r="F20" s="141" t="s">
        <v>31</v>
      </c>
      <c r="G20" s="141" t="s">
        <v>30</v>
      </c>
      <c r="H20" s="141" t="s">
        <v>29</v>
      </c>
      <c r="I20" s="138"/>
      <c r="J20" s="139"/>
    </row>
    <row r="21" spans="1:10" ht="6.75" customHeight="1" thickBot="1">
      <c r="A21" s="142"/>
      <c r="B21" s="143"/>
      <c r="C21" s="143"/>
      <c r="D21" s="144"/>
      <c r="E21" s="145"/>
      <c r="F21" s="144"/>
      <c r="G21" s="146"/>
      <c r="H21" s="146"/>
      <c r="I21" s="147"/>
      <c r="J21" s="148"/>
    </row>
    <row r="22" spans="1:10" ht="12.75">
      <c r="A22" s="39" t="s">
        <v>28</v>
      </c>
      <c r="B22" s="40"/>
      <c r="C22" s="40"/>
      <c r="D22" s="41"/>
      <c r="E22" s="92"/>
      <c r="F22" s="41"/>
      <c r="G22" s="96"/>
      <c r="H22" s="96"/>
      <c r="I22" s="42"/>
      <c r="J22" s="43"/>
    </row>
    <row r="23" spans="1:10" ht="12.75">
      <c r="A23" s="39" t="s">
        <v>27</v>
      </c>
      <c r="B23" s="44"/>
      <c r="C23" s="45"/>
      <c r="D23" s="46"/>
      <c r="E23" s="93">
        <v>0.0629</v>
      </c>
      <c r="F23" s="47" t="s">
        <v>25</v>
      </c>
      <c r="G23" s="97">
        <v>2600</v>
      </c>
      <c r="H23" s="99">
        <f>IF(E23*G23,+E23*G23,"        ")</f>
        <v>163.54</v>
      </c>
      <c r="I23" s="99">
        <f>E23/B$12</f>
        <v>0.008985714285714286</v>
      </c>
      <c r="J23" s="48">
        <f>H23/H$49</f>
        <v>0.027362646075487492</v>
      </c>
    </row>
    <row r="24" spans="1:10" ht="12.75">
      <c r="A24" s="39" t="s">
        <v>26</v>
      </c>
      <c r="B24" s="44"/>
      <c r="C24" s="44"/>
      <c r="D24" s="49"/>
      <c r="E24" s="93">
        <v>0.4663</v>
      </c>
      <c r="F24" s="47" t="s">
        <v>25</v>
      </c>
      <c r="G24" s="97">
        <v>2400</v>
      </c>
      <c r="H24" s="99">
        <f>IF(E24*G24,+E24*G24,"        ")</f>
        <v>1119.12</v>
      </c>
      <c r="I24" s="99">
        <f aca="true" t="shared" si="0" ref="I24:I43">E24/B$12</f>
        <v>0.06661428571428571</v>
      </c>
      <c r="J24" s="48">
        <f>H24/H$49</f>
        <v>0.1872452273205305</v>
      </c>
    </row>
    <row r="25" spans="1:10" ht="12.75">
      <c r="A25" s="39" t="s">
        <v>69</v>
      </c>
      <c r="B25" s="44"/>
      <c r="C25" s="44"/>
      <c r="D25" s="49"/>
      <c r="E25" s="93">
        <v>7</v>
      </c>
      <c r="F25" s="47" t="s">
        <v>70</v>
      </c>
      <c r="G25" s="97">
        <v>50</v>
      </c>
      <c r="H25" s="99">
        <f>IF(E25*G25,+E25*G25,"        ")</f>
        <v>350</v>
      </c>
      <c r="I25" s="99">
        <f>E25/B$12</f>
        <v>1</v>
      </c>
      <c r="J25" s="48">
        <f>H25/H$49</f>
        <v>0.058560145080228825</v>
      </c>
    </row>
    <row r="26" spans="1:11" ht="12.75">
      <c r="A26" s="39" t="s">
        <v>24</v>
      </c>
      <c r="B26" s="44"/>
      <c r="C26" s="44"/>
      <c r="D26" s="49"/>
      <c r="E26" s="93">
        <v>1</v>
      </c>
      <c r="F26" s="47" t="s">
        <v>8</v>
      </c>
      <c r="G26" s="97">
        <v>50</v>
      </c>
      <c r="H26" s="99">
        <f>IF(E26*G26,+E26*G26,"        ")</f>
        <v>50</v>
      </c>
      <c r="I26" s="99">
        <f t="shared" si="0"/>
        <v>0.14285714285714285</v>
      </c>
      <c r="J26" s="48">
        <f>H26/H$49</f>
        <v>0.008365735011461262</v>
      </c>
      <c r="K26" s="11"/>
    </row>
    <row r="27" spans="1:10" ht="9.75" customHeight="1">
      <c r="A27" s="50"/>
      <c r="B27" s="44"/>
      <c r="C27" s="44"/>
      <c r="D27" s="49"/>
      <c r="E27" s="93"/>
      <c r="F27" s="49"/>
      <c r="G27" s="97"/>
      <c r="H27" s="99"/>
      <c r="I27" s="99"/>
      <c r="J27" s="48"/>
    </row>
    <row r="28" spans="1:10" ht="12.75">
      <c r="A28" s="39" t="s">
        <v>23</v>
      </c>
      <c r="B28" s="44"/>
      <c r="C28" s="44"/>
      <c r="D28" s="49"/>
      <c r="E28" s="93">
        <v>0.9</v>
      </c>
      <c r="F28" s="47" t="s">
        <v>10</v>
      </c>
      <c r="G28" s="97">
        <v>650</v>
      </c>
      <c r="H28" s="99">
        <f>IF(E28*G28,+E28*G28,"        ")</f>
        <v>585</v>
      </c>
      <c r="I28" s="99">
        <f t="shared" si="0"/>
        <v>0.1285714285714286</v>
      </c>
      <c r="J28" s="48">
        <f>H28/H$49</f>
        <v>0.09787909963409676</v>
      </c>
    </row>
    <row r="29" spans="1:10" ht="8.25" customHeight="1">
      <c r="A29" s="50"/>
      <c r="B29" s="44"/>
      <c r="C29" s="44"/>
      <c r="D29" s="49"/>
      <c r="E29" s="93"/>
      <c r="F29" s="49"/>
      <c r="G29" s="97"/>
      <c r="H29" s="99"/>
      <c r="I29" s="99"/>
      <c r="J29" s="48"/>
    </row>
    <row r="30" spans="1:10" ht="12.75">
      <c r="A30" s="39" t="s">
        <v>22</v>
      </c>
      <c r="B30" s="44"/>
      <c r="C30" s="44"/>
      <c r="D30" s="49"/>
      <c r="E30" s="93">
        <v>0.1183</v>
      </c>
      <c r="F30" s="47" t="s">
        <v>10</v>
      </c>
      <c r="G30" s="97">
        <v>650</v>
      </c>
      <c r="H30" s="99">
        <f>IF(E30*G30,+E30*G30,"        ")</f>
        <v>76.895</v>
      </c>
      <c r="I30" s="99">
        <f t="shared" si="0"/>
        <v>0.016900000000000002</v>
      </c>
      <c r="J30" s="48">
        <f>H30/H$49</f>
        <v>0.012865663874126273</v>
      </c>
    </row>
    <row r="31" spans="1:10" ht="7.5" customHeight="1">
      <c r="A31" s="50"/>
      <c r="B31" s="44"/>
      <c r="C31" s="44"/>
      <c r="D31" s="49"/>
      <c r="E31" s="93"/>
      <c r="F31" s="49"/>
      <c r="G31" s="97"/>
      <c r="H31" s="99"/>
      <c r="I31" s="99"/>
      <c r="J31" s="48"/>
    </row>
    <row r="32" spans="1:11" ht="12.75">
      <c r="A32" s="39" t="s">
        <v>21</v>
      </c>
      <c r="B32" s="44"/>
      <c r="C32" s="51"/>
      <c r="D32" s="47" t="s">
        <v>20</v>
      </c>
      <c r="E32" s="93">
        <v>0.9633</v>
      </c>
      <c r="F32" s="47" t="s">
        <v>10</v>
      </c>
      <c r="G32" s="97">
        <v>650</v>
      </c>
      <c r="H32" s="99">
        <f>IF(E32*G32,+E32*G32,"        ")</f>
        <v>626.145</v>
      </c>
      <c r="I32" s="99">
        <f t="shared" si="0"/>
        <v>0.13761428571428572</v>
      </c>
      <c r="J32" s="48">
        <f>H32/H$49</f>
        <v>0.10476326297502822</v>
      </c>
      <c r="K32" s="11"/>
    </row>
    <row r="33" spans="1:10" ht="9.75" customHeight="1">
      <c r="A33" s="50"/>
      <c r="B33" s="44"/>
      <c r="C33" s="51"/>
      <c r="D33" s="49"/>
      <c r="E33" s="93"/>
      <c r="F33" s="49"/>
      <c r="G33" s="97"/>
      <c r="H33" s="99"/>
      <c r="I33" s="99"/>
      <c r="J33" s="48"/>
    </row>
    <row r="34" spans="1:11" ht="12.75">
      <c r="A34" s="39" t="s">
        <v>19</v>
      </c>
      <c r="B34" s="44"/>
      <c r="C34" s="44"/>
      <c r="D34" s="47" t="s">
        <v>18</v>
      </c>
      <c r="E34" s="93">
        <v>0.98</v>
      </c>
      <c r="F34" s="47" t="s">
        <v>10</v>
      </c>
      <c r="G34" s="97">
        <v>650</v>
      </c>
      <c r="H34" s="99">
        <f>IF(E34*G34,+E34*G34,"        ")</f>
        <v>637</v>
      </c>
      <c r="I34" s="99">
        <f t="shared" si="0"/>
        <v>0.13999999999999999</v>
      </c>
      <c r="J34" s="48">
        <f>H34/H$49</f>
        <v>0.10657946404601647</v>
      </c>
      <c r="K34" s="11"/>
    </row>
    <row r="35" spans="1:10" ht="9" customHeight="1">
      <c r="A35" s="50"/>
      <c r="B35" s="44"/>
      <c r="C35" s="44"/>
      <c r="D35" s="49"/>
      <c r="E35" s="93"/>
      <c r="F35" s="49"/>
      <c r="G35" s="97"/>
      <c r="H35" s="99"/>
      <c r="I35" s="101"/>
      <c r="J35" s="48"/>
    </row>
    <row r="36" spans="1:11" ht="12.75">
      <c r="A36" s="39" t="s">
        <v>17</v>
      </c>
      <c r="B36" s="44"/>
      <c r="C36" s="44"/>
      <c r="D36" s="49"/>
      <c r="E36" s="93"/>
      <c r="F36" s="49"/>
      <c r="G36" s="97"/>
      <c r="H36" s="99"/>
      <c r="I36" s="101"/>
      <c r="J36" s="48"/>
      <c r="K36" s="11"/>
    </row>
    <row r="37" spans="1:10" ht="12.75">
      <c r="A37" s="39" t="s">
        <v>16</v>
      </c>
      <c r="B37" s="44"/>
      <c r="C37" s="44"/>
      <c r="D37" s="47" t="s">
        <v>15</v>
      </c>
      <c r="E37" s="93">
        <v>0.4663</v>
      </c>
      <c r="F37" s="47" t="s">
        <v>10</v>
      </c>
      <c r="G37" s="97">
        <v>650</v>
      </c>
      <c r="H37" s="99">
        <f>IF(E37*G37,+E37*G37,"        ")</f>
        <v>303.09499999999997</v>
      </c>
      <c r="I37" s="99">
        <f t="shared" si="0"/>
        <v>0.06661428571428571</v>
      </c>
      <c r="J37" s="48">
        <f>H37/H$49</f>
        <v>0.05071224906597701</v>
      </c>
    </row>
    <row r="38" spans="1:10" ht="9.75" customHeight="1">
      <c r="A38" s="50"/>
      <c r="B38" s="44"/>
      <c r="C38" s="44"/>
      <c r="D38" s="49"/>
      <c r="E38" s="93"/>
      <c r="F38" s="49"/>
      <c r="G38" s="97"/>
      <c r="H38" s="99"/>
      <c r="I38" s="99"/>
      <c r="J38" s="48"/>
    </row>
    <row r="39" spans="1:11" ht="12.75">
      <c r="A39" s="39" t="s">
        <v>14</v>
      </c>
      <c r="B39" s="44"/>
      <c r="C39" s="44"/>
      <c r="D39" s="47" t="s">
        <v>13</v>
      </c>
      <c r="E39" s="93">
        <v>0.98</v>
      </c>
      <c r="F39" s="47" t="s">
        <v>10</v>
      </c>
      <c r="G39" s="97">
        <v>650</v>
      </c>
      <c r="H39" s="99">
        <f>IF(E39*G39,+E39*G39,"        ")</f>
        <v>637</v>
      </c>
      <c r="I39" s="99">
        <f t="shared" si="0"/>
        <v>0.13999999999999999</v>
      </c>
      <c r="J39" s="48">
        <f>H39/H$49</f>
        <v>0.10657946404601647</v>
      </c>
      <c r="K39" s="11"/>
    </row>
    <row r="40" spans="1:10" ht="9" customHeight="1">
      <c r="A40" s="50"/>
      <c r="B40" s="44"/>
      <c r="C40" s="45"/>
      <c r="D40" s="49"/>
      <c r="E40" s="93"/>
      <c r="F40" s="49"/>
      <c r="G40" s="97"/>
      <c r="H40" s="99"/>
      <c r="I40" s="99"/>
      <c r="J40" s="48"/>
    </row>
    <row r="41" spans="1:10" ht="12.75">
      <c r="A41" s="39" t="s">
        <v>12</v>
      </c>
      <c r="B41" s="44"/>
      <c r="C41" s="45"/>
      <c r="D41" s="47" t="s">
        <v>11</v>
      </c>
      <c r="E41" s="93">
        <v>1.3783</v>
      </c>
      <c r="F41" s="47" t="s">
        <v>10</v>
      </c>
      <c r="G41" s="97">
        <v>650</v>
      </c>
      <c r="H41" s="99">
        <f>IF(E41*G41,+E41*G41,"        ")</f>
        <v>895.8950000000001</v>
      </c>
      <c r="I41" s="99">
        <f t="shared" si="0"/>
        <v>0.19690000000000002</v>
      </c>
      <c r="J41" s="48">
        <f>H41/H$49</f>
        <v>0.14989640336186175</v>
      </c>
    </row>
    <row r="42" spans="1:10" ht="6" customHeight="1">
      <c r="A42" s="50"/>
      <c r="B42" s="44"/>
      <c r="C42" s="44"/>
      <c r="D42" s="49"/>
      <c r="E42" s="94"/>
      <c r="F42" s="49"/>
      <c r="G42" s="94"/>
      <c r="H42" s="49"/>
      <c r="I42" s="99"/>
      <c r="J42" s="48"/>
    </row>
    <row r="43" spans="1:10" ht="13.5" thickBot="1">
      <c r="A43" s="52" t="s">
        <v>9</v>
      </c>
      <c r="B43" s="53"/>
      <c r="C43" s="53"/>
      <c r="D43" s="54"/>
      <c r="E43" s="95">
        <v>1</v>
      </c>
      <c r="F43" s="55" t="s">
        <v>8</v>
      </c>
      <c r="G43" s="98">
        <v>50</v>
      </c>
      <c r="H43" s="100">
        <f>IF(E43*G43,+E43*G43,"        ")</f>
        <v>50</v>
      </c>
      <c r="I43" s="100">
        <f t="shared" si="0"/>
        <v>0.14285714285714285</v>
      </c>
      <c r="J43" s="56">
        <f>H43/H$49</f>
        <v>0.008365735011461262</v>
      </c>
    </row>
    <row r="44" spans="1:10" ht="10.5" customHeight="1" thickBot="1">
      <c r="A44" s="57"/>
      <c r="B44" s="44"/>
      <c r="C44" s="44"/>
      <c r="D44" s="58"/>
      <c r="E44" s="59"/>
      <c r="F44" s="60"/>
      <c r="G44" s="61"/>
      <c r="H44" s="103"/>
      <c r="I44" s="20"/>
      <c r="J44" s="62"/>
    </row>
    <row r="45" spans="1:10" ht="12.75">
      <c r="A45" s="63" t="s">
        <v>7</v>
      </c>
      <c r="B45" s="64"/>
      <c r="C45" s="65"/>
      <c r="D45" s="66"/>
      <c r="E45" s="66"/>
      <c r="F45" s="64"/>
      <c r="G45" s="67"/>
      <c r="H45" s="102">
        <f>SUM(H22:H43)</f>
        <v>5493.6900000000005</v>
      </c>
      <c r="I45" s="68"/>
      <c r="J45" s="62"/>
    </row>
    <row r="46" spans="1:10" ht="12.75">
      <c r="A46" s="39" t="s">
        <v>6</v>
      </c>
      <c r="B46" s="44"/>
      <c r="C46" s="69"/>
      <c r="D46" s="69"/>
      <c r="E46" s="69"/>
      <c r="F46" s="69"/>
      <c r="G46" s="70"/>
      <c r="H46" s="71">
        <f>(H45*0.02)</f>
        <v>109.87380000000002</v>
      </c>
      <c r="I46" s="68"/>
      <c r="J46" s="72"/>
    </row>
    <row r="47" spans="1:14" ht="12.75">
      <c r="A47" s="39" t="s">
        <v>5</v>
      </c>
      <c r="B47" s="44"/>
      <c r="C47" s="69"/>
      <c r="D47" s="69"/>
      <c r="E47" s="69"/>
      <c r="F47" s="69"/>
      <c r="G47" s="70"/>
      <c r="H47" s="71">
        <v>0</v>
      </c>
      <c r="I47" s="68"/>
      <c r="J47" s="73"/>
      <c r="N47" s="9"/>
    </row>
    <row r="48" spans="1:14" ht="12.75">
      <c r="A48" s="39" t="s">
        <v>74</v>
      </c>
      <c r="B48" s="44"/>
      <c r="C48" s="44"/>
      <c r="D48" s="44"/>
      <c r="E48" s="44"/>
      <c r="F48" s="44"/>
      <c r="G48" s="44"/>
      <c r="H48" s="74">
        <f>SUM(H45:H46)*0.0666</f>
        <v>373.1973490800001</v>
      </c>
      <c r="I48" s="75">
        <f>+H48+H46</f>
        <v>483.0711490800001</v>
      </c>
      <c r="J48" s="76"/>
      <c r="N48" s="9">
        <v>1000</v>
      </c>
    </row>
    <row r="49" spans="1:14" s="3" customFormat="1" ht="14.25" customHeight="1" thickBot="1">
      <c r="A49" s="77" t="s">
        <v>4</v>
      </c>
      <c r="B49" s="78"/>
      <c r="C49" s="78"/>
      <c r="D49" s="78"/>
      <c r="E49" s="78"/>
      <c r="F49" s="78"/>
      <c r="G49" s="79"/>
      <c r="H49" s="80">
        <f>SUM(H45:H48)</f>
        <v>5976.761149080001</v>
      </c>
      <c r="I49" s="81"/>
      <c r="J49" s="82"/>
      <c r="K49" s="5"/>
      <c r="L49" s="5"/>
      <c r="N49" s="10">
        <v>500</v>
      </c>
    </row>
    <row r="50" spans="1:14" s="3" customFormat="1" ht="11.25" customHeight="1" thickBot="1">
      <c r="A50" s="112"/>
      <c r="B50" s="113"/>
      <c r="C50" s="113"/>
      <c r="D50" s="113"/>
      <c r="E50" s="113"/>
      <c r="F50" s="113"/>
      <c r="G50" s="114"/>
      <c r="H50" s="115">
        <f>SUM(H46:H48)</f>
        <v>483.0711490800001</v>
      </c>
      <c r="I50" s="83"/>
      <c r="J50" s="82"/>
      <c r="K50" s="5"/>
      <c r="L50" s="5"/>
      <c r="N50" s="10">
        <f>AVERAGE(N48:N49)</f>
        <v>750</v>
      </c>
    </row>
    <row r="51" spans="1:14" ht="17.25" customHeight="1">
      <c r="A51" s="104" t="s">
        <v>3</v>
      </c>
      <c r="B51" s="105"/>
      <c r="C51" s="108">
        <v>0</v>
      </c>
      <c r="D51" s="110">
        <f>(C51/H45)</f>
        <v>0</v>
      </c>
      <c r="E51" s="120" t="s">
        <v>2</v>
      </c>
      <c r="F51" s="121"/>
      <c r="G51" s="106">
        <f>SUM(H28:H43)</f>
        <v>3811.0299999999997</v>
      </c>
      <c r="H51" s="116">
        <f>(G51/H45)</f>
        <v>0.6937104205006106</v>
      </c>
      <c r="I51" s="20"/>
      <c r="J51" s="62"/>
      <c r="K51" s="12"/>
      <c r="N51" s="9"/>
    </row>
    <row r="52" spans="1:14" ht="17.25" customHeight="1" thickBot="1">
      <c r="A52" s="89" t="s">
        <v>1</v>
      </c>
      <c r="B52" s="90"/>
      <c r="C52" s="109">
        <v>0</v>
      </c>
      <c r="D52" s="111">
        <f>ROUND((C52/H45),7)</f>
        <v>0</v>
      </c>
      <c r="E52" s="122" t="s">
        <v>0</v>
      </c>
      <c r="F52" s="123"/>
      <c r="G52" s="91">
        <f>+SUM(H23:H26)</f>
        <v>1682.6599999999999</v>
      </c>
      <c r="H52" s="117">
        <f>(G52/H45)</f>
        <v>0.30628957949938923</v>
      </c>
      <c r="I52" s="84"/>
      <c r="J52" s="62"/>
      <c r="N52" s="9"/>
    </row>
    <row r="53" spans="1:14" ht="18.75" customHeight="1">
      <c r="A53" s="107" t="s">
        <v>72</v>
      </c>
      <c r="B53" s="44"/>
      <c r="C53" s="51"/>
      <c r="D53" s="85"/>
      <c r="E53" s="60"/>
      <c r="F53" s="44"/>
      <c r="G53" s="51"/>
      <c r="H53" s="85"/>
      <c r="I53" s="20"/>
      <c r="J53" s="62"/>
      <c r="N53" s="9"/>
    </row>
    <row r="54" spans="1:14" ht="14.25" customHeight="1">
      <c r="A54" s="128" t="s">
        <v>82</v>
      </c>
      <c r="B54" s="128"/>
      <c r="C54" s="128"/>
      <c r="D54" s="128"/>
      <c r="E54" s="128"/>
      <c r="F54" s="128"/>
      <c r="G54" s="128"/>
      <c r="H54" s="128"/>
      <c r="I54" s="128"/>
      <c r="J54" s="128"/>
      <c r="N54" s="9"/>
    </row>
    <row r="55" spans="1:12" s="2" customFormat="1" ht="12.75" customHeight="1">
      <c r="A55" s="21" t="s">
        <v>71</v>
      </c>
      <c r="B55" s="21"/>
      <c r="C55" s="86"/>
      <c r="D55" s="87"/>
      <c r="E55" s="21"/>
      <c r="F55" s="21"/>
      <c r="G55" s="86"/>
      <c r="H55" s="87"/>
      <c r="I55" s="88"/>
      <c r="J55" s="21"/>
      <c r="K55" s="8"/>
      <c r="L55" s="8"/>
    </row>
    <row r="56" spans="1:12" s="2" customFormat="1" ht="13.5">
      <c r="A56" s="21" t="s">
        <v>80</v>
      </c>
      <c r="B56" s="21"/>
      <c r="C56" s="21"/>
      <c r="D56" s="21"/>
      <c r="E56" s="21"/>
      <c r="F56" s="21"/>
      <c r="G56" s="21"/>
      <c r="H56" s="21"/>
      <c r="I56" s="21"/>
      <c r="J56" s="21"/>
      <c r="K56" s="8"/>
      <c r="L56" s="8"/>
    </row>
    <row r="57" spans="1:12" s="2" customFormat="1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0" ht="13.5">
      <c r="A59" s="127"/>
      <c r="B59" s="127"/>
      <c r="C59" s="127"/>
      <c r="D59" s="127"/>
      <c r="E59" s="127"/>
      <c r="F59" s="127"/>
      <c r="G59" s="127"/>
      <c r="H59" s="127"/>
      <c r="I59" s="127"/>
      <c r="J59" s="127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7"/>
    </row>
  </sheetData>
  <sheetProtection/>
  <mergeCells count="11">
    <mergeCell ref="A59:J59"/>
    <mergeCell ref="I18:I21"/>
    <mergeCell ref="J18:J21"/>
    <mergeCell ref="A18:H18"/>
    <mergeCell ref="A54:J54"/>
    <mergeCell ref="E51:F51"/>
    <mergeCell ref="E52:F52"/>
    <mergeCell ref="A6:J6"/>
    <mergeCell ref="A4:J4"/>
    <mergeCell ref="A5:J5"/>
    <mergeCell ref="A7:J7"/>
  </mergeCells>
  <printOptions/>
  <pageMargins left="0.83" right="0.3937007874015748" top="0.3937007874015748" bottom="0.93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2022-05-13T13:28:48Z</cp:lastPrinted>
  <dcterms:created xsi:type="dcterms:W3CDTF">1999-01-28T14:47:19Z</dcterms:created>
  <dcterms:modified xsi:type="dcterms:W3CDTF">2024-05-08T13:46:59Z</dcterms:modified>
  <cp:category/>
  <cp:version/>
  <cp:contentType/>
  <cp:contentStatus/>
</cp:coreProperties>
</file>