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lderon.AGRICULTURA\Desktop\ADMINISTRACION RURAL\COSTOS 2022\COMPONENTE DE COSTOS 2022\Cereales\"/>
    </mc:Choice>
  </mc:AlternateContent>
  <xr:revisionPtr revIDLastSave="0" documentId="8_{B3C70CFD-96F5-4DEF-BEBD-023152D17DDD}" xr6:coauthVersionLast="47" xr6:coauthVersionMax="47" xr10:uidLastSave="{00000000-0000-0000-0000-000000000000}"/>
  <bookViews>
    <workbookView xWindow="-120" yWindow="-120" windowWidth="20730" windowHeight="11160" xr2:uid="{C433E835-3D91-49A5-BC63-B96F59F37199}"/>
  </bookViews>
  <sheets>
    <sheet name=" MAIZ" sheetId="1" r:id="rId1"/>
  </sheets>
  <definedNames>
    <definedName name="_xlnm.Print_Area" localSheetId="0">' MAIZ'!$A$1:$G$52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1" l="1"/>
  <c r="G46" i="1"/>
  <c r="G48" i="1" s="1"/>
  <c r="G43" i="1"/>
  <c r="G42" i="1"/>
  <c r="G41" i="1"/>
  <c r="G40" i="1"/>
  <c r="G39" i="1"/>
  <c r="G36" i="1"/>
  <c r="G35" i="1"/>
  <c r="G32" i="1"/>
  <c r="G31" i="1"/>
  <c r="G30" i="1"/>
  <c r="G29" i="1"/>
  <c r="G27" i="1"/>
  <c r="G25" i="1"/>
  <c r="G22" i="1"/>
  <c r="G21" i="1"/>
  <c r="G20" i="1"/>
  <c r="G19" i="1"/>
  <c r="G23" i="1" l="1"/>
  <c r="G33" i="1"/>
  <c r="G37" i="1"/>
  <c r="G44" i="1"/>
  <c r="G49" i="1" s="1"/>
  <c r="G51" i="1" l="1"/>
  <c r="G52" i="1" s="1"/>
  <c r="C12" i="1" s="1"/>
  <c r="G50" i="1"/>
</calcChain>
</file>

<file path=xl/sharedStrings.xml><?xml version="1.0" encoding="utf-8"?>
<sst xmlns="http://schemas.openxmlformats.org/spreadsheetml/2006/main" count="114" uniqueCount="97">
  <si>
    <t>DIRECCION REGIONAL AGROPECUARIA SUROESTE</t>
  </si>
  <si>
    <t>UNIDAD REGIONAL DE PLANIFICACION Y ECONOMIA (URPE)</t>
  </si>
  <si>
    <t>SISTEMA COSTO DE PRODUCCION</t>
  </si>
  <si>
    <t>CICLO:</t>
  </si>
  <si>
    <t>4  Meses</t>
  </si>
  <si>
    <t>COSTO/TAS.</t>
  </si>
  <si>
    <t>FECHA SIEMBRA:</t>
  </si>
  <si>
    <t>Todo el Año</t>
  </si>
  <si>
    <t>FECHA COSECHA:</t>
  </si>
  <si>
    <t>HOMBRE-DIA</t>
  </si>
  <si>
    <t>ORIGEN DE AGUAS:</t>
  </si>
  <si>
    <t xml:space="preserve">Gravedad </t>
  </si>
  <si>
    <t>JORNAL DIARIO RD$750.00</t>
  </si>
  <si>
    <t>NIVEL DE INSUMOS:</t>
  </si>
  <si>
    <t>Medio</t>
  </si>
  <si>
    <t>PREP. TERRENOS:</t>
  </si>
  <si>
    <t>Mecanizado</t>
  </si>
  <si>
    <t xml:space="preserve">          ACTUALIZADO EN:</t>
  </si>
  <si>
    <t>Actividad</t>
  </si>
  <si>
    <t>Cantidad</t>
  </si>
  <si>
    <t>Unidad</t>
  </si>
  <si>
    <t>Frecuencia</t>
  </si>
  <si>
    <t>Precio Unitario</t>
  </si>
  <si>
    <t>RD$</t>
  </si>
  <si>
    <t>Acondicionamiento del terreno</t>
  </si>
  <si>
    <t>Corte</t>
  </si>
  <si>
    <t>Tarea</t>
  </si>
  <si>
    <t>Cruce</t>
  </si>
  <si>
    <t>Rastra</t>
  </si>
  <si>
    <t>Surqueo</t>
  </si>
  <si>
    <t>Total Preparaciòn</t>
  </si>
  <si>
    <t>Gastos de Insumos</t>
  </si>
  <si>
    <t>Uso de Semilla</t>
  </si>
  <si>
    <t>Quintal</t>
  </si>
  <si>
    <t>Fertilizante Granulado</t>
  </si>
  <si>
    <t>Litro</t>
  </si>
  <si>
    <t>Herbicida</t>
  </si>
  <si>
    <t>Insecticidas</t>
  </si>
  <si>
    <t>Libra</t>
  </si>
  <si>
    <t>Total de Gastos de Insumos</t>
  </si>
  <si>
    <t>Otros Gastos</t>
  </si>
  <si>
    <t>Pago de Agua de Riego</t>
  </si>
  <si>
    <t>Mano de Obra Directa</t>
  </si>
  <si>
    <t>Hom/Dìa</t>
  </si>
  <si>
    <t>Aplicaciòn de Plaguicida</t>
  </si>
  <si>
    <t>Siembra Mecanizada</t>
  </si>
  <si>
    <t>Desyerbo Manual</t>
  </si>
  <si>
    <t>Sub-Total</t>
  </si>
  <si>
    <t>Recolecciòn</t>
  </si>
  <si>
    <t>Cargos Financieros (12%)</t>
  </si>
  <si>
    <t>Total</t>
  </si>
  <si>
    <t>RUBRO: MAIZ</t>
  </si>
  <si>
    <t>VARIEDAD:  CRIOLLO</t>
  </si>
  <si>
    <t>RENDIMIENTO:  3.00 QQS./TAS.</t>
  </si>
  <si>
    <t>1.</t>
  </si>
  <si>
    <t>1.1</t>
  </si>
  <si>
    <t>1.2</t>
  </si>
  <si>
    <t>1.3</t>
  </si>
  <si>
    <t>1.4</t>
  </si>
  <si>
    <t>1.5</t>
  </si>
  <si>
    <t>2.</t>
  </si>
  <si>
    <t>2.1</t>
  </si>
  <si>
    <t>2.4</t>
  </si>
  <si>
    <t>2.4.1</t>
  </si>
  <si>
    <t>Glifosato, Rayo</t>
  </si>
  <si>
    <t>2.5</t>
  </si>
  <si>
    <t>2.5.2</t>
  </si>
  <si>
    <t>Cipermetrina</t>
  </si>
  <si>
    <t>2.6</t>
  </si>
  <si>
    <t>2.7</t>
  </si>
  <si>
    <t>Abono Foliar</t>
  </si>
  <si>
    <t>3.</t>
  </si>
  <si>
    <t>3.1</t>
  </si>
  <si>
    <t>3.2</t>
  </si>
  <si>
    <t>Transporte de Semillas</t>
  </si>
  <si>
    <t>Total Otros Gastos</t>
  </si>
  <si>
    <t>4.</t>
  </si>
  <si>
    <t>4.1</t>
  </si>
  <si>
    <t>Aplicación de Riego</t>
  </si>
  <si>
    <t>4.2</t>
  </si>
  <si>
    <t>4.3</t>
  </si>
  <si>
    <t>4.4</t>
  </si>
  <si>
    <t>Aplicación de Herbicida</t>
  </si>
  <si>
    <t>5.</t>
  </si>
  <si>
    <t>5.1</t>
  </si>
  <si>
    <t>Cosecha</t>
  </si>
  <si>
    <t>5.3</t>
  </si>
  <si>
    <t>Transporte a los Almacenes de Acopios</t>
  </si>
  <si>
    <t>Imprevistos (5%)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</si>
  <si>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interés.Precios de los insumos actualizados a mayo, 2022</t>
  </si>
  <si>
    <t>El uso de una "MARCA DE FABRICA" no constituye una recomendación del producto, sino lo que informaron los productores.</t>
  </si>
  <si>
    <t>Las unidades de médida expresadas en los insumos corresponde a la forma en la que los productores  la obtienen de los puntos de venta o agroquímicas.</t>
  </si>
  <si>
    <t>Una Hectárea equivale a 15.9 tareas.</t>
  </si>
  <si>
    <t>Fuente:  Ministerio de Agricultura, Regional Suroeste.</t>
  </si>
  <si>
    <t>MINISTERIO DE AGRICULTURA</t>
  </si>
  <si>
    <r>
      <rPr>
        <b/>
        <sz val="10"/>
        <rFont val="Calibri"/>
        <family val="2"/>
        <scheme val="minor"/>
      </rPr>
      <t>Fungicida</t>
    </r>
    <r>
      <rPr>
        <sz val="10"/>
        <rFont val="Calibri"/>
        <family val="2"/>
        <scheme val="minor"/>
      </rPr>
      <t xml:space="preserve"> (Dithane M60)</t>
    </r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</si>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</sst>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3" xfId="0" applyFont="1" applyFill="1" applyBorder="1"/>
    <xf numFmtId="4" fontId="2" fillId="3" borderId="3" xfId="0" applyNumberFormat="1" applyFont="1" applyFill="1" applyBorder="1"/>
    <xf numFmtId="164" fontId="2" fillId="3" borderId="3" xfId="0" applyNumberFormat="1" applyFont="1" applyFill="1" applyBorder="1"/>
    <xf numFmtId="0" fontId="1" fillId="3" borderId="0" xfId="0" applyFont="1" applyFill="1" applyAlignment="1">
      <alignment horizontal="left"/>
    </xf>
    <xf numFmtId="4" fontId="1" fillId="3" borderId="0" xfId="0" applyNumberFormat="1" applyFont="1" applyFill="1"/>
    <xf numFmtId="0" fontId="2" fillId="3" borderId="0" xfId="0" applyFont="1" applyFill="1"/>
    <xf numFmtId="49" fontId="2" fillId="3" borderId="0" xfId="0" applyNumberFormat="1" applyFont="1" applyFill="1"/>
    <xf numFmtId="0" fontId="3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justify"/>
    </xf>
    <xf numFmtId="0" fontId="6" fillId="3" borderId="3" xfId="0" applyFont="1" applyFill="1" applyBorder="1"/>
    <xf numFmtId="0" fontId="5" fillId="3" borderId="3" xfId="0" applyFont="1" applyFill="1" applyBorder="1"/>
    <xf numFmtId="0" fontId="6" fillId="3" borderId="3" xfId="0" applyFont="1" applyFill="1" applyBorder="1" applyAlignment="1">
      <alignment horizontal="center"/>
    </xf>
    <xf numFmtId="164" fontId="6" fillId="3" borderId="3" xfId="0" applyNumberFormat="1" applyFont="1" applyFill="1" applyBorder="1"/>
    <xf numFmtId="4" fontId="6" fillId="3" borderId="3" xfId="0" applyNumberFormat="1" applyFont="1" applyFill="1" applyBorder="1"/>
    <xf numFmtId="164" fontId="5" fillId="3" borderId="3" xfId="0" applyNumberFormat="1" applyFont="1" applyFill="1" applyBorder="1"/>
    <xf numFmtId="0" fontId="5" fillId="3" borderId="3" xfId="0" applyFont="1" applyFill="1" applyBorder="1" applyAlignment="1">
      <alignment horizontal="center"/>
    </xf>
    <xf numFmtId="4" fontId="5" fillId="3" borderId="3" xfId="0" applyNumberFormat="1" applyFont="1" applyFill="1" applyBorder="1"/>
    <xf numFmtId="0" fontId="6" fillId="3" borderId="3" xfId="0" applyFont="1" applyFill="1" applyBorder="1" applyAlignment="1">
      <alignment horizontal="left"/>
    </xf>
    <xf numFmtId="4" fontId="8" fillId="4" borderId="4" xfId="0" applyNumberFormat="1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wrapText="1"/>
    </xf>
    <xf numFmtId="0" fontId="5" fillId="3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4" fontId="7" fillId="3" borderId="0" xfId="0" applyNumberFormat="1" applyFont="1" applyFill="1" applyAlignment="1">
      <alignment horizontal="center"/>
    </xf>
    <xf numFmtId="4" fontId="5" fillId="3" borderId="5" xfId="0" applyNumberFormat="1" applyFont="1" applyFill="1" applyBorder="1"/>
    <xf numFmtId="0" fontId="5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2133600</xdr:colOff>
      <xdr:row>0</xdr:row>
      <xdr:rowOff>95250</xdr:rowOff>
    </xdr:from>
    <xdr:to>
      <xdr:col>3</xdr:col>
      <xdr:colOff>362056</xdr:colOff>
      <xdr:row>2</xdr:row>
      <xdr:rowOff>147104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9C1B5-F100-48F2-B042-CF7290463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7450" y="95250"/>
          <a:ext cx="1219306" cy="43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A34CA-2A29-4567-BF2E-5224BECDA2E9}">
  <dimension ref="A1:H57"/>
  <sheetViews>
    <sheetView tabSelected="1" topLeftCell="A42" workbookViewId="0">
      <selection activeCell="I53" sqref="I53"/>
    </sheetView>
  </sheetViews>
  <sheetFormatPr baseColWidth="10" defaultRowHeight="15" x14ac:dyDescent="0.25"/>
  <cols>
    <col min="1" max="1" width="4.85546875" customWidth="1"/>
    <col min="2" max="2" width="33.42578125" customWidth="1"/>
  </cols>
  <sheetData>
    <row r="1" spans="1:8" x14ac:dyDescent="0.25">
      <c r="A1" s="4"/>
      <c r="B1" s="4"/>
      <c r="C1" s="4"/>
      <c r="D1" s="4"/>
      <c r="E1" s="4"/>
      <c r="F1" s="4"/>
      <c r="G1" s="5"/>
    </row>
    <row r="2" spans="1:8" x14ac:dyDescent="0.25">
      <c r="A2" s="6"/>
      <c r="B2" s="6"/>
      <c r="C2" s="6"/>
      <c r="D2" s="6"/>
      <c r="E2" s="6"/>
      <c r="F2" s="6"/>
      <c r="G2" s="6"/>
    </row>
    <row r="3" spans="1:8" x14ac:dyDescent="0.25">
      <c r="A3" s="6"/>
      <c r="B3" s="6"/>
      <c r="C3" s="6"/>
      <c r="D3" s="6"/>
      <c r="E3" s="6"/>
      <c r="F3" s="6"/>
      <c r="G3" s="6"/>
    </row>
    <row r="4" spans="1:8" ht="15.75" x14ac:dyDescent="0.25">
      <c r="A4" s="33" t="s">
        <v>94</v>
      </c>
      <c r="B4" s="33"/>
      <c r="C4" s="33"/>
      <c r="D4" s="33"/>
      <c r="E4" s="33"/>
      <c r="F4" s="33"/>
      <c r="G4" s="33"/>
      <c r="H4" s="8"/>
    </row>
    <row r="5" spans="1:8" ht="15.75" x14ac:dyDescent="0.25">
      <c r="A5" s="33" t="s">
        <v>0</v>
      </c>
      <c r="B5" s="33"/>
      <c r="C5" s="33"/>
      <c r="D5" s="33"/>
      <c r="E5" s="33"/>
      <c r="F5" s="33"/>
      <c r="G5" s="33"/>
    </row>
    <row r="6" spans="1:8" x14ac:dyDescent="0.25">
      <c r="A6" s="35" t="s">
        <v>1</v>
      </c>
      <c r="B6" s="35"/>
      <c r="C6" s="35"/>
      <c r="D6" s="35"/>
      <c r="E6" s="35"/>
      <c r="F6" s="35"/>
      <c r="G6" s="35"/>
    </row>
    <row r="7" spans="1:8" x14ac:dyDescent="0.25">
      <c r="A7" s="6"/>
      <c r="B7" s="6"/>
      <c r="C7" s="6"/>
      <c r="D7" s="6"/>
      <c r="E7" s="6"/>
      <c r="F7" s="6"/>
      <c r="G7" s="6"/>
    </row>
    <row r="8" spans="1:8" x14ac:dyDescent="0.25">
      <c r="A8" s="36" t="s">
        <v>2</v>
      </c>
      <c r="B8" s="36"/>
      <c r="C8" s="36"/>
      <c r="D8" s="36"/>
      <c r="E8" s="36"/>
      <c r="F8" s="36"/>
      <c r="G8" s="36"/>
    </row>
    <row r="9" spans="1:8" x14ac:dyDescent="0.25">
      <c r="A9" s="9"/>
      <c r="B9" s="9"/>
      <c r="C9" s="9"/>
      <c r="D9" s="9"/>
      <c r="E9" s="6"/>
      <c r="F9" s="6"/>
      <c r="G9" s="6"/>
    </row>
    <row r="10" spans="1:8" x14ac:dyDescent="0.25">
      <c r="A10" s="37" t="s">
        <v>51</v>
      </c>
      <c r="B10" s="37"/>
      <c r="C10" s="10"/>
      <c r="D10" s="9"/>
      <c r="E10" s="38" t="s">
        <v>3</v>
      </c>
      <c r="F10" s="38"/>
      <c r="G10" s="11" t="s">
        <v>4</v>
      </c>
    </row>
    <row r="11" spans="1:8" x14ac:dyDescent="0.25">
      <c r="A11" s="37" t="s">
        <v>52</v>
      </c>
      <c r="B11" s="37"/>
      <c r="C11" s="39" t="s">
        <v>5</v>
      </c>
      <c r="D11" s="39"/>
      <c r="E11" s="38" t="s">
        <v>6</v>
      </c>
      <c r="F11" s="38"/>
      <c r="G11" s="11" t="s">
        <v>7</v>
      </c>
    </row>
    <row r="12" spans="1:8" x14ac:dyDescent="0.25">
      <c r="A12" s="12" t="s">
        <v>53</v>
      </c>
      <c r="B12" s="13"/>
      <c r="C12" s="40">
        <f>+G52</f>
        <v>5610.7705000000005</v>
      </c>
      <c r="D12" s="39"/>
      <c r="E12" s="38" t="s">
        <v>8</v>
      </c>
      <c r="F12" s="38"/>
      <c r="G12" s="11" t="s">
        <v>7</v>
      </c>
    </row>
    <row r="13" spans="1:8" x14ac:dyDescent="0.25">
      <c r="A13" s="12" t="s">
        <v>9</v>
      </c>
      <c r="B13" s="13"/>
      <c r="C13" s="14"/>
      <c r="D13" s="14"/>
      <c r="E13" s="38" t="s">
        <v>10</v>
      </c>
      <c r="F13" s="38"/>
      <c r="G13" s="11" t="s">
        <v>11</v>
      </c>
    </row>
    <row r="14" spans="1:8" x14ac:dyDescent="0.25">
      <c r="A14" s="12" t="s">
        <v>12</v>
      </c>
      <c r="B14" s="13"/>
      <c r="C14" s="14"/>
      <c r="D14" s="14"/>
      <c r="E14" s="38" t="s">
        <v>13</v>
      </c>
      <c r="F14" s="38"/>
      <c r="G14" s="11" t="s">
        <v>14</v>
      </c>
    </row>
    <row r="15" spans="1:8" x14ac:dyDescent="0.25">
      <c r="A15" s="6"/>
      <c r="B15" s="6"/>
      <c r="C15" s="14"/>
      <c r="D15" s="14"/>
      <c r="E15" s="38" t="s">
        <v>15</v>
      </c>
      <c r="F15" s="38"/>
      <c r="G15" s="11" t="s">
        <v>16</v>
      </c>
    </row>
    <row r="16" spans="1:8" ht="15.75" thickBot="1" x14ac:dyDescent="0.3">
      <c r="A16" s="6"/>
      <c r="B16" s="6"/>
      <c r="C16" s="6"/>
      <c r="D16" s="6"/>
      <c r="E16" s="34" t="s">
        <v>17</v>
      </c>
      <c r="F16" s="34"/>
      <c r="G16" s="7" t="s">
        <v>96</v>
      </c>
    </row>
    <row r="17" spans="1:7" ht="26.25" thickBot="1" x14ac:dyDescent="0.3">
      <c r="A17" s="15" t="s">
        <v>54</v>
      </c>
      <c r="B17" s="16" t="s">
        <v>18</v>
      </c>
      <c r="C17" s="16" t="s">
        <v>19</v>
      </c>
      <c r="D17" s="16" t="s">
        <v>20</v>
      </c>
      <c r="E17" s="16" t="s">
        <v>21</v>
      </c>
      <c r="F17" s="17" t="s">
        <v>22</v>
      </c>
      <c r="G17" s="16" t="s">
        <v>23</v>
      </c>
    </row>
    <row r="18" spans="1:7" x14ac:dyDescent="0.25">
      <c r="A18" s="18" t="s">
        <v>55</v>
      </c>
      <c r="B18" s="19" t="s">
        <v>24</v>
      </c>
      <c r="C18" s="18"/>
      <c r="D18" s="20"/>
      <c r="E18" s="18"/>
      <c r="F18" s="18"/>
      <c r="G18" s="1"/>
    </row>
    <row r="19" spans="1:7" x14ac:dyDescent="0.25">
      <c r="A19" s="18" t="s">
        <v>56</v>
      </c>
      <c r="B19" s="18" t="s">
        <v>25</v>
      </c>
      <c r="C19" s="21">
        <v>1</v>
      </c>
      <c r="D19" s="20" t="s">
        <v>26</v>
      </c>
      <c r="E19" s="18">
        <v>1</v>
      </c>
      <c r="F19" s="22">
        <v>475</v>
      </c>
      <c r="G19" s="2">
        <f>+F19*E19*C19</f>
        <v>475</v>
      </c>
    </row>
    <row r="20" spans="1:7" x14ac:dyDescent="0.25">
      <c r="A20" s="18" t="s">
        <v>57</v>
      </c>
      <c r="B20" s="18" t="s">
        <v>27</v>
      </c>
      <c r="C20" s="21">
        <v>1</v>
      </c>
      <c r="D20" s="20" t="s">
        <v>26</v>
      </c>
      <c r="E20" s="18">
        <v>1</v>
      </c>
      <c r="F20" s="22">
        <v>345</v>
      </c>
      <c r="G20" s="2">
        <f>+F20*E20*C20</f>
        <v>345</v>
      </c>
    </row>
    <row r="21" spans="1:7" x14ac:dyDescent="0.25">
      <c r="A21" s="18" t="s">
        <v>58</v>
      </c>
      <c r="B21" s="18" t="s">
        <v>28</v>
      </c>
      <c r="C21" s="21">
        <v>1</v>
      </c>
      <c r="D21" s="20" t="s">
        <v>26</v>
      </c>
      <c r="E21" s="18">
        <v>1</v>
      </c>
      <c r="F21" s="22">
        <v>230</v>
      </c>
      <c r="G21" s="2">
        <f>+F21*E21*C21</f>
        <v>230</v>
      </c>
    </row>
    <row r="22" spans="1:7" x14ac:dyDescent="0.25">
      <c r="A22" s="18" t="s">
        <v>59</v>
      </c>
      <c r="B22" s="18" t="s">
        <v>29</v>
      </c>
      <c r="C22" s="21">
        <v>1</v>
      </c>
      <c r="D22" s="20" t="s">
        <v>26</v>
      </c>
      <c r="E22" s="18">
        <v>1</v>
      </c>
      <c r="F22" s="22">
        <v>150</v>
      </c>
      <c r="G22" s="2">
        <f>+F22*E22*C22</f>
        <v>150</v>
      </c>
    </row>
    <row r="23" spans="1:7" x14ac:dyDescent="0.25">
      <c r="A23" s="18"/>
      <c r="B23" s="19" t="s">
        <v>30</v>
      </c>
      <c r="C23" s="23"/>
      <c r="D23" s="24"/>
      <c r="E23" s="19"/>
      <c r="F23" s="25"/>
      <c r="G23" s="25">
        <f>+G19+G20+G21+G22</f>
        <v>1200</v>
      </c>
    </row>
    <row r="24" spans="1:7" x14ac:dyDescent="0.25">
      <c r="A24" s="19" t="s">
        <v>60</v>
      </c>
      <c r="B24" s="19" t="s">
        <v>31</v>
      </c>
      <c r="C24" s="21"/>
      <c r="D24" s="20"/>
      <c r="E24" s="18"/>
      <c r="F24" s="22"/>
      <c r="G24" s="2"/>
    </row>
    <row r="25" spans="1:7" x14ac:dyDescent="0.25">
      <c r="A25" s="18" t="s">
        <v>61</v>
      </c>
      <c r="B25" s="18" t="s">
        <v>32</v>
      </c>
      <c r="C25" s="21">
        <v>0.03</v>
      </c>
      <c r="D25" s="20" t="s">
        <v>33</v>
      </c>
      <c r="E25" s="18">
        <v>1</v>
      </c>
      <c r="F25" s="22">
        <v>2200</v>
      </c>
      <c r="G25" s="2">
        <f t="shared" ref="G25:G32" si="0">+F25*E25*C25</f>
        <v>66</v>
      </c>
    </row>
    <row r="26" spans="1:7" x14ac:dyDescent="0.25">
      <c r="A26" s="19" t="s">
        <v>62</v>
      </c>
      <c r="B26" s="19" t="s">
        <v>36</v>
      </c>
      <c r="C26" s="21"/>
      <c r="D26" s="20"/>
      <c r="E26" s="18"/>
      <c r="F26" s="22"/>
      <c r="G26" s="2"/>
    </row>
    <row r="27" spans="1:7" x14ac:dyDescent="0.25">
      <c r="A27" s="18" t="s">
        <v>63</v>
      </c>
      <c r="B27" s="18" t="s">
        <v>64</v>
      </c>
      <c r="C27" s="21">
        <v>0.13</v>
      </c>
      <c r="D27" s="20" t="s">
        <v>35</v>
      </c>
      <c r="E27" s="18">
        <v>1</v>
      </c>
      <c r="F27" s="22">
        <v>750</v>
      </c>
      <c r="G27" s="2">
        <f t="shared" si="0"/>
        <v>97.5</v>
      </c>
    </row>
    <row r="28" spans="1:7" x14ac:dyDescent="0.25">
      <c r="A28" s="19" t="s">
        <v>65</v>
      </c>
      <c r="B28" s="19" t="s">
        <v>37</v>
      </c>
      <c r="C28" s="21"/>
      <c r="D28" s="20"/>
      <c r="E28" s="18"/>
      <c r="F28" s="22"/>
      <c r="G28" s="2"/>
    </row>
    <row r="29" spans="1:7" x14ac:dyDescent="0.25">
      <c r="A29" s="18" t="s">
        <v>66</v>
      </c>
      <c r="B29" s="18" t="s">
        <v>67</v>
      </c>
      <c r="C29" s="21">
        <v>0.13</v>
      </c>
      <c r="D29" s="20" t="s">
        <v>35</v>
      </c>
      <c r="E29" s="18">
        <v>1</v>
      </c>
      <c r="F29" s="22">
        <v>1500</v>
      </c>
      <c r="G29" s="2">
        <f t="shared" si="0"/>
        <v>195</v>
      </c>
    </row>
    <row r="30" spans="1:7" x14ac:dyDescent="0.25">
      <c r="A30" s="19" t="s">
        <v>68</v>
      </c>
      <c r="B30" s="18" t="s">
        <v>95</v>
      </c>
      <c r="C30" s="21">
        <v>0.13</v>
      </c>
      <c r="D30" s="20" t="s">
        <v>38</v>
      </c>
      <c r="E30" s="18">
        <v>1</v>
      </c>
      <c r="F30" s="22">
        <v>700</v>
      </c>
      <c r="G30" s="2">
        <f t="shared" si="0"/>
        <v>91</v>
      </c>
    </row>
    <row r="31" spans="1:7" x14ac:dyDescent="0.25">
      <c r="A31" s="18" t="s">
        <v>69</v>
      </c>
      <c r="B31" s="18" t="s">
        <v>70</v>
      </c>
      <c r="C31" s="21">
        <v>0.5</v>
      </c>
      <c r="D31" s="20" t="s">
        <v>38</v>
      </c>
      <c r="E31" s="18">
        <v>1</v>
      </c>
      <c r="F31" s="22">
        <v>140</v>
      </c>
      <c r="G31" s="2">
        <f t="shared" si="0"/>
        <v>70</v>
      </c>
    </row>
    <row r="32" spans="1:7" x14ac:dyDescent="0.25">
      <c r="A32" s="18">
        <v>2.8</v>
      </c>
      <c r="B32" s="18" t="s">
        <v>34</v>
      </c>
      <c r="C32" s="21">
        <v>0.5</v>
      </c>
      <c r="D32" s="20" t="s">
        <v>33</v>
      </c>
      <c r="E32" s="18">
        <v>1</v>
      </c>
      <c r="F32" s="22">
        <v>2600</v>
      </c>
      <c r="G32" s="2">
        <f t="shared" si="0"/>
        <v>1300</v>
      </c>
    </row>
    <row r="33" spans="1:7" x14ac:dyDescent="0.25">
      <c r="A33" s="18"/>
      <c r="B33" s="19" t="s">
        <v>39</v>
      </c>
      <c r="C33" s="23"/>
      <c r="D33" s="24"/>
      <c r="E33" s="19"/>
      <c r="F33" s="25"/>
      <c r="G33" s="25">
        <f>+G25+G27+G29+G30+G31+G32</f>
        <v>1819.5</v>
      </c>
    </row>
    <row r="34" spans="1:7" x14ac:dyDescent="0.25">
      <c r="A34" s="18" t="s">
        <v>71</v>
      </c>
      <c r="B34" s="19" t="s">
        <v>40</v>
      </c>
      <c r="C34" s="21"/>
      <c r="D34" s="20"/>
      <c r="E34" s="18"/>
      <c r="F34" s="22"/>
      <c r="G34" s="2"/>
    </row>
    <row r="35" spans="1:7" x14ac:dyDescent="0.25">
      <c r="A35" s="18" t="s">
        <v>72</v>
      </c>
      <c r="B35" s="18" t="s">
        <v>41</v>
      </c>
      <c r="C35" s="21">
        <v>1</v>
      </c>
      <c r="D35" s="20" t="s">
        <v>26</v>
      </c>
      <c r="E35" s="18">
        <v>0.33500000000000002</v>
      </c>
      <c r="F35" s="22">
        <v>60</v>
      </c>
      <c r="G35" s="2">
        <f>+F35*E35*C35</f>
        <v>20.100000000000001</v>
      </c>
    </row>
    <row r="36" spans="1:7" x14ac:dyDescent="0.25">
      <c r="A36" s="18" t="s">
        <v>73</v>
      </c>
      <c r="B36" s="18" t="s">
        <v>74</v>
      </c>
      <c r="C36" s="21">
        <v>0.3</v>
      </c>
      <c r="D36" s="20" t="s">
        <v>33</v>
      </c>
      <c r="E36" s="18">
        <v>1</v>
      </c>
      <c r="F36" s="22">
        <v>30</v>
      </c>
      <c r="G36" s="2">
        <f>+F36*E36*C36</f>
        <v>9</v>
      </c>
    </row>
    <row r="37" spans="1:7" x14ac:dyDescent="0.25">
      <c r="A37" s="18"/>
      <c r="B37" s="19" t="s">
        <v>75</v>
      </c>
      <c r="C37" s="23"/>
      <c r="D37" s="24"/>
      <c r="E37" s="19"/>
      <c r="F37" s="25"/>
      <c r="G37" s="25">
        <f>SUM(G35:G36)</f>
        <v>29.1</v>
      </c>
    </row>
    <row r="38" spans="1:7" x14ac:dyDescent="0.25">
      <c r="A38" s="19" t="s">
        <v>76</v>
      </c>
      <c r="B38" s="19" t="s">
        <v>42</v>
      </c>
      <c r="C38" s="21"/>
      <c r="D38" s="20"/>
      <c r="E38" s="18"/>
      <c r="F38" s="22"/>
      <c r="G38" s="2"/>
    </row>
    <row r="39" spans="1:7" x14ac:dyDescent="0.25">
      <c r="A39" s="18" t="s">
        <v>77</v>
      </c>
      <c r="B39" s="18" t="s">
        <v>78</v>
      </c>
      <c r="C39" s="21">
        <v>4.4999999999999998E-2</v>
      </c>
      <c r="D39" s="20" t="s">
        <v>43</v>
      </c>
      <c r="E39" s="18">
        <v>5</v>
      </c>
      <c r="F39" s="22">
        <v>750</v>
      </c>
      <c r="G39" s="2">
        <f>+F39*E39*C39</f>
        <v>168.75</v>
      </c>
    </row>
    <row r="40" spans="1:7" x14ac:dyDescent="0.25">
      <c r="A40" s="18" t="s">
        <v>79</v>
      </c>
      <c r="B40" s="18" t="s">
        <v>44</v>
      </c>
      <c r="C40" s="3">
        <v>0.04</v>
      </c>
      <c r="D40" s="20" t="s">
        <v>43</v>
      </c>
      <c r="E40" s="18">
        <v>6</v>
      </c>
      <c r="F40" s="22">
        <v>750</v>
      </c>
      <c r="G40" s="2">
        <f>+F40*E40*C40</f>
        <v>180</v>
      </c>
    </row>
    <row r="41" spans="1:7" x14ac:dyDescent="0.25">
      <c r="A41" s="18" t="s">
        <v>80</v>
      </c>
      <c r="B41" s="18" t="s">
        <v>45</v>
      </c>
      <c r="C41" s="21">
        <v>1</v>
      </c>
      <c r="D41" s="20" t="s">
        <v>26</v>
      </c>
      <c r="E41" s="18">
        <v>1</v>
      </c>
      <c r="F41" s="22">
        <v>340</v>
      </c>
      <c r="G41" s="2">
        <f>+F41*E41*C41</f>
        <v>340</v>
      </c>
    </row>
    <row r="42" spans="1:7" x14ac:dyDescent="0.25">
      <c r="A42" s="18" t="s">
        <v>81</v>
      </c>
      <c r="B42" s="18" t="s">
        <v>46</v>
      </c>
      <c r="C42" s="21">
        <v>0.6</v>
      </c>
      <c r="D42" s="20" t="s">
        <v>43</v>
      </c>
      <c r="E42" s="18">
        <v>1</v>
      </c>
      <c r="F42" s="22">
        <v>750</v>
      </c>
      <c r="G42" s="2">
        <f>+F42*E42*C42</f>
        <v>450</v>
      </c>
    </row>
    <row r="43" spans="1:7" x14ac:dyDescent="0.25">
      <c r="A43" s="26">
        <v>4.5</v>
      </c>
      <c r="B43" s="18" t="s">
        <v>82</v>
      </c>
      <c r="C43" s="21">
        <v>0.06</v>
      </c>
      <c r="D43" s="20" t="s">
        <v>43</v>
      </c>
      <c r="E43" s="18">
        <v>1</v>
      </c>
      <c r="F43" s="22">
        <v>750</v>
      </c>
      <c r="G43" s="2">
        <f>+F43*E43*C43</f>
        <v>45</v>
      </c>
    </row>
    <row r="44" spans="1:7" x14ac:dyDescent="0.25">
      <c r="A44" s="18"/>
      <c r="B44" s="19" t="s">
        <v>47</v>
      </c>
      <c r="C44" s="23"/>
      <c r="D44" s="24"/>
      <c r="E44" s="19"/>
      <c r="F44" s="25"/>
      <c r="G44" s="25">
        <f>+G39+G40+G41+G42+G43</f>
        <v>1183.75</v>
      </c>
    </row>
    <row r="45" spans="1:7" x14ac:dyDescent="0.25">
      <c r="A45" s="19" t="s">
        <v>83</v>
      </c>
      <c r="B45" s="19" t="s">
        <v>48</v>
      </c>
      <c r="C45" s="21"/>
      <c r="D45" s="20"/>
      <c r="E45" s="18"/>
      <c r="F45" s="22"/>
      <c r="G45" s="2"/>
    </row>
    <row r="46" spans="1:7" x14ac:dyDescent="0.25">
      <c r="A46" s="18" t="s">
        <v>84</v>
      </c>
      <c r="B46" s="18" t="s">
        <v>85</v>
      </c>
      <c r="C46" s="21">
        <v>3</v>
      </c>
      <c r="D46" s="20" t="s">
        <v>43</v>
      </c>
      <c r="E46" s="18">
        <v>0.5</v>
      </c>
      <c r="F46" s="22">
        <v>750</v>
      </c>
      <c r="G46" s="2">
        <f>+F46*E46*C46</f>
        <v>1125</v>
      </c>
    </row>
    <row r="47" spans="1:7" ht="23.25" customHeight="1" thickBot="1" x14ac:dyDescent="0.3">
      <c r="A47" s="18" t="s">
        <v>86</v>
      </c>
      <c r="B47" s="18" t="s">
        <v>87</v>
      </c>
      <c r="C47" s="21">
        <v>3</v>
      </c>
      <c r="D47" s="20" t="s">
        <v>33</v>
      </c>
      <c r="E47" s="18">
        <v>1</v>
      </c>
      <c r="F47" s="22">
        <v>30</v>
      </c>
      <c r="G47" s="2">
        <f>+F47*E47*C47</f>
        <v>90</v>
      </c>
    </row>
    <row r="48" spans="1:7" ht="21.75" customHeight="1" thickBot="1" x14ac:dyDescent="0.3">
      <c r="A48" s="42" t="s">
        <v>47</v>
      </c>
      <c r="B48" s="42"/>
      <c r="C48" s="42"/>
      <c r="D48" s="42"/>
      <c r="E48" s="42"/>
      <c r="F48" s="42"/>
      <c r="G48" s="41">
        <f>SUM(G46:G47)</f>
        <v>1215</v>
      </c>
    </row>
    <row r="49" spans="1:7" x14ac:dyDescent="0.25">
      <c r="A49" s="31" t="s">
        <v>47</v>
      </c>
      <c r="B49" s="31"/>
      <c r="C49" s="31"/>
      <c r="D49" s="31"/>
      <c r="E49" s="31"/>
      <c r="F49" s="31"/>
      <c r="G49" s="25">
        <f>+G48+G44+G37+G33+G23</f>
        <v>5447.35</v>
      </c>
    </row>
    <row r="50" spans="1:7" x14ac:dyDescent="0.25">
      <c r="A50" s="31" t="s">
        <v>88</v>
      </c>
      <c r="B50" s="31"/>
      <c r="C50" s="31"/>
      <c r="D50" s="31"/>
      <c r="E50" s="31"/>
      <c r="F50" s="31"/>
      <c r="G50" s="25">
        <f>+G49*5%</f>
        <v>272.36750000000001</v>
      </c>
    </row>
    <row r="51" spans="1:7" x14ac:dyDescent="0.25">
      <c r="A51" s="31" t="s">
        <v>49</v>
      </c>
      <c r="B51" s="31"/>
      <c r="C51" s="31"/>
      <c r="D51" s="31"/>
      <c r="E51" s="31"/>
      <c r="F51" s="31"/>
      <c r="G51" s="25">
        <f>+G49*12%/4</f>
        <v>163.4205</v>
      </c>
    </row>
    <row r="52" spans="1:7" ht="15.75" thickBot="1" x14ac:dyDescent="0.3">
      <c r="A52" s="32" t="s">
        <v>50</v>
      </c>
      <c r="B52" s="32"/>
      <c r="C52" s="32"/>
      <c r="D52" s="32"/>
      <c r="E52" s="32"/>
      <c r="F52" s="32"/>
      <c r="G52" s="27">
        <f>+G49+G51</f>
        <v>5610.7705000000005</v>
      </c>
    </row>
    <row r="53" spans="1:7" ht="51.75" customHeight="1" x14ac:dyDescent="0.25">
      <c r="A53" s="30" t="s">
        <v>89</v>
      </c>
      <c r="B53" s="30"/>
      <c r="C53" s="30"/>
      <c r="D53" s="30"/>
      <c r="E53" s="30"/>
      <c r="F53" s="30"/>
      <c r="G53" s="30"/>
    </row>
    <row r="54" spans="1:7" x14ac:dyDescent="0.25">
      <c r="A54" s="29" t="s">
        <v>90</v>
      </c>
      <c r="B54" s="29"/>
      <c r="C54" s="29"/>
      <c r="D54" s="29"/>
      <c r="E54" s="29"/>
      <c r="F54" s="29"/>
      <c r="G54" s="29"/>
    </row>
    <row r="55" spans="1:7" x14ac:dyDescent="0.25">
      <c r="A55" s="30" t="s">
        <v>91</v>
      </c>
      <c r="B55" s="30"/>
      <c r="C55" s="30"/>
      <c r="D55" s="30"/>
      <c r="E55" s="30"/>
      <c r="F55" s="30"/>
      <c r="G55" s="30"/>
    </row>
    <row r="56" spans="1:7" x14ac:dyDescent="0.25">
      <c r="A56" s="29" t="s">
        <v>92</v>
      </c>
      <c r="B56" s="29"/>
      <c r="C56" s="29"/>
      <c r="D56" s="29"/>
      <c r="E56" s="29"/>
      <c r="F56" s="29"/>
      <c r="G56" s="29"/>
    </row>
    <row r="57" spans="1:7" x14ac:dyDescent="0.25">
      <c r="A57" s="28" t="s">
        <v>93</v>
      </c>
      <c r="B57" s="28"/>
      <c r="C57" s="28"/>
      <c r="D57" s="28"/>
      <c r="E57" s="28"/>
      <c r="F57" s="28"/>
      <c r="G57" s="28"/>
    </row>
  </sheetData>
  <mergeCells count="24">
    <mergeCell ref="A4:G4"/>
    <mergeCell ref="E16:F16"/>
    <mergeCell ref="A5:G5"/>
    <mergeCell ref="A6:G6"/>
    <mergeCell ref="A8:G8"/>
    <mergeCell ref="A10:B10"/>
    <mergeCell ref="E10:F10"/>
    <mergeCell ref="A11:B11"/>
    <mergeCell ref="C11:D11"/>
    <mergeCell ref="E11:F11"/>
    <mergeCell ref="C12:D12"/>
    <mergeCell ref="E12:F12"/>
    <mergeCell ref="E13:F13"/>
    <mergeCell ref="E14:F14"/>
    <mergeCell ref="E15:F15"/>
    <mergeCell ref="A54:G54"/>
    <mergeCell ref="A55:G55"/>
    <mergeCell ref="A56:G56"/>
    <mergeCell ref="A48:F48"/>
    <mergeCell ref="A49:F49"/>
    <mergeCell ref="A50:F50"/>
    <mergeCell ref="A51:F51"/>
    <mergeCell ref="A52:F52"/>
    <mergeCell ref="A53:G5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MAIZ</vt:lpstr>
      <vt:lpstr>' MAIZ'!Área_de_impresión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adelle borbon</dc:creator>
  <cp:lastModifiedBy>Ysabel Calderon</cp:lastModifiedBy>
  <dcterms:created xsi:type="dcterms:W3CDTF">2022-05-25T13:21:37Z</dcterms:created>
  <dcterms:modified xsi:type="dcterms:W3CDTF">2024-05-17T15:04:28Z</dcterms:modified>
</cp:coreProperties>
</file>