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elacruz.AGRICULTURA\Desktop\"/>
    </mc:Choice>
  </mc:AlternateContent>
  <xr:revisionPtr revIDLastSave="0" documentId="8_{F5B4E25F-30FD-42C2-9A6B-846B04A16C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nsual 2023" sheetId="4" r:id="rId1"/>
    <sheet name="Sheet2" sheetId="10" state="hidden" r:id="rId2"/>
    <sheet name="Sheet1" sheetId="9" state="hidden" r:id="rId3"/>
    <sheet name="Hoja3" sheetId="8" state="hidden" r:id="rId4"/>
    <sheet name="Hoja2" sheetId="6" state="hidden" r:id="rId5"/>
    <sheet name="Hoja1" sheetId="5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46" i="4" l="1"/>
  <c r="D94" i="4"/>
  <c r="D122" i="4" l="1"/>
  <c r="AC45" i="4"/>
  <c r="AB45" i="4"/>
  <c r="D143" i="4"/>
  <c r="AB25" i="4" l="1"/>
  <c r="G94" i="4"/>
  <c r="E94" i="4"/>
  <c r="F94" i="4"/>
  <c r="AC15" i="4" l="1"/>
  <c r="AB15" i="4"/>
  <c r="AB187" i="4"/>
  <c r="AB178" i="4"/>
  <c r="AC177" i="4"/>
  <c r="AB177" i="4"/>
  <c r="AB176" i="4"/>
  <c r="AB164" i="4"/>
  <c r="AC146" i="4"/>
  <c r="AB145" i="4"/>
  <c r="AC140" i="4" l="1"/>
  <c r="AB140" i="4"/>
  <c r="AB117" i="4"/>
  <c r="AB102" i="4"/>
  <c r="AB101" i="4"/>
  <c r="AC100" i="4" l="1"/>
  <c r="AB100" i="4"/>
  <c r="AB97" i="4"/>
  <c r="AB95" i="4"/>
  <c r="AB89" i="4"/>
  <c r="AB88" i="4"/>
  <c r="AB78" i="4"/>
  <c r="AB77" i="4"/>
  <c r="AC75" i="4"/>
  <c r="AB75" i="4"/>
  <c r="AC74" i="4"/>
  <c r="AB74" i="4"/>
  <c r="AB70" i="4"/>
  <c r="AC69" i="4"/>
  <c r="AB69" i="4"/>
  <c r="AB59" i="4"/>
  <c r="AB56" i="4"/>
  <c r="AC53" i="4"/>
  <c r="AB53" i="4"/>
  <c r="AB52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F38" i="4"/>
  <c r="G38" i="4"/>
  <c r="E38" i="4"/>
  <c r="D38" i="4"/>
  <c r="AC44" i="4"/>
  <c r="AB44" i="4"/>
  <c r="AC43" i="4"/>
  <c r="AB43" i="4"/>
  <c r="AB42" i="4"/>
  <c r="AB41" i="4"/>
  <c r="AC34" i="4"/>
  <c r="AB34" i="4"/>
  <c r="AC30" i="4"/>
  <c r="AB30" i="4"/>
  <c r="AB28" i="4"/>
  <c r="AB27" i="4"/>
  <c r="AB26" i="4"/>
  <c r="AC25" i="4"/>
  <c r="AC24" i="4"/>
  <c r="AB24" i="4"/>
  <c r="AC23" i="4"/>
  <c r="AB23" i="4"/>
  <c r="AC14" i="4"/>
  <c r="AB14" i="4"/>
  <c r="AC38" i="4" l="1"/>
  <c r="AB38" i="4"/>
  <c r="AB120" i="4"/>
  <c r="AB92" i="4"/>
  <c r="AB98" i="4"/>
  <c r="AB129" i="4" l="1"/>
  <c r="AC83" i="4"/>
  <c r="AB83" i="4"/>
  <c r="AC82" i="4"/>
  <c r="AB82" i="4"/>
  <c r="AB81" i="4"/>
  <c r="AB20" i="4"/>
  <c r="AB19" i="4"/>
  <c r="AC184" i="4" l="1"/>
  <c r="AB184" i="4"/>
  <c r="AB181" i="4"/>
  <c r="AC190" i="4"/>
  <c r="AB190" i="4"/>
  <c r="AB172" i="4"/>
  <c r="AC169" i="4"/>
  <c r="AB169" i="4"/>
  <c r="AC161" i="4"/>
  <c r="AB161" i="4"/>
  <c r="AB160" i="4"/>
  <c r="AC159" i="4"/>
  <c r="AB159" i="4"/>
  <c r="AC158" i="4"/>
  <c r="AB158" i="4"/>
  <c r="D80" i="4" l="1"/>
  <c r="AC93" i="4"/>
  <c r="AB93" i="4"/>
  <c r="AC129" i="4"/>
  <c r="X17" i="4"/>
  <c r="AC185" i="4"/>
  <c r="AB185" i="4"/>
  <c r="AB144" i="4" l="1"/>
  <c r="V143" i="4"/>
  <c r="AB142" i="4"/>
  <c r="AB136" i="4"/>
  <c r="AB119" i="4"/>
  <c r="D87" i="4" l="1"/>
  <c r="AB73" i="4" l="1"/>
  <c r="W71" i="4"/>
  <c r="V71" i="4"/>
  <c r="AC70" i="4"/>
  <c r="AC59" i="4"/>
  <c r="V47" i="4"/>
  <c r="AC41" i="4"/>
  <c r="AC28" i="4" l="1"/>
  <c r="AC13" i="4"/>
  <c r="AB13" i="4"/>
  <c r="AB189" i="4" l="1"/>
  <c r="AB186" i="4"/>
  <c r="R170" i="4" l="1"/>
  <c r="AB163" i="4"/>
  <c r="AC145" i="4"/>
  <c r="AC144" i="4"/>
  <c r="R143" i="4"/>
  <c r="AC139" i="4"/>
  <c r="AB139" i="4"/>
  <c r="AC136" i="4"/>
  <c r="AC120" i="4"/>
  <c r="AB118" i="4"/>
  <c r="AB114" i="4"/>
  <c r="AB179" i="4" l="1"/>
  <c r="AB84" i="4" l="1"/>
  <c r="Q17" i="4" l="1"/>
  <c r="P55" i="4" l="1"/>
  <c r="AB188" i="4" l="1"/>
  <c r="AB171" i="4" l="1"/>
  <c r="AB103" i="4"/>
  <c r="AB90" i="4"/>
  <c r="P87" i="4"/>
  <c r="N87" i="4"/>
  <c r="AB85" i="4"/>
  <c r="AC77" i="4"/>
  <c r="P71" i="4"/>
  <c r="N55" i="4"/>
  <c r="AB50" i="4"/>
  <c r="P47" i="4"/>
  <c r="N47" i="4"/>
  <c r="AB35" i="4"/>
  <c r="AB32" i="4"/>
  <c r="P17" i="4"/>
  <c r="K87" i="4" l="1"/>
  <c r="AC42" i="4"/>
  <c r="G17" i="4" l="1"/>
  <c r="E17" i="4"/>
  <c r="K162" i="4" l="1"/>
  <c r="J162" i="4"/>
  <c r="D17" i="4" l="1"/>
  <c r="F17" i="4"/>
  <c r="D55" i="4"/>
  <c r="D157" i="4" l="1"/>
  <c r="D71" i="4" l="1"/>
  <c r="AB16" i="4"/>
  <c r="AC16" i="4"/>
  <c r="H17" i="4"/>
  <c r="I17" i="4"/>
  <c r="J17" i="4"/>
  <c r="K17" i="4"/>
  <c r="L17" i="4"/>
  <c r="M17" i="4"/>
  <c r="N17" i="4"/>
  <c r="O17" i="4"/>
  <c r="R17" i="4"/>
  <c r="S17" i="4"/>
  <c r="T17" i="4"/>
  <c r="U17" i="4"/>
  <c r="V17" i="4"/>
  <c r="W17" i="4"/>
  <c r="Y17" i="4"/>
  <c r="Z17" i="4"/>
  <c r="AA17" i="4"/>
  <c r="AB18" i="4"/>
  <c r="AC18" i="4"/>
  <c r="AC19" i="4"/>
  <c r="AC20" i="4"/>
  <c r="AB21" i="4"/>
  <c r="AC21" i="4"/>
  <c r="AB22" i="4"/>
  <c r="AC22" i="4"/>
  <c r="AC26" i="4"/>
  <c r="AC27" i="4"/>
  <c r="AB29" i="4"/>
  <c r="AC29" i="4"/>
  <c r="AC32" i="4"/>
  <c r="AB33" i="4"/>
  <c r="AC33" i="4"/>
  <c r="AC35" i="4"/>
  <c r="AB39" i="4"/>
  <c r="AC39" i="4"/>
  <c r="AB40" i="4"/>
  <c r="AC40" i="4"/>
  <c r="D47" i="4"/>
  <c r="E47" i="4"/>
  <c r="F47" i="4"/>
  <c r="G47" i="4"/>
  <c r="H47" i="4"/>
  <c r="I47" i="4"/>
  <c r="J47" i="4"/>
  <c r="K47" i="4"/>
  <c r="L47" i="4"/>
  <c r="M47" i="4"/>
  <c r="O47" i="4"/>
  <c r="Q47" i="4"/>
  <c r="R47" i="4"/>
  <c r="S47" i="4"/>
  <c r="T47" i="4"/>
  <c r="U47" i="4"/>
  <c r="W47" i="4"/>
  <c r="X47" i="4"/>
  <c r="Y47" i="4"/>
  <c r="Z47" i="4"/>
  <c r="AA47" i="4"/>
  <c r="AB48" i="4"/>
  <c r="AC48" i="4"/>
  <c r="AB49" i="4"/>
  <c r="AC49" i="4"/>
  <c r="AC50" i="4"/>
  <c r="AB51" i="4"/>
  <c r="AC51" i="4"/>
  <c r="AC52" i="4"/>
  <c r="E55" i="4"/>
  <c r="F55" i="4"/>
  <c r="G55" i="4"/>
  <c r="H55" i="4"/>
  <c r="I55" i="4"/>
  <c r="J55" i="4"/>
  <c r="K55" i="4"/>
  <c r="L55" i="4"/>
  <c r="M55" i="4"/>
  <c r="O55" i="4"/>
  <c r="Q55" i="4"/>
  <c r="R55" i="4"/>
  <c r="S55" i="4"/>
  <c r="T55" i="4"/>
  <c r="U55" i="4"/>
  <c r="V55" i="4"/>
  <c r="W55" i="4"/>
  <c r="X55" i="4"/>
  <c r="Y55" i="4"/>
  <c r="Z55" i="4"/>
  <c r="AA55" i="4"/>
  <c r="AC56" i="4"/>
  <c r="AB57" i="4"/>
  <c r="AC57" i="4"/>
  <c r="AB58" i="4"/>
  <c r="AC58" i="4"/>
  <c r="E71" i="4"/>
  <c r="F71" i="4"/>
  <c r="G71" i="4"/>
  <c r="H71" i="4"/>
  <c r="I71" i="4"/>
  <c r="J71" i="4"/>
  <c r="K71" i="4"/>
  <c r="L71" i="4"/>
  <c r="M71" i="4"/>
  <c r="N71" i="4"/>
  <c r="O71" i="4"/>
  <c r="Q71" i="4"/>
  <c r="R71" i="4"/>
  <c r="S71" i="4"/>
  <c r="T71" i="4"/>
  <c r="U71" i="4"/>
  <c r="X71" i="4"/>
  <c r="Y71" i="4"/>
  <c r="Z71" i="4"/>
  <c r="AA71" i="4"/>
  <c r="AB72" i="4"/>
  <c r="AC72" i="4"/>
  <c r="AC73" i="4"/>
  <c r="AC78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C81" i="4"/>
  <c r="AC84" i="4"/>
  <c r="AC85" i="4"/>
  <c r="AB86" i="4"/>
  <c r="AC86" i="4"/>
  <c r="E87" i="4"/>
  <c r="F87" i="4"/>
  <c r="G87" i="4"/>
  <c r="H87" i="4"/>
  <c r="I87" i="4"/>
  <c r="J87" i="4"/>
  <c r="L87" i="4"/>
  <c r="M87" i="4"/>
  <c r="O87" i="4"/>
  <c r="Q87" i="4"/>
  <c r="R87" i="4"/>
  <c r="S87" i="4"/>
  <c r="T87" i="4"/>
  <c r="U87" i="4"/>
  <c r="V87" i="4"/>
  <c r="W87" i="4"/>
  <c r="X87" i="4"/>
  <c r="Y87" i="4"/>
  <c r="Z87" i="4"/>
  <c r="AA87" i="4"/>
  <c r="AC88" i="4"/>
  <c r="AC89" i="4"/>
  <c r="AC90" i="4"/>
  <c r="AC92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C95" i="4"/>
  <c r="AB96" i="4"/>
  <c r="AC96" i="4"/>
  <c r="AC97" i="4"/>
  <c r="AC98" i="4"/>
  <c r="AB99" i="4"/>
  <c r="AC99" i="4"/>
  <c r="AC101" i="4"/>
  <c r="AC102" i="4"/>
  <c r="AC103" i="4"/>
  <c r="AC114" i="4"/>
  <c r="AB115" i="4"/>
  <c r="AC115" i="4"/>
  <c r="AB116" i="4"/>
  <c r="AC116" i="4"/>
  <c r="AC117" i="4"/>
  <c r="AC118" i="4"/>
  <c r="AC119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AA122" i="4"/>
  <c r="AB123" i="4"/>
  <c r="AC123" i="4"/>
  <c r="AB124" i="4"/>
  <c r="AC124" i="4"/>
  <c r="AB125" i="4"/>
  <c r="AC125" i="4"/>
  <c r="AB126" i="4"/>
  <c r="AC126" i="4"/>
  <c r="AB127" i="4"/>
  <c r="AC127" i="4"/>
  <c r="AB128" i="4"/>
  <c r="AC128" i="4"/>
  <c r="AB131" i="4"/>
  <c r="AC131" i="4"/>
  <c r="AB132" i="4"/>
  <c r="AC132" i="4"/>
  <c r="AB133" i="4"/>
  <c r="AC133" i="4"/>
  <c r="AB135" i="4"/>
  <c r="AC135" i="4"/>
  <c r="AB137" i="4"/>
  <c r="AC137" i="4"/>
  <c r="AB138" i="4"/>
  <c r="AC138" i="4"/>
  <c r="AB141" i="4"/>
  <c r="AC141" i="4"/>
  <c r="AC142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S143" i="4"/>
  <c r="T143" i="4"/>
  <c r="U143" i="4"/>
  <c r="W143" i="4"/>
  <c r="X143" i="4"/>
  <c r="Y143" i="4"/>
  <c r="Z143" i="4"/>
  <c r="AA143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AA157" i="4"/>
  <c r="AC160" i="4"/>
  <c r="D162" i="4"/>
  <c r="E162" i="4"/>
  <c r="F162" i="4"/>
  <c r="G162" i="4"/>
  <c r="H162" i="4"/>
  <c r="I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AA162" i="4"/>
  <c r="AC163" i="4"/>
  <c r="AC164" i="4"/>
  <c r="AB165" i="4"/>
  <c r="AC165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Z166" i="4"/>
  <c r="AA166" i="4"/>
  <c r="AB167" i="4"/>
  <c r="AC167" i="4"/>
  <c r="AB168" i="4"/>
  <c r="AC168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S170" i="4"/>
  <c r="T170" i="4"/>
  <c r="U170" i="4"/>
  <c r="V170" i="4"/>
  <c r="W170" i="4"/>
  <c r="X170" i="4"/>
  <c r="Y170" i="4"/>
  <c r="Z170" i="4"/>
  <c r="AA170" i="4"/>
  <c r="AC171" i="4"/>
  <c r="AC172" i="4"/>
  <c r="AB173" i="4"/>
  <c r="AC173" i="4"/>
  <c r="AB174" i="4"/>
  <c r="AC174" i="4"/>
  <c r="AB175" i="4"/>
  <c r="AC175" i="4"/>
  <c r="AC176" i="4"/>
  <c r="AC178" i="4"/>
  <c r="AC179" i="4"/>
  <c r="AB180" i="4"/>
  <c r="AC180" i="4"/>
  <c r="AC181" i="4"/>
  <c r="AB182" i="4"/>
  <c r="AC182" i="4"/>
  <c r="AB183" i="4"/>
  <c r="AC183" i="4"/>
  <c r="AC186" i="4"/>
  <c r="AC187" i="4"/>
  <c r="AC188" i="4"/>
  <c r="AC189" i="4"/>
  <c r="AB17" i="4" l="1"/>
  <c r="AB143" i="4"/>
  <c r="AB55" i="4"/>
  <c r="AC170" i="4"/>
  <c r="AC166" i="4"/>
  <c r="AC162" i="4"/>
  <c r="AC157" i="4"/>
  <c r="AC122" i="4"/>
  <c r="AB80" i="4"/>
  <c r="AB166" i="4"/>
  <c r="AC143" i="4"/>
  <c r="AC80" i="4"/>
  <c r="AB170" i="4"/>
  <c r="AC87" i="4"/>
  <c r="AB122" i="4"/>
  <c r="AC94" i="4"/>
  <c r="AB94" i="4"/>
  <c r="AC71" i="4"/>
  <c r="AC47" i="4"/>
  <c r="AB157" i="4"/>
  <c r="AC17" i="4"/>
  <c r="AB162" i="4"/>
  <c r="AB87" i="4"/>
  <c r="AB71" i="4"/>
  <c r="AC55" i="4"/>
  <c r="AB47" i="4"/>
  <c r="T20" i="9"/>
  <c r="S20" i="9"/>
  <c r="T19" i="9"/>
  <c r="S19" i="9"/>
  <c r="T18" i="9"/>
  <c r="S18" i="9"/>
  <c r="T17" i="9"/>
  <c r="S17" i="9"/>
  <c r="R16" i="9"/>
  <c r="Q16" i="9"/>
  <c r="P16" i="9"/>
  <c r="O16" i="9"/>
  <c r="N16" i="9"/>
  <c r="M16" i="9"/>
  <c r="T13" i="9"/>
  <c r="T25" i="9" s="1"/>
  <c r="S13" i="9"/>
  <c r="S25" i="9" s="1"/>
  <c r="T12" i="9"/>
  <c r="T24" i="9" s="1"/>
  <c r="S12" i="9"/>
  <c r="S24" i="9" s="1"/>
  <c r="T11" i="9"/>
  <c r="T23" i="9" s="1"/>
  <c r="S11" i="9"/>
  <c r="S23" i="9" s="1"/>
  <c r="R10" i="9"/>
  <c r="Q10" i="9"/>
  <c r="Q22" i="9" s="1"/>
  <c r="P10" i="9"/>
  <c r="O10" i="9"/>
  <c r="N10" i="9"/>
  <c r="M10" i="9"/>
  <c r="R25" i="9"/>
  <c r="Q25" i="9"/>
  <c r="P25" i="9"/>
  <c r="O25" i="9"/>
  <c r="N25" i="9"/>
  <c r="M25" i="9"/>
  <c r="R24" i="9"/>
  <c r="Q24" i="9"/>
  <c r="P24" i="9"/>
  <c r="O24" i="9"/>
  <c r="N24" i="9"/>
  <c r="M24" i="9"/>
  <c r="R23" i="9"/>
  <c r="Q23" i="9"/>
  <c r="P23" i="9"/>
  <c r="O23" i="9"/>
  <c r="N23" i="9"/>
  <c r="M23" i="9"/>
  <c r="M22" i="9"/>
  <c r="J20" i="9"/>
  <c r="I20" i="9"/>
  <c r="J19" i="9"/>
  <c r="I19" i="9"/>
  <c r="J18" i="9"/>
  <c r="I18" i="9"/>
  <c r="J17" i="9"/>
  <c r="I17" i="9"/>
  <c r="J11" i="9"/>
  <c r="J12" i="9"/>
  <c r="J13" i="9"/>
  <c r="J25" i="9" s="1"/>
  <c r="J14" i="9"/>
  <c r="I11" i="9"/>
  <c r="I12" i="9"/>
  <c r="I24" i="9" s="1"/>
  <c r="I13" i="9"/>
  <c r="I14" i="9"/>
  <c r="J23" i="9" l="1"/>
  <c r="S10" i="9"/>
  <c r="O22" i="9"/>
  <c r="T10" i="9"/>
  <c r="S16" i="9"/>
  <c r="S22" i="9" s="1"/>
  <c r="I23" i="9"/>
  <c r="J24" i="9"/>
  <c r="T16" i="9"/>
  <c r="T22" i="9" s="1"/>
  <c r="I25" i="9"/>
  <c r="P22" i="9"/>
  <c r="R22" i="9"/>
  <c r="N22" i="9"/>
  <c r="D25" i="9" l="1"/>
  <c r="E25" i="9"/>
  <c r="F25" i="9"/>
  <c r="G25" i="9"/>
  <c r="H25" i="9"/>
  <c r="D24" i="9"/>
  <c r="E24" i="9"/>
  <c r="F24" i="9"/>
  <c r="G24" i="9"/>
  <c r="H24" i="9"/>
  <c r="C24" i="9"/>
  <c r="C25" i="9"/>
  <c r="D23" i="9"/>
  <c r="E23" i="9"/>
  <c r="F23" i="9"/>
  <c r="G23" i="9"/>
  <c r="H23" i="9"/>
  <c r="C23" i="9"/>
  <c r="H16" i="9"/>
  <c r="G16" i="9"/>
  <c r="F16" i="9"/>
  <c r="E16" i="9"/>
  <c r="D16" i="9"/>
  <c r="J16" i="9" s="1"/>
  <c r="C16" i="9"/>
  <c r="I16" i="9" s="1"/>
  <c r="H10" i="9" l="1"/>
  <c r="H22" i="9" s="1"/>
  <c r="G10" i="9"/>
  <c r="G22" i="9" s="1"/>
  <c r="F10" i="9"/>
  <c r="F22" i="9" s="1"/>
  <c r="E10" i="9"/>
  <c r="D10" i="9"/>
  <c r="C10" i="9"/>
  <c r="J10" i="9" l="1"/>
  <c r="J22" i="9" s="1"/>
  <c r="E22" i="9"/>
  <c r="I10" i="9"/>
  <c r="I22" i="9" s="1"/>
  <c r="C22" i="9"/>
  <c r="D22" i="9"/>
  <c r="D3" i="8" l="1"/>
  <c r="AC16" i="6" l="1"/>
  <c r="AB16" i="6"/>
  <c r="AC15" i="6"/>
  <c r="AB15" i="6"/>
  <c r="AC14" i="6"/>
  <c r="AB14" i="6"/>
  <c r="AC13" i="6"/>
  <c r="AB13" i="6"/>
  <c r="AC12" i="6"/>
  <c r="AB12" i="6"/>
  <c r="E11" i="6"/>
  <c r="E7" i="6" s="1"/>
  <c r="G11" i="6"/>
  <c r="G7" i="6" s="1"/>
  <c r="I11" i="6"/>
  <c r="I7" i="6" s="1"/>
  <c r="K11" i="6"/>
  <c r="M11" i="6"/>
  <c r="O11" i="6"/>
  <c r="O7" i="6" s="1"/>
  <c r="Q11" i="6"/>
  <c r="Q7" i="6" s="1"/>
  <c r="S11" i="6"/>
  <c r="S7" i="6" s="1"/>
  <c r="U11" i="6"/>
  <c r="U7" i="6" s="1"/>
  <c r="W11" i="6"/>
  <c r="W7" i="6" s="1"/>
  <c r="Y11" i="6"/>
  <c r="Y7" i="6" s="1"/>
  <c r="AA11" i="6"/>
  <c r="AA7" i="6" s="1"/>
  <c r="D11" i="6"/>
  <c r="D7" i="6" s="1"/>
  <c r="F11" i="6"/>
  <c r="F7" i="6" s="1"/>
  <c r="H11" i="6"/>
  <c r="H7" i="6" s="1"/>
  <c r="J11" i="6"/>
  <c r="J7" i="6" s="1"/>
  <c r="L11" i="6"/>
  <c r="L7" i="6" s="1"/>
  <c r="N11" i="6"/>
  <c r="N7" i="6" s="1"/>
  <c r="P11" i="6"/>
  <c r="P7" i="6" s="1"/>
  <c r="R11" i="6"/>
  <c r="R7" i="6" s="1"/>
  <c r="T11" i="6"/>
  <c r="T7" i="6" s="1"/>
  <c r="V11" i="6"/>
  <c r="V7" i="6" s="1"/>
  <c r="X11" i="6"/>
  <c r="X7" i="6" s="1"/>
  <c r="Z11" i="6"/>
  <c r="Z7" i="6" s="1"/>
  <c r="M7" i="6"/>
  <c r="AC10" i="6"/>
  <c r="AB10" i="6"/>
  <c r="AC9" i="6"/>
  <c r="AB9" i="6"/>
  <c r="AC8" i="6"/>
  <c r="AB8" i="6"/>
  <c r="O8" i="5"/>
  <c r="O9" i="5"/>
  <c r="O10" i="5"/>
  <c r="N8" i="5"/>
  <c r="N9" i="5"/>
  <c r="N10" i="5"/>
  <c r="O7" i="5"/>
  <c r="N7" i="5"/>
  <c r="M6" i="5"/>
  <c r="L6" i="5"/>
  <c r="K6" i="5"/>
  <c r="J6" i="5"/>
  <c r="I6" i="5"/>
  <c r="H6" i="5"/>
  <c r="G6" i="5"/>
  <c r="F6" i="5"/>
  <c r="E6" i="5"/>
  <c r="D6" i="5"/>
  <c r="O6" i="5" l="1"/>
  <c r="N6" i="5"/>
  <c r="AB7" i="6"/>
  <c r="AC11" i="6"/>
  <c r="AB11" i="6"/>
  <c r="K7" i="6"/>
  <c r="AC7" i="6" s="1"/>
</calcChain>
</file>

<file path=xl/sharedStrings.xml><?xml version="1.0" encoding="utf-8"?>
<sst xmlns="http://schemas.openxmlformats.org/spreadsheetml/2006/main" count="590" uniqueCount="290">
  <si>
    <t>(Volumen en Toneladas métricas y Valor en FOB US$)</t>
  </si>
  <si>
    <t>Capítulo</t>
  </si>
  <si>
    <t>Partida  / Subparti</t>
  </si>
  <si>
    <t xml:space="preserve">              PRODUCTOS</t>
  </si>
  <si>
    <t>ENERO</t>
  </si>
  <si>
    <t>FEBRERO</t>
  </si>
  <si>
    <t>MARZO</t>
  </si>
  <si>
    <t>ABRIL</t>
  </si>
  <si>
    <t>TOTAL</t>
  </si>
  <si>
    <t>Volumen</t>
  </si>
  <si>
    <t xml:space="preserve">Valor </t>
  </si>
  <si>
    <t>CEREALES</t>
  </si>
  <si>
    <t>1001.00.00</t>
  </si>
  <si>
    <t xml:space="preserve">Trigo y morcajo </t>
  </si>
  <si>
    <t>1004.90.00</t>
  </si>
  <si>
    <t>1005.90.00</t>
  </si>
  <si>
    <t>Maíz</t>
  </si>
  <si>
    <t>Arroz (Total)</t>
  </si>
  <si>
    <t>1006.10.00</t>
  </si>
  <si>
    <t xml:space="preserve"> -   Arroz ( «paddy»)</t>
  </si>
  <si>
    <t>1006.20.00</t>
  </si>
  <si>
    <t xml:space="preserve"> -   Arroz descascarillado ( cargo o  pardo)</t>
  </si>
  <si>
    <t>1006.30.00</t>
  </si>
  <si>
    <t xml:space="preserve"> -   Arroz semiblanqueado o blanqueado, incluso pulido o glaseado</t>
  </si>
  <si>
    <t>1006.40.00</t>
  </si>
  <si>
    <t xml:space="preserve"> -   Arroz partido</t>
  </si>
  <si>
    <t>1008.30.00</t>
  </si>
  <si>
    <t xml:space="preserve"> Alpiste</t>
  </si>
  <si>
    <t>1101.00.00</t>
  </si>
  <si>
    <t>Harina de Trigo</t>
  </si>
  <si>
    <t>1102.20.00/1103.13/1104.23</t>
  </si>
  <si>
    <t>Harina de Maiz</t>
  </si>
  <si>
    <t>1102.90.20</t>
  </si>
  <si>
    <t xml:space="preserve">Harina de arroz </t>
  </si>
  <si>
    <t>2309.90.20-90</t>
  </si>
  <si>
    <t>Harina de Soya (Granel)</t>
  </si>
  <si>
    <t>2304.00.00</t>
  </si>
  <si>
    <t>Harina de Soya (Consumo Animal)</t>
  </si>
  <si>
    <t>Harina de centeno</t>
  </si>
  <si>
    <t>15</t>
  </si>
  <si>
    <t>Aceites y Grasas</t>
  </si>
  <si>
    <t>1501/1506</t>
  </si>
  <si>
    <t>Grasa Animal</t>
  </si>
  <si>
    <t>Aceites Vegetal</t>
  </si>
  <si>
    <t>1515/1518</t>
  </si>
  <si>
    <t>Demás Grasas, aceites y Margarinas (Animal y Vegetal).</t>
  </si>
  <si>
    <t>PRODUCTOS TRADICIONALES</t>
  </si>
  <si>
    <t>Tabaco y Sucedáneos del Tabaco Elaborados</t>
  </si>
  <si>
    <t>2401</t>
  </si>
  <si>
    <t xml:space="preserve"> -Tabaco en rama o sin elaborar ; desperdicios de tabaco.</t>
  </si>
  <si>
    <t xml:space="preserve"> -Cigarrillos</t>
  </si>
  <si>
    <t xml:space="preserve"> -Los demás tabacos y sucedaneos del tabaco, elaborados; tabaco Homogeneizado o reconstituido; extractos y jugos de tabaco.</t>
  </si>
  <si>
    <t>Cacao y sus Preparaciones</t>
  </si>
  <si>
    <t>1801</t>
  </si>
  <si>
    <t xml:space="preserve"> -Cacao en Grano, entero o partido, crudo o tostado. </t>
  </si>
  <si>
    <t xml:space="preserve"> -Cascara, peliculas y demas residuos de cacao </t>
  </si>
  <si>
    <t xml:space="preserve"> -Pasta de Cacao, incluso desgrasada.</t>
  </si>
  <si>
    <t xml:space="preserve"> -Manteca, grasa y aceite de cacao.</t>
  </si>
  <si>
    <t xml:space="preserve"> -Cacao en polvo sin adición de azúcar ni otro edulcorante.</t>
  </si>
  <si>
    <t xml:space="preserve"> -Chocolate y demas preparaciones alimenticias que contengan cacao</t>
  </si>
  <si>
    <t>09</t>
  </si>
  <si>
    <t>Café, incluso tostado o descafeinados; cáscara y cascarilla de café sucedaneos del café que contenga café en cualquier proporcion. (Total)</t>
  </si>
  <si>
    <t xml:space="preserve">             </t>
  </si>
  <si>
    <t>0901.11.00</t>
  </si>
  <si>
    <t xml:space="preserve"> -Café sin descafeinar</t>
  </si>
  <si>
    <t>0901.12.00</t>
  </si>
  <si>
    <t xml:space="preserve"> -Café descafeinado</t>
  </si>
  <si>
    <t xml:space="preserve"> -Café tostado sin descafeinar en grano</t>
  </si>
  <si>
    <t>0901.21.20</t>
  </si>
  <si>
    <t xml:space="preserve"> -Café tostado sin descafeinar molido</t>
  </si>
  <si>
    <t>2 de 4</t>
  </si>
  <si>
    <t>PRODUCTOS</t>
  </si>
  <si>
    <t>0901.22.00</t>
  </si>
  <si>
    <t xml:space="preserve"> -Café tostado desafeinado</t>
  </si>
  <si>
    <t>0901.90.10</t>
  </si>
  <si>
    <t xml:space="preserve"> -Sucedaneos del café que contenga café en cualquier proporción</t>
  </si>
  <si>
    <t xml:space="preserve">Azúcares y Artículos de Confitería </t>
  </si>
  <si>
    <t>17.01</t>
  </si>
  <si>
    <t xml:space="preserve"> -Azúcar de caña o de remolacha y sacarosa químicamente pura, en estado sólido</t>
  </si>
  <si>
    <t xml:space="preserve"> -Los demás azúcares,</t>
  </si>
  <si>
    <t xml:space="preserve"> -Melaza procedente de la extración o del refinado del azúcar. </t>
  </si>
  <si>
    <t xml:space="preserve"> -Artículos de Confiteria sin cacao (incluido el chocolate blanco).</t>
  </si>
  <si>
    <t>Oleaginosas</t>
  </si>
  <si>
    <t>Coco Seco</t>
  </si>
  <si>
    <t>0802.32/22/90-2008.11.90</t>
  </si>
  <si>
    <t>Mani Procesado</t>
  </si>
  <si>
    <t>07</t>
  </si>
  <si>
    <t>LEGUMINOSAS</t>
  </si>
  <si>
    <t>0713.31.00/0713.35.00</t>
  </si>
  <si>
    <t xml:space="preserve"> Frijoles,Judías  (Habichuelas)</t>
  </si>
  <si>
    <t xml:space="preserve"> - Frijoles,Judías (Rojas y Pintas)</t>
  </si>
  <si>
    <t xml:space="preserve"> - Frijoles,Judías (Negra)</t>
  </si>
  <si>
    <t xml:space="preserve">  - Frijoles,Judías (Blanca)</t>
  </si>
  <si>
    <t xml:space="preserve"> -  Frijoles,Judías (Variada)</t>
  </si>
  <si>
    <t>0708.10.00/0710.21/0713.10/0713.60.19</t>
  </si>
  <si>
    <t xml:space="preserve"> Guisantes ,Chicharos  y Alvejas</t>
  </si>
  <si>
    <t>0708.20.10/0710.22.10</t>
  </si>
  <si>
    <t xml:space="preserve"> Vainitas</t>
  </si>
  <si>
    <t xml:space="preserve">Guandules </t>
  </si>
  <si>
    <t>0708.90.10</t>
  </si>
  <si>
    <t xml:space="preserve"> -Guandules, Frescos o Refrigerados</t>
  </si>
  <si>
    <t>07010.29.10/ 2005.99.20</t>
  </si>
  <si>
    <t xml:space="preserve"> -Guandules,Cocidos en Agua A Vapor (En Latas)</t>
  </si>
  <si>
    <t>0713.60.11</t>
  </si>
  <si>
    <t xml:space="preserve"> -Guandules Secos</t>
  </si>
  <si>
    <t>VEGETALES</t>
  </si>
  <si>
    <t>0702.00.00</t>
  </si>
  <si>
    <t xml:space="preserve"> Tomates frescos o refrigerados.</t>
  </si>
  <si>
    <t xml:space="preserve"> Cebollas y chalotes</t>
  </si>
  <si>
    <t xml:space="preserve"> Ajo</t>
  </si>
  <si>
    <t>0703.20.00</t>
  </si>
  <si>
    <t xml:space="preserve">  -Ajo Fresco</t>
  </si>
  <si>
    <t>0712.90.11-19</t>
  </si>
  <si>
    <t xml:space="preserve"> - Ajo Seco, Triturado o molido</t>
  </si>
  <si>
    <t>0709.93.11</t>
  </si>
  <si>
    <t>Auyama; Calabaza</t>
  </si>
  <si>
    <t>0704.10.00</t>
  </si>
  <si>
    <t xml:space="preserve"> Coliflores , brécoles («broccoli») y alcachofas.</t>
  </si>
  <si>
    <t xml:space="preserve"> Coles (repollitos) de Bruselas</t>
  </si>
  <si>
    <t xml:space="preserve"> Lechuga </t>
  </si>
  <si>
    <t>0706.90.20</t>
  </si>
  <si>
    <t xml:space="preserve"> Rábano</t>
  </si>
  <si>
    <t>3 de 4</t>
  </si>
  <si>
    <t>Capitulo</t>
  </si>
  <si>
    <t>0707.00.00/0711.40</t>
  </si>
  <si>
    <t xml:space="preserve"> Pepinos y pepinillos, frescos o refrigerados.</t>
  </si>
  <si>
    <t>0709.30.00</t>
  </si>
  <si>
    <t xml:space="preserve"> Berenjena</t>
  </si>
  <si>
    <t>0709.40.00</t>
  </si>
  <si>
    <t>0709.70.00</t>
  </si>
  <si>
    <t>Espinacas (incluida la de Nueva Zelanda) y armuelles</t>
  </si>
  <si>
    <t>0709.99.11</t>
  </si>
  <si>
    <t xml:space="preserve">  Maìz dulce  (Zea mays var. saccharata)</t>
  </si>
  <si>
    <t>0709.99.12</t>
  </si>
  <si>
    <t>RAICES Y TUBERCULOS</t>
  </si>
  <si>
    <t xml:space="preserve"> Papas</t>
  </si>
  <si>
    <t>0701.10.00</t>
  </si>
  <si>
    <t xml:space="preserve"> -Semillas de Papa para Siembra</t>
  </si>
  <si>
    <t>0701.90.00</t>
  </si>
  <si>
    <t xml:space="preserve"> -Papa Fresca o Refrigerada</t>
  </si>
  <si>
    <t>0710.10.00</t>
  </si>
  <si>
    <t xml:space="preserve"> - Papa Cocida</t>
  </si>
  <si>
    <t>1108.13.00</t>
  </si>
  <si>
    <t xml:space="preserve"> - Fécula de Papa </t>
  </si>
  <si>
    <t>2004.10.00-2005.20</t>
  </si>
  <si>
    <t xml:space="preserve"> - Papa Preparada y Conservada Congelada</t>
  </si>
  <si>
    <t>0714.50.13</t>
  </si>
  <si>
    <t>Yautia</t>
  </si>
  <si>
    <t>0714.20.00</t>
  </si>
  <si>
    <t xml:space="preserve"> Batatas (boniatos, camotes)</t>
  </si>
  <si>
    <t>MUSÁCEAS</t>
  </si>
  <si>
    <t>0803.10.11/0803.90.12</t>
  </si>
  <si>
    <t>Bananas (Guineos)</t>
  </si>
  <si>
    <t>0803.00.12-19/0803.10.11</t>
  </si>
  <si>
    <t>Platanos</t>
  </si>
  <si>
    <t>0803.00.09/0803.1019</t>
  </si>
  <si>
    <t>Rulo</t>
  </si>
  <si>
    <t>08</t>
  </si>
  <si>
    <t>FRUTAS</t>
  </si>
  <si>
    <t>0807.20.00/0813.40.30</t>
  </si>
  <si>
    <t>Lechosa</t>
  </si>
  <si>
    <t>0804.40.00</t>
  </si>
  <si>
    <t>Aguacate</t>
  </si>
  <si>
    <t>0804.30.10</t>
  </si>
  <si>
    <t>0807.19.00</t>
  </si>
  <si>
    <t>Melones</t>
  </si>
  <si>
    <t>0807.11.00</t>
  </si>
  <si>
    <t>Sandía</t>
  </si>
  <si>
    <t>0804.50.21/22</t>
  </si>
  <si>
    <t>0805.10.11/12</t>
  </si>
  <si>
    <t>Naranja (Agria y Dulce)</t>
  </si>
  <si>
    <t>0806.00.00</t>
  </si>
  <si>
    <t xml:space="preserve">Uvas Y Pasas </t>
  </si>
  <si>
    <t>0806.10.00</t>
  </si>
  <si>
    <t>Uva Frescas</t>
  </si>
  <si>
    <t>0806.20.00</t>
  </si>
  <si>
    <t>Pasas</t>
  </si>
  <si>
    <t>0810.90.10</t>
  </si>
  <si>
    <t>Chinola</t>
  </si>
  <si>
    <t>4de 4</t>
  </si>
  <si>
    <t>PRODUCTOS PECUARIOS</t>
  </si>
  <si>
    <t>02</t>
  </si>
  <si>
    <t>Carnes y  Derivados</t>
  </si>
  <si>
    <t>02.03.00.00</t>
  </si>
  <si>
    <t>Carne  de Cerdo Total</t>
  </si>
  <si>
    <t>Carne de Cerdo (Cortes,Piernas,Paletas, y Filete)</t>
  </si>
  <si>
    <t>Costilla y Chuleta de Cerdo</t>
  </si>
  <si>
    <t xml:space="preserve">TrImming de Cerdo </t>
  </si>
  <si>
    <t>Patica de Cerdo</t>
  </si>
  <si>
    <t>0207.24.00/27</t>
  </si>
  <si>
    <t>Pavo Total</t>
  </si>
  <si>
    <t>Carne de Pavo (fresco y congelada)</t>
  </si>
  <si>
    <t>Muslo, Amburguesa y Alas de pavo ( Fresco y Congelado)</t>
  </si>
  <si>
    <t>Pulpa yPasta de Pavo ( MDM y Trimming )</t>
  </si>
  <si>
    <t>0207.11.00/14</t>
  </si>
  <si>
    <t>Pollo Total</t>
  </si>
  <si>
    <t>0207.11/12/14.91-99</t>
  </si>
  <si>
    <t>Carne de Pollo (fresco y congelada)</t>
  </si>
  <si>
    <t>0207.14.11-92-93-99</t>
  </si>
  <si>
    <t>Muslo, Amburguesa y Alas de pollo ( Fresco y Congelado)</t>
  </si>
  <si>
    <t>0207.14.11-92</t>
  </si>
  <si>
    <t>Pulpa yPasta de Pollo ( MDM y Trimming )</t>
  </si>
  <si>
    <t>0201.00.00/0202.00.00</t>
  </si>
  <si>
    <t>Res Total</t>
  </si>
  <si>
    <t>Carne de Res (Cortes,Piernas,Paletas, Costilla y Filete)</t>
  </si>
  <si>
    <t>Carne molida para Hamburguesa</t>
  </si>
  <si>
    <t>TrImming, Visera, Lengua, Hueso, Pie,  y Morcillo</t>
  </si>
  <si>
    <t>03</t>
  </si>
  <si>
    <t>03.00.00.00</t>
  </si>
  <si>
    <t>Peces y Crustáceos</t>
  </si>
  <si>
    <t>Camarones, Almejas, Cangrejo, Langosta, Mejillones</t>
  </si>
  <si>
    <t>04</t>
  </si>
  <si>
    <t>Leche En  Polvo</t>
  </si>
  <si>
    <t xml:space="preserve">Leche Líquida </t>
  </si>
  <si>
    <t>Leche Saborizada</t>
  </si>
  <si>
    <t>Leche Condesada</t>
  </si>
  <si>
    <t>Nata Y Crema de Leche</t>
  </si>
  <si>
    <t>0406.90.90</t>
  </si>
  <si>
    <t>Quesos</t>
  </si>
  <si>
    <t>Mantequilla y Demás Grasa de Leche</t>
  </si>
  <si>
    <t>Yogurt y Suero</t>
  </si>
  <si>
    <t xml:space="preserve">Miel </t>
  </si>
  <si>
    <t>* Datos preliminares, sujetos a rectificación</t>
  </si>
  <si>
    <t xml:space="preserve"> La leche líquida incluye: leche desnatada, descremada, fluída, entera, evaporada, sin lactosa y con lactosa.</t>
  </si>
  <si>
    <r>
      <rPr>
        <b/>
        <sz val="9"/>
        <rFont val="Calibri"/>
        <family val="2"/>
      </rPr>
      <t>Fuente:</t>
    </r>
    <r>
      <rPr>
        <sz val="9"/>
        <rFont val="Arial Narrow"/>
        <family val="2"/>
      </rPr>
      <t xml:space="preserve"> Dirección General de Aduanas (DGA), Departamento de Estadísticas.</t>
    </r>
  </si>
  <si>
    <t>0709.60.11</t>
  </si>
  <si>
    <t xml:space="preserve"> Pimentos  (Morrón y cubanela )</t>
  </si>
  <si>
    <t>0713.31.00/0713.33.00</t>
  </si>
  <si>
    <t>MAYO</t>
  </si>
  <si>
    <t>Importaciones  de los Principales Productos Agropecuarios, Enero - Mayo  2018</t>
  </si>
  <si>
    <t xml:space="preserve">Piña (En Trozos,  Congelada y Fresca) </t>
  </si>
  <si>
    <t xml:space="preserve">Mangos (En Trozos,  Congelada y Fresca) </t>
  </si>
  <si>
    <t>JUNIO</t>
  </si>
  <si>
    <t xml:space="preserve">  Cilantro (culantro), excepto semillas (en polvo y fresco)</t>
  </si>
  <si>
    <t xml:space="preserve">              Elaborado:  Ministerio de Agricultura de la República Dominicana.    Depto. de Economía Agropecuaria y Estadísticas, Div. Estudios Económicos.</t>
  </si>
  <si>
    <t>Importaciones  de los Principales Productos Agropecuarios, Enero - Julio 2018</t>
  </si>
  <si>
    <t>JULIO</t>
  </si>
  <si>
    <t>AGOTO</t>
  </si>
  <si>
    <t>SEPTIEMBRE</t>
  </si>
  <si>
    <t>OCTUBRE</t>
  </si>
  <si>
    <t>NOVIEMBRE</t>
  </si>
  <si>
    <t>DICIEMBRE</t>
  </si>
  <si>
    <t>Apio (Fresco )</t>
  </si>
  <si>
    <t>Leche en polvo incluye: leche, milex  Regular, instantánea.</t>
  </si>
  <si>
    <t>Avena en Grano</t>
  </si>
  <si>
    <t>*2018</t>
  </si>
  <si>
    <t>Notificaciones por residuos de plaguicidas y por plagas Desde la Unión Europea</t>
  </si>
  <si>
    <t>AÑOS</t>
  </si>
  <si>
    <t>Plagas</t>
  </si>
  <si>
    <t>Plaguicidas</t>
  </si>
  <si>
    <t>2018*</t>
  </si>
  <si>
    <t xml:space="preserve">Limones (Agrio y Dulce) </t>
  </si>
  <si>
    <t>Leche Milex Kinder en polvo</t>
  </si>
  <si>
    <t>Leche Evaporada</t>
  </si>
  <si>
    <t>0703.10.00</t>
  </si>
  <si>
    <t>Zanahoria (Fresca y  Congelada )</t>
  </si>
  <si>
    <t>0706.10.11/19-710.8</t>
  </si>
  <si>
    <t>Años</t>
  </si>
  <si>
    <t>Tasa de Crecimiento mensaul 2020/2019</t>
  </si>
  <si>
    <t xml:space="preserve">              Elaborado:  Ministerio de Agricultura de la República Dominicana.    Depto. de Economía Agropecuaria y Estadísticas.</t>
  </si>
  <si>
    <t>Importaciones  de Cerdo,  Enero - Marzo  2020</t>
  </si>
  <si>
    <t>Importaciones  de  Pollo,  Enero - Marzo  2020</t>
  </si>
  <si>
    <t>0704.20.00/90</t>
  </si>
  <si>
    <t>AGOSTO</t>
  </si>
  <si>
    <t>* Datos preliminares.</t>
  </si>
  <si>
    <t xml:space="preserve">Viceministerio de Planificación Sectorial Agropecuaria </t>
  </si>
  <si>
    <t>Departamento de Economía Agropecuaria y Estadísticas</t>
  </si>
  <si>
    <r>
      <t xml:space="preserve">  -</t>
    </r>
    <r>
      <rPr>
        <sz val="10"/>
        <color theme="1"/>
        <rFont val="Calibri"/>
        <family val="2"/>
        <scheme val="minor"/>
      </rPr>
      <t>Semilla de Ajo</t>
    </r>
  </si>
  <si>
    <t>Leche Formula Infantil (en Polvo y Liquida )</t>
  </si>
  <si>
    <t>1901.10.10/1901.90</t>
  </si>
  <si>
    <t>402</t>
  </si>
  <si>
    <t>0401</t>
  </si>
  <si>
    <t>Aceite de soya</t>
  </si>
  <si>
    <t>1514/1515/1518</t>
  </si>
  <si>
    <t>Harina de soya</t>
  </si>
  <si>
    <t>2404.11.19</t>
  </si>
  <si>
    <t>2404.12.11</t>
  </si>
  <si>
    <t>Preparaciones liquidas que contenga nicotina, a base de saborizantes y sustancias odoriferas.</t>
  </si>
  <si>
    <t>0901.21.10-11 y 19</t>
  </si>
  <si>
    <t>2404.12.19</t>
  </si>
  <si>
    <t>Los demás (productos que contengan nicotina).</t>
  </si>
  <si>
    <t>Los demás (productos que contengan tabaco).</t>
  </si>
  <si>
    <t>ARENQUES (Congelado, Salado Seco, Ahumado)</t>
  </si>
  <si>
    <t>BACALAO (Fresco, Congelado, Salado Seco, Ahumado)</t>
  </si>
  <si>
    <t>TILAPIA (Congelado, Salado Seco, Ahumado)</t>
  </si>
  <si>
    <t>1102.90.30-90</t>
  </si>
  <si>
    <t>2404.99.00</t>
  </si>
  <si>
    <t>Los demás</t>
  </si>
  <si>
    <t>Importaciones  de los Principales Productos Agropecuarios,  Enero - Diciembre  2023</t>
  </si>
  <si>
    <t>Importaciones  de los Principales Productos Agropecuarios,  Enero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</si>
</sst>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9"/>
      <name val="Calibri"/>
      <family val="2"/>
    </font>
    <font>
      <sz val="14"/>
      <color indexed="8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Bell MT"/>
      <family val="1"/>
    </font>
    <font>
      <b/>
      <sz val="10"/>
      <color theme="1"/>
      <name val="Bell MT"/>
      <family val="1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indexed="9"/>
      <name val="Calibri"/>
      <family val="2"/>
    </font>
    <font>
      <b/>
      <sz val="9"/>
      <color theme="1"/>
      <name val="Calibri"/>
      <family val="2"/>
    </font>
    <font>
      <b/>
      <u/>
      <sz val="9"/>
      <color indexed="8"/>
      <name val="Arial Narrow"/>
      <family val="2"/>
    </font>
    <font>
      <sz val="9"/>
      <name val="Arial Narrow"/>
      <family val="2"/>
    </font>
    <font>
      <b/>
      <sz val="10"/>
      <color theme="1"/>
      <name val="Arial Narrow"/>
      <family val="2"/>
    </font>
    <font>
      <b/>
      <sz val="9"/>
      <color indexed="8"/>
      <name val="Arial Narrow"/>
      <family val="2"/>
    </font>
    <font>
      <b/>
      <u/>
      <sz val="9"/>
      <color theme="1"/>
      <name val="Arial Narrow"/>
      <family val="2"/>
    </font>
    <font>
      <sz val="10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Arial Narrow"/>
      <family val="2"/>
    </font>
    <font>
      <b/>
      <sz val="9"/>
      <name val="Calibri"/>
      <family val="2"/>
    </font>
    <font>
      <b/>
      <sz val="8"/>
      <name val="Bell MT"/>
      <family val="1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4" fillId="0" borderId="0"/>
  </cellStyleXfs>
  <cellXfs count="245">
    <xf numFmtId="0" fontId="0" fillId="0" borderId="0" xfId="0"/>
    <xf numFmtId="0" fontId="2" fillId="2" borderId="0" xfId="3" applyFill="1"/>
    <xf numFmtId="43" fontId="0" fillId="2" borderId="0" xfId="1" applyFont="1" applyFill="1"/>
    <xf numFmtId="43" fontId="3" fillId="2" borderId="0" xfId="1" applyFont="1" applyFill="1" applyBorder="1" applyAlignment="1">
      <alignment horizontal="right"/>
    </xf>
    <xf numFmtId="0" fontId="3" fillId="2" borderId="0" xfId="3" applyFont="1" applyFill="1" applyAlignment="1">
      <alignment horizontal="right"/>
    </xf>
    <xf numFmtId="0" fontId="0" fillId="2" borderId="0" xfId="0" applyFill="1"/>
    <xf numFmtId="0" fontId="3" fillId="3" borderId="0" xfId="3" applyFont="1" applyFill="1" applyAlignment="1">
      <alignment horizontal="right"/>
    </xf>
    <xf numFmtId="43" fontId="5" fillId="2" borderId="0" xfId="1" applyFont="1" applyFill="1" applyBorder="1" applyAlignment="1">
      <alignment horizontal="center"/>
    </xf>
    <xf numFmtId="0" fontId="6" fillId="2" borderId="0" xfId="3" applyFont="1" applyFill="1"/>
    <xf numFmtId="0" fontId="13" fillId="2" borderId="2" xfId="3" applyFont="1" applyFill="1" applyBorder="1" applyAlignment="1">
      <alignment horizontal="left"/>
    </xf>
    <xf numFmtId="43" fontId="0" fillId="0" borderId="0" xfId="1" applyFont="1"/>
    <xf numFmtId="43" fontId="12" fillId="2" borderId="0" xfId="3" applyNumberFormat="1" applyFont="1" applyFill="1" applyAlignment="1">
      <alignment horizontal="right"/>
    </xf>
    <xf numFmtId="0" fontId="13" fillId="3" borderId="0" xfId="3" applyFont="1" applyFill="1" applyAlignment="1">
      <alignment horizontal="left"/>
    </xf>
    <xf numFmtId="49" fontId="10" fillId="2" borderId="2" xfId="0" applyNumberFormat="1" applyFont="1" applyFill="1" applyBorder="1" applyAlignment="1">
      <alignment horizontal="center"/>
    </xf>
    <xf numFmtId="43" fontId="12" fillId="2" borderId="2" xfId="1" applyFont="1" applyFill="1" applyBorder="1"/>
    <xf numFmtId="43" fontId="0" fillId="2" borderId="0" xfId="0" applyNumberFormat="1" applyFill="1"/>
    <xf numFmtId="43" fontId="12" fillId="3" borderId="0" xfId="3" applyNumberFormat="1" applyFont="1" applyFill="1"/>
    <xf numFmtId="43" fontId="0" fillId="0" borderId="0" xfId="0" applyNumberFormat="1"/>
    <xf numFmtId="43" fontId="12" fillId="3" borderId="0" xfId="1" applyFont="1" applyFill="1" applyBorder="1"/>
    <xf numFmtId="43" fontId="12" fillId="2" borderId="2" xfId="3" applyNumberFormat="1" applyFont="1" applyFill="1" applyBorder="1"/>
    <xf numFmtId="0" fontId="19" fillId="3" borderId="0" xfId="3" applyFont="1" applyFill="1" applyAlignment="1">
      <alignment horizontal="left" vertical="center"/>
    </xf>
    <xf numFmtId="0" fontId="23" fillId="2" borderId="2" xfId="3" applyFont="1" applyFill="1" applyBorder="1" applyAlignment="1">
      <alignment horizontal="left"/>
    </xf>
    <xf numFmtId="43" fontId="25" fillId="2" borderId="2" xfId="1" applyFont="1" applyFill="1" applyBorder="1"/>
    <xf numFmtId="0" fontId="26" fillId="2" borderId="2" xfId="3" applyFont="1" applyFill="1" applyBorder="1" applyAlignment="1">
      <alignment horizontal="left"/>
    </xf>
    <xf numFmtId="43" fontId="26" fillId="2" borderId="2" xfId="1" applyFont="1" applyFill="1" applyBorder="1"/>
    <xf numFmtId="0" fontId="16" fillId="2" borderId="2" xfId="3" applyFont="1" applyFill="1" applyBorder="1" applyAlignment="1">
      <alignment horizontal="left"/>
    </xf>
    <xf numFmtId="49" fontId="11" fillId="2" borderId="2" xfId="0" applyNumberFormat="1" applyFont="1" applyFill="1" applyBorder="1" applyAlignment="1">
      <alignment horizontal="right"/>
    </xf>
    <xf numFmtId="0" fontId="25" fillId="2" borderId="2" xfId="3" applyFont="1" applyFill="1" applyBorder="1" applyAlignment="1">
      <alignment horizontal="left"/>
    </xf>
    <xf numFmtId="43" fontId="25" fillId="2" borderId="3" xfId="1" applyFont="1" applyFill="1" applyBorder="1"/>
    <xf numFmtId="0" fontId="22" fillId="2" borderId="0" xfId="0" applyFont="1" applyFill="1"/>
    <xf numFmtId="0" fontId="27" fillId="2" borderId="0" xfId="3" applyFont="1" applyFill="1"/>
    <xf numFmtId="43" fontId="28" fillId="2" borderId="0" xfId="1" applyFont="1" applyFill="1" applyBorder="1" applyAlignment="1">
      <alignment horizontal="center"/>
    </xf>
    <xf numFmtId="0" fontId="29" fillId="2" borderId="0" xfId="0" applyFont="1" applyFill="1"/>
    <xf numFmtId="0" fontId="13" fillId="2" borderId="0" xfId="0" applyFont="1" applyFill="1"/>
    <xf numFmtId="43" fontId="26" fillId="2" borderId="0" xfId="1" applyFont="1" applyFill="1" applyBorder="1"/>
    <xf numFmtId="1" fontId="4" fillId="2" borderId="0" xfId="3" applyNumberFormat="1" applyFont="1" applyFill="1" applyAlignment="1">
      <alignment horizontal="center"/>
    </xf>
    <xf numFmtId="0" fontId="9" fillId="2" borderId="1" xfId="3" applyFont="1" applyFill="1" applyBorder="1" applyAlignment="1">
      <alignment horizontal="center"/>
    </xf>
    <xf numFmtId="0" fontId="9" fillId="2" borderId="16" xfId="3" applyFont="1" applyFill="1" applyBorder="1" applyAlignment="1">
      <alignment horizontal="center"/>
    </xf>
    <xf numFmtId="43" fontId="15" fillId="2" borderId="5" xfId="1" applyFont="1" applyFill="1" applyBorder="1"/>
    <xf numFmtId="0" fontId="21" fillId="2" borderId="5" xfId="3" applyFont="1" applyFill="1" applyBorder="1" applyAlignment="1">
      <alignment horizontal="left"/>
    </xf>
    <xf numFmtId="43" fontId="12" fillId="2" borderId="2" xfId="3" applyNumberFormat="1" applyFont="1" applyFill="1" applyBorder="1" applyAlignment="1">
      <alignment horizontal="right"/>
    </xf>
    <xf numFmtId="166" fontId="0" fillId="2" borderId="0" xfId="0" applyNumberFormat="1" applyFill="1"/>
    <xf numFmtId="9" fontId="0" fillId="2" borderId="0" xfId="2" applyFont="1" applyFill="1"/>
    <xf numFmtId="0" fontId="0" fillId="0" borderId="0" xfId="0" applyAlignment="1">
      <alignment horizontal="center"/>
    </xf>
    <xf numFmtId="43" fontId="3" fillId="2" borderId="0" xfId="3" applyNumberFormat="1" applyFont="1" applyFill="1" applyAlignment="1">
      <alignment horizontal="right"/>
    </xf>
    <xf numFmtId="0" fontId="0" fillId="4" borderId="0" xfId="0" applyFill="1"/>
    <xf numFmtId="9" fontId="25" fillId="2" borderId="2" xfId="2" applyFont="1" applyFill="1" applyBorder="1"/>
    <xf numFmtId="9" fontId="26" fillId="2" borderId="2" xfId="2" applyFont="1" applyFill="1" applyBorder="1"/>
    <xf numFmtId="0" fontId="0" fillId="0" borderId="6" xfId="0" applyBorder="1"/>
    <xf numFmtId="0" fontId="0" fillId="0" borderId="4" xfId="0" applyBorder="1"/>
    <xf numFmtId="0" fontId="26" fillId="2" borderId="3" xfId="3" applyFont="1" applyFill="1" applyBorder="1" applyAlignment="1">
      <alignment horizontal="left"/>
    </xf>
    <xf numFmtId="43" fontId="26" fillId="2" borderId="3" xfId="1" applyFont="1" applyFill="1" applyBorder="1"/>
    <xf numFmtId="43" fontId="25" fillId="2" borderId="4" xfId="1" applyFont="1" applyFill="1" applyBorder="1"/>
    <xf numFmtId="43" fontId="25" fillId="2" borderId="7" xfId="1" applyFont="1" applyFill="1" applyBorder="1"/>
    <xf numFmtId="9" fontId="26" fillId="2" borderId="3" xfId="2" applyFont="1" applyFill="1" applyBorder="1"/>
    <xf numFmtId="9" fontId="25" fillId="2" borderId="3" xfId="2" applyFont="1" applyFill="1" applyBorder="1"/>
    <xf numFmtId="43" fontId="26" fillId="2" borderId="4" xfId="1" applyFont="1" applyFill="1" applyBorder="1"/>
    <xf numFmtId="9" fontId="25" fillId="2" borderId="4" xfId="2" applyFont="1" applyFill="1" applyBorder="1"/>
    <xf numFmtId="9" fontId="25" fillId="2" borderId="7" xfId="2" applyFont="1" applyFill="1" applyBorder="1"/>
    <xf numFmtId="0" fontId="37" fillId="2" borderId="0" xfId="3" applyFont="1" applyFill="1" applyAlignment="1">
      <alignment horizontal="center"/>
    </xf>
    <xf numFmtId="0" fontId="38" fillId="2" borderId="0" xfId="3" applyFont="1" applyFill="1" applyAlignment="1">
      <alignment horizontal="center"/>
    </xf>
    <xf numFmtId="49" fontId="36" fillId="2" borderId="0" xfId="0" applyNumberFormat="1" applyFont="1" applyFill="1" applyAlignment="1">
      <alignment horizontal="center"/>
    </xf>
    <xf numFmtId="0" fontId="39" fillId="2" borderId="0" xfId="0" applyFont="1" applyFill="1"/>
    <xf numFmtId="0" fontId="40" fillId="2" borderId="0" xfId="0" applyFont="1" applyFill="1" applyAlignment="1">
      <alignment wrapText="1"/>
    </xf>
    <xf numFmtId="0" fontId="39" fillId="2" borderId="2" xfId="0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43" fontId="36" fillId="2" borderId="0" xfId="1" applyFont="1" applyFill="1" applyBorder="1" applyAlignment="1"/>
    <xf numFmtId="0" fontId="39" fillId="2" borderId="3" xfId="0" applyFont="1" applyFill="1" applyBorder="1" applyAlignment="1">
      <alignment horizontal="center"/>
    </xf>
    <xf numFmtId="0" fontId="39" fillId="2" borderId="4" xfId="0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49" fontId="36" fillId="2" borderId="2" xfId="0" applyNumberFormat="1" applyFont="1" applyFill="1" applyBorder="1" applyAlignment="1">
      <alignment horizontal="center"/>
    </xf>
    <xf numFmtId="0" fontId="36" fillId="2" borderId="0" xfId="0" applyFont="1" applyFill="1" applyAlignment="1">
      <alignment wrapText="1"/>
    </xf>
    <xf numFmtId="0" fontId="39" fillId="0" borderId="2" xfId="0" applyFont="1" applyBorder="1"/>
    <xf numFmtId="0" fontId="36" fillId="2" borderId="2" xfId="0" applyFont="1" applyFill="1" applyBorder="1" applyAlignment="1">
      <alignment wrapText="1"/>
    </xf>
    <xf numFmtId="43" fontId="36" fillId="2" borderId="2" xfId="1" applyFont="1" applyFill="1" applyBorder="1" applyAlignment="1"/>
    <xf numFmtId="49" fontId="39" fillId="2" borderId="2" xfId="0" applyNumberFormat="1" applyFont="1" applyFill="1" applyBorder="1" applyAlignment="1">
      <alignment horizontal="center"/>
    </xf>
    <xf numFmtId="49" fontId="39" fillId="2" borderId="3" xfId="0" applyNumberFormat="1" applyFont="1" applyFill="1" applyBorder="1" applyAlignment="1">
      <alignment horizontal="center"/>
    </xf>
    <xf numFmtId="49" fontId="39" fillId="2" borderId="4" xfId="0" applyNumberFormat="1" applyFont="1" applyFill="1" applyBorder="1" applyAlignment="1">
      <alignment horizontal="center"/>
    </xf>
    <xf numFmtId="49" fontId="36" fillId="2" borderId="5" xfId="0" applyNumberFormat="1" applyFont="1" applyFill="1" applyBorder="1" applyAlignment="1">
      <alignment horizontal="center"/>
    </xf>
    <xf numFmtId="0" fontId="36" fillId="2" borderId="5" xfId="0" applyFont="1" applyFill="1" applyBorder="1" applyAlignment="1">
      <alignment wrapText="1"/>
    </xf>
    <xf numFmtId="49" fontId="39" fillId="2" borderId="5" xfId="0" applyNumberFormat="1" applyFont="1" applyFill="1" applyBorder="1" applyAlignment="1">
      <alignment horizontal="center"/>
    </xf>
    <xf numFmtId="49" fontId="39" fillId="2" borderId="0" xfId="0" applyNumberFormat="1" applyFont="1" applyFill="1" applyAlignment="1">
      <alignment horizontal="center"/>
    </xf>
    <xf numFmtId="0" fontId="36" fillId="2" borderId="2" xfId="3" applyFont="1" applyFill="1" applyBorder="1" applyAlignment="1">
      <alignment horizontal="left"/>
    </xf>
    <xf numFmtId="0" fontId="36" fillId="2" borderId="5" xfId="3" applyFont="1" applyFill="1" applyBorder="1" applyAlignment="1">
      <alignment horizontal="left"/>
    </xf>
    <xf numFmtId="0" fontId="36" fillId="2" borderId="0" xfId="3" applyFont="1" applyFill="1" applyAlignment="1">
      <alignment horizontal="center"/>
    </xf>
    <xf numFmtId="0" fontId="41" fillId="2" borderId="0" xfId="4" applyFont="1" applyFill="1" applyAlignment="1">
      <alignment horizontal="left" vertical="center"/>
    </xf>
    <xf numFmtId="49" fontId="39" fillId="2" borderId="2" xfId="0" applyNumberFormat="1" applyFont="1" applyFill="1" applyBorder="1" applyAlignment="1">
      <alignment horizontal="right"/>
    </xf>
    <xf numFmtId="49" fontId="39" fillId="2" borderId="3" xfId="0" applyNumberFormat="1" applyFont="1" applyFill="1" applyBorder="1" applyAlignment="1">
      <alignment horizontal="right"/>
    </xf>
    <xf numFmtId="0" fontId="37" fillId="2" borderId="0" xfId="3" applyFont="1" applyFill="1" applyAlignment="1">
      <alignment horizontal="center" vertical="center"/>
    </xf>
    <xf numFmtId="43" fontId="42" fillId="2" borderId="0" xfId="3" applyNumberFormat="1" applyFont="1" applyFill="1"/>
    <xf numFmtId="43" fontId="42" fillId="2" borderId="2" xfId="3" applyNumberFormat="1" applyFont="1" applyFill="1" applyBorder="1" applyAlignment="1">
      <alignment horizontal="right"/>
    </xf>
    <xf numFmtId="0" fontId="42" fillId="2" borderId="2" xfId="3" applyFont="1" applyFill="1" applyBorder="1" applyAlignment="1">
      <alignment horizontal="left"/>
    </xf>
    <xf numFmtId="43" fontId="42" fillId="2" borderId="2" xfId="1" applyFont="1" applyFill="1" applyBorder="1"/>
    <xf numFmtId="0" fontId="42" fillId="3" borderId="2" xfId="3" applyFont="1" applyFill="1" applyBorder="1" applyAlignment="1">
      <alignment horizontal="left"/>
    </xf>
    <xf numFmtId="43" fontId="42" fillId="2" borderId="0" xfId="3" applyNumberFormat="1" applyFont="1" applyFill="1" applyAlignment="1">
      <alignment horizontal="right"/>
    </xf>
    <xf numFmtId="0" fontId="42" fillId="3" borderId="0" xfId="3" applyFont="1" applyFill="1" applyAlignment="1">
      <alignment horizontal="left"/>
    </xf>
    <xf numFmtId="43" fontId="42" fillId="3" borderId="0" xfId="3" applyNumberFormat="1" applyFont="1" applyFill="1" applyAlignment="1">
      <alignment horizontal="right"/>
    </xf>
    <xf numFmtId="43" fontId="36" fillId="2" borderId="2" xfId="1" applyFont="1" applyFill="1" applyBorder="1"/>
    <xf numFmtId="43" fontId="43" fillId="2" borderId="2" xfId="1" applyFont="1" applyFill="1" applyBorder="1"/>
    <xf numFmtId="0" fontId="42" fillId="3" borderId="2" xfId="3" applyFont="1" applyFill="1" applyBorder="1" applyAlignment="1">
      <alignment horizontal="left" wrapText="1"/>
    </xf>
    <xf numFmtId="43" fontId="39" fillId="2" borderId="2" xfId="1" applyFont="1" applyFill="1" applyBorder="1"/>
    <xf numFmtId="43" fontId="42" fillId="2" borderId="3" xfId="3" applyNumberFormat="1" applyFont="1" applyFill="1" applyBorder="1" applyAlignment="1">
      <alignment horizontal="right"/>
    </xf>
    <xf numFmtId="0" fontId="42" fillId="3" borderId="3" xfId="3" applyFont="1" applyFill="1" applyBorder="1" applyAlignment="1">
      <alignment horizontal="left"/>
    </xf>
    <xf numFmtId="43" fontId="42" fillId="2" borderId="3" xfId="1" applyFont="1" applyFill="1" applyBorder="1"/>
    <xf numFmtId="43" fontId="42" fillId="2" borderId="4" xfId="3" applyNumberFormat="1" applyFont="1" applyFill="1" applyBorder="1" applyAlignment="1">
      <alignment horizontal="right"/>
    </xf>
    <xf numFmtId="0" fontId="42" fillId="2" borderId="4" xfId="3" applyFont="1" applyFill="1" applyBorder="1" applyAlignment="1">
      <alignment horizontal="left"/>
    </xf>
    <xf numFmtId="43" fontId="42" fillId="2" borderId="4" xfId="1" applyFont="1" applyFill="1" applyBorder="1"/>
    <xf numFmtId="43" fontId="42" fillId="2" borderId="5" xfId="3" applyNumberFormat="1" applyFont="1" applyFill="1" applyBorder="1" applyAlignment="1">
      <alignment horizontal="right"/>
    </xf>
    <xf numFmtId="0" fontId="42" fillId="2" borderId="5" xfId="3" applyFont="1" applyFill="1" applyBorder="1" applyAlignment="1">
      <alignment horizontal="left"/>
    </xf>
    <xf numFmtId="43" fontId="42" fillId="2" borderId="5" xfId="1" applyFont="1" applyFill="1" applyBorder="1"/>
    <xf numFmtId="0" fontId="42" fillId="3" borderId="2" xfId="3" applyFont="1" applyFill="1" applyBorder="1" applyAlignment="1">
      <alignment horizontal="right"/>
    </xf>
    <xf numFmtId="0" fontId="42" fillId="2" borderId="2" xfId="3" applyFont="1" applyFill="1" applyBorder="1" applyAlignment="1">
      <alignment horizontal="right"/>
    </xf>
    <xf numFmtId="43" fontId="42" fillId="2" borderId="0" xfId="1" applyFont="1" applyFill="1" applyBorder="1"/>
    <xf numFmtId="43" fontId="42" fillId="2" borderId="6" xfId="3" applyNumberFormat="1" applyFont="1" applyFill="1" applyBorder="1" applyAlignment="1">
      <alignment horizontal="right"/>
    </xf>
    <xf numFmtId="0" fontId="42" fillId="3" borderId="7" xfId="3" applyFont="1" applyFill="1" applyBorder="1" applyAlignment="1">
      <alignment horizontal="right"/>
    </xf>
    <xf numFmtId="0" fontId="39" fillId="0" borderId="0" xfId="0" applyFont="1"/>
    <xf numFmtId="43" fontId="43" fillId="2" borderId="0" xfId="1" applyFont="1" applyFill="1" applyBorder="1"/>
    <xf numFmtId="49" fontId="39" fillId="2" borderId="2" xfId="0" applyNumberFormat="1" applyFont="1" applyFill="1" applyBorder="1" applyAlignment="1">
      <alignment horizontal="right" wrapText="1"/>
    </xf>
    <xf numFmtId="49" fontId="39" fillId="2" borderId="0" xfId="0" applyNumberFormat="1" applyFont="1" applyFill="1" applyAlignment="1">
      <alignment horizontal="right" wrapText="1"/>
    </xf>
    <xf numFmtId="43" fontId="42" fillId="3" borderId="0" xfId="1" applyFont="1" applyFill="1" applyBorder="1"/>
    <xf numFmtId="0" fontId="39" fillId="0" borderId="2" xfId="0" applyFont="1" applyBorder="1" applyAlignment="1">
      <alignment horizontal="right"/>
    </xf>
    <xf numFmtId="43" fontId="42" fillId="3" borderId="2" xfId="1" applyFont="1" applyFill="1" applyBorder="1"/>
    <xf numFmtId="49" fontId="39" fillId="2" borderId="3" xfId="0" applyNumberFormat="1" applyFont="1" applyFill="1" applyBorder="1" applyAlignment="1">
      <alignment horizontal="right" vertical="center"/>
    </xf>
    <xf numFmtId="0" fontId="42" fillId="3" borderId="3" xfId="3" applyFont="1" applyFill="1" applyBorder="1" applyAlignment="1">
      <alignment horizontal="left" wrapText="1"/>
    </xf>
    <xf numFmtId="49" fontId="39" fillId="2" borderId="4" xfId="0" applyNumberFormat="1" applyFont="1" applyFill="1" applyBorder="1" applyAlignment="1">
      <alignment horizontal="right" vertical="center"/>
    </xf>
    <xf numFmtId="49" fontId="39" fillId="2" borderId="5" xfId="0" applyNumberFormat="1" applyFont="1" applyFill="1" applyBorder="1" applyAlignment="1">
      <alignment horizontal="right" vertical="center"/>
    </xf>
    <xf numFmtId="43" fontId="36" fillId="2" borderId="5" xfId="1" applyFont="1" applyFill="1" applyBorder="1"/>
    <xf numFmtId="1" fontId="44" fillId="2" borderId="0" xfId="3" applyNumberFormat="1" applyFont="1" applyFill="1" applyAlignment="1">
      <alignment horizontal="center"/>
    </xf>
    <xf numFmtId="43" fontId="38" fillId="2" borderId="0" xfId="1" applyFont="1" applyFill="1" applyBorder="1" applyAlignment="1">
      <alignment horizontal="center"/>
    </xf>
    <xf numFmtId="0" fontId="43" fillId="3" borderId="0" xfId="3" applyFont="1" applyFill="1" applyAlignment="1">
      <alignment horizontal="right"/>
    </xf>
    <xf numFmtId="49" fontId="39" fillId="2" borderId="5" xfId="0" applyNumberFormat="1" applyFont="1" applyFill="1" applyBorder="1" applyAlignment="1">
      <alignment horizontal="right"/>
    </xf>
    <xf numFmtId="0" fontId="42" fillId="3" borderId="5" xfId="3" applyFont="1" applyFill="1" applyBorder="1" applyAlignment="1">
      <alignment horizontal="left"/>
    </xf>
    <xf numFmtId="43" fontId="42" fillId="3" borderId="5" xfId="1" applyFont="1" applyFill="1" applyBorder="1"/>
    <xf numFmtId="43" fontId="43" fillId="3" borderId="5" xfId="1" applyFont="1" applyFill="1" applyBorder="1"/>
    <xf numFmtId="0" fontId="41" fillId="2" borderId="0" xfId="0" applyFont="1" applyFill="1"/>
    <xf numFmtId="43" fontId="43" fillId="2" borderId="0" xfId="3" applyNumberFormat="1" applyFont="1" applyFill="1"/>
    <xf numFmtId="43" fontId="42" fillId="2" borderId="4" xfId="3" applyNumberFormat="1" applyFont="1" applyFill="1" applyBorder="1"/>
    <xf numFmtId="43" fontId="42" fillId="3" borderId="2" xfId="3" applyNumberFormat="1" applyFont="1" applyFill="1" applyBorder="1"/>
    <xf numFmtId="43" fontId="42" fillId="3" borderId="0" xfId="3" applyNumberFormat="1" applyFont="1" applyFill="1"/>
    <xf numFmtId="0" fontId="41" fillId="2" borderId="0" xfId="3" applyFont="1" applyFill="1" applyAlignment="1">
      <alignment horizontal="left"/>
    </xf>
    <xf numFmtId="43" fontId="36" fillId="2" borderId="0" xfId="1" applyFont="1" applyFill="1" applyBorder="1"/>
    <xf numFmtId="43" fontId="36" fillId="2" borderId="4" xfId="1" applyFont="1" applyFill="1" applyBorder="1"/>
    <xf numFmtId="43" fontId="43" fillId="2" borderId="5" xfId="1" applyFont="1" applyFill="1" applyBorder="1"/>
    <xf numFmtId="0" fontId="39" fillId="2" borderId="2" xfId="0" applyFont="1" applyFill="1" applyBorder="1"/>
    <xf numFmtId="0" fontId="43" fillId="2" borderId="2" xfId="3" applyFont="1" applyFill="1" applyBorder="1" applyAlignment="1">
      <alignment horizontal="left"/>
    </xf>
    <xf numFmtId="0" fontId="43" fillId="3" borderId="2" xfId="3" applyFont="1" applyFill="1" applyBorder="1" applyAlignment="1">
      <alignment horizontal="left"/>
    </xf>
    <xf numFmtId="1" fontId="38" fillId="2" borderId="0" xfId="3" applyNumberFormat="1" applyFont="1" applyFill="1" applyAlignment="1">
      <alignment horizontal="center"/>
    </xf>
    <xf numFmtId="43" fontId="43" fillId="3" borderId="0" xfId="1" applyFont="1" applyFill="1" applyBorder="1"/>
    <xf numFmtId="0" fontId="36" fillId="2" borderId="0" xfId="3" applyFont="1" applyFill="1" applyAlignment="1">
      <alignment horizontal="center" vertical="center"/>
    </xf>
    <xf numFmtId="0" fontId="36" fillId="2" borderId="0" xfId="3" applyFont="1" applyFill="1" applyAlignment="1">
      <alignment horizontal="center" vertical="center" wrapText="1"/>
    </xf>
    <xf numFmtId="164" fontId="42" fillId="2" borderId="2" xfId="1" applyNumberFormat="1" applyFont="1" applyFill="1" applyBorder="1"/>
    <xf numFmtId="0" fontId="43" fillId="2" borderId="0" xfId="3" applyFont="1" applyFill="1" applyAlignment="1">
      <alignment horizontal="left"/>
    </xf>
    <xf numFmtId="0" fontId="40" fillId="2" borderId="2" xfId="3" applyFont="1" applyFill="1" applyBorder="1" applyAlignment="1">
      <alignment horizontal="left"/>
    </xf>
    <xf numFmtId="43" fontId="45" fillId="2" borderId="2" xfId="1" applyFont="1" applyFill="1" applyBorder="1"/>
    <xf numFmtId="43" fontId="42" fillId="2" borderId="2" xfId="3" applyNumberFormat="1" applyFont="1" applyFill="1" applyBorder="1" applyAlignment="1">
      <alignment horizontal="center"/>
    </xf>
    <xf numFmtId="43" fontId="42" fillId="2" borderId="2" xfId="3" applyNumberFormat="1" applyFont="1" applyFill="1" applyBorder="1"/>
    <xf numFmtId="0" fontId="45" fillId="2" borderId="0" xfId="0" applyFont="1" applyFill="1"/>
    <xf numFmtId="43" fontId="43" fillId="2" borderId="2" xfId="3" applyNumberFormat="1" applyFont="1" applyFill="1" applyBorder="1" applyAlignment="1">
      <alignment horizontal="right"/>
    </xf>
    <xf numFmtId="43" fontId="42" fillId="2" borderId="3" xfId="3" applyNumberFormat="1" applyFont="1" applyFill="1" applyBorder="1"/>
    <xf numFmtId="0" fontId="42" fillId="2" borderId="3" xfId="3" applyFont="1" applyFill="1" applyBorder="1" applyAlignment="1">
      <alignment horizontal="left"/>
    </xf>
    <xf numFmtId="0" fontId="41" fillId="3" borderId="0" xfId="3" applyFont="1" applyFill="1" applyAlignment="1">
      <alignment horizontal="left" vertical="center"/>
    </xf>
    <xf numFmtId="0" fontId="39" fillId="2" borderId="2" xfId="3" applyFont="1" applyFill="1" applyBorder="1" applyAlignment="1">
      <alignment horizontal="left"/>
    </xf>
    <xf numFmtId="43" fontId="43" fillId="3" borderId="2" xfId="3" applyNumberFormat="1" applyFont="1" applyFill="1" applyBorder="1" applyAlignment="1">
      <alignment horizontal="right"/>
    </xf>
    <xf numFmtId="0" fontId="40" fillId="0" borderId="2" xfId="3" applyFont="1" applyBorder="1" applyAlignment="1">
      <alignment horizontal="left"/>
    </xf>
    <xf numFmtId="43" fontId="36" fillId="0" borderId="2" xfId="1" applyFont="1" applyFill="1" applyBorder="1"/>
    <xf numFmtId="43" fontId="42" fillId="0" borderId="2" xfId="3" applyNumberFormat="1" applyFont="1" applyBorder="1" applyAlignment="1">
      <alignment horizontal="right"/>
    </xf>
    <xf numFmtId="0" fontId="39" fillId="0" borderId="2" xfId="3" applyFont="1" applyBorder="1" applyAlignment="1">
      <alignment horizontal="left"/>
    </xf>
    <xf numFmtId="43" fontId="39" fillId="0" borderId="2" xfId="1" applyFont="1" applyFill="1" applyBorder="1"/>
    <xf numFmtId="0" fontId="39" fillId="5" borderId="2" xfId="3" applyFont="1" applyFill="1" applyBorder="1" applyAlignment="1">
      <alignment horizontal="left"/>
    </xf>
    <xf numFmtId="166" fontId="36" fillId="2" borderId="2" xfId="1" applyNumberFormat="1" applyFont="1" applyFill="1" applyBorder="1"/>
    <xf numFmtId="0" fontId="40" fillId="2" borderId="3" xfId="3" applyFont="1" applyFill="1" applyBorder="1" applyAlignment="1">
      <alignment horizontal="left"/>
    </xf>
    <xf numFmtId="43" fontId="36" fillId="2" borderId="3" xfId="1" applyFont="1" applyFill="1" applyBorder="1"/>
    <xf numFmtId="0" fontId="43" fillId="2" borderId="3" xfId="3" applyFont="1" applyFill="1" applyBorder="1" applyAlignment="1">
      <alignment horizontal="left"/>
    </xf>
    <xf numFmtId="0" fontId="42" fillId="2" borderId="7" xfId="3" applyFont="1" applyFill="1" applyBorder="1" applyAlignment="1">
      <alignment horizontal="left" vertical="center" wrapText="1"/>
    </xf>
    <xf numFmtId="49" fontId="39" fillId="2" borderId="6" xfId="0" applyNumberFormat="1" applyFont="1" applyFill="1" applyBorder="1" applyAlignment="1">
      <alignment horizontal="center"/>
    </xf>
    <xf numFmtId="49" fontId="39" fillId="2" borderId="7" xfId="0" applyNumberFormat="1" applyFont="1" applyFill="1" applyBorder="1" applyAlignment="1">
      <alignment horizontal="center"/>
    </xf>
    <xf numFmtId="0" fontId="37" fillId="6" borderId="1" xfId="3" applyFont="1" applyFill="1" applyBorder="1" applyAlignment="1">
      <alignment horizontal="center"/>
    </xf>
    <xf numFmtId="0" fontId="37" fillId="6" borderId="16" xfId="3" applyFont="1" applyFill="1" applyBorder="1" applyAlignment="1">
      <alignment horizontal="center"/>
    </xf>
    <xf numFmtId="1" fontId="44" fillId="6" borderId="0" xfId="3" applyNumberFormat="1" applyFont="1" applyFill="1" applyAlignment="1">
      <alignment horizontal="center"/>
    </xf>
    <xf numFmtId="1" fontId="44" fillId="6" borderId="10" xfId="3" applyNumberFormat="1" applyFont="1" applyFill="1" applyBorder="1" applyAlignment="1">
      <alignment horizontal="center"/>
    </xf>
    <xf numFmtId="1" fontId="17" fillId="6" borderId="10" xfId="3" applyNumberFormat="1" applyFont="1" applyFill="1" applyBorder="1" applyAlignment="1">
      <alignment horizontal="center"/>
    </xf>
    <xf numFmtId="0" fontId="42" fillId="2" borderId="7" xfId="3" applyFont="1" applyFill="1" applyBorder="1" applyAlignment="1">
      <alignment horizontal="right"/>
    </xf>
    <xf numFmtId="0" fontId="42" fillId="2" borderId="7" xfId="3" applyFont="1" applyFill="1" applyBorder="1" applyAlignment="1">
      <alignment horizontal="left"/>
    </xf>
    <xf numFmtId="43" fontId="42" fillId="2" borderId="2" xfId="3" applyNumberFormat="1" applyFont="1" applyFill="1" applyBorder="1" applyAlignment="1">
      <alignment horizontal="left"/>
    </xf>
    <xf numFmtId="2" fontId="42" fillId="2" borderId="2" xfId="3" applyNumberFormat="1" applyFont="1" applyFill="1" applyBorder="1" applyAlignment="1">
      <alignment horizontal="right"/>
    </xf>
    <xf numFmtId="0" fontId="42" fillId="2" borderId="3" xfId="3" applyFont="1" applyFill="1" applyBorder="1" applyAlignment="1">
      <alignment horizontal="right"/>
    </xf>
    <xf numFmtId="165" fontId="0" fillId="2" borderId="0" xfId="0" applyNumberFormat="1" applyFill="1"/>
    <xf numFmtId="0" fontId="32" fillId="2" borderId="0" xfId="0" applyFont="1" applyFill="1"/>
    <xf numFmtId="167" fontId="0" fillId="2" borderId="0" xfId="0" applyNumberFormat="1" applyFill="1"/>
    <xf numFmtId="43" fontId="0" fillId="2" borderId="0" xfId="2" applyNumberFormat="1" applyFont="1" applyFill="1"/>
    <xf numFmtId="0" fontId="35" fillId="2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1" fontId="3" fillId="2" borderId="0" xfId="3" applyNumberFormat="1" applyFont="1" applyFill="1" applyAlignment="1">
      <alignment horizontal="center"/>
    </xf>
    <xf numFmtId="43" fontId="42" fillId="3" borderId="5" xfId="3" applyNumberFormat="1" applyFont="1" applyFill="1" applyBorder="1" applyAlignment="1">
      <alignment horizontal="right"/>
    </xf>
    <xf numFmtId="0" fontId="41" fillId="2" borderId="9" xfId="3" applyFont="1" applyFill="1" applyBorder="1" applyAlignment="1">
      <alignment horizontal="center"/>
    </xf>
    <xf numFmtId="43" fontId="42" fillId="2" borderId="2" xfId="3" applyNumberFormat="1" applyFont="1" applyFill="1" applyBorder="1" applyAlignment="1">
      <alignment horizontal="right"/>
    </xf>
    <xf numFmtId="43" fontId="43" fillId="2" borderId="0" xfId="1" applyFont="1" applyFill="1" applyBorder="1" applyAlignment="1">
      <alignment horizontal="center"/>
    </xf>
    <xf numFmtId="0" fontId="37" fillId="6" borderId="11" xfId="3" applyFont="1" applyFill="1" applyBorder="1" applyAlignment="1">
      <alignment horizontal="center" vertical="center"/>
    </xf>
    <xf numFmtId="0" fontId="37" fillId="6" borderId="15" xfId="3" applyFont="1" applyFill="1" applyBorder="1" applyAlignment="1">
      <alignment horizontal="center" vertical="center"/>
    </xf>
    <xf numFmtId="0" fontId="37" fillId="6" borderId="12" xfId="3" applyFont="1" applyFill="1" applyBorder="1" applyAlignment="1">
      <alignment horizontal="center" vertical="center" wrapText="1"/>
    </xf>
    <xf numFmtId="0" fontId="37" fillId="6" borderId="1" xfId="3" applyFont="1" applyFill="1" applyBorder="1" applyAlignment="1">
      <alignment horizontal="center" vertical="center" wrapText="1"/>
    </xf>
    <xf numFmtId="0" fontId="37" fillId="6" borderId="12" xfId="3" applyFont="1" applyFill="1" applyBorder="1" applyAlignment="1">
      <alignment horizontal="center" vertical="center"/>
    </xf>
    <xf numFmtId="0" fontId="37" fillId="6" borderId="1" xfId="3" applyFont="1" applyFill="1" applyBorder="1" applyAlignment="1">
      <alignment horizontal="center" vertical="center"/>
    </xf>
    <xf numFmtId="0" fontId="37" fillId="6" borderId="13" xfId="3" applyFont="1" applyFill="1" applyBorder="1" applyAlignment="1">
      <alignment horizontal="center"/>
    </xf>
    <xf numFmtId="0" fontId="37" fillId="6" borderId="14" xfId="3" applyFont="1" applyFill="1" applyBorder="1" applyAlignment="1">
      <alignment horizontal="center"/>
    </xf>
    <xf numFmtId="49" fontId="39" fillId="0" borderId="6" xfId="0" applyNumberFormat="1" applyFont="1" applyBorder="1" applyAlignment="1">
      <alignment horizontal="center"/>
    </xf>
    <xf numFmtId="49" fontId="39" fillId="0" borderId="7" xfId="0" applyNumberFormat="1" applyFont="1" applyBorder="1" applyAlignment="1">
      <alignment horizontal="center"/>
    </xf>
    <xf numFmtId="43" fontId="43" fillId="3" borderId="2" xfId="3" applyNumberFormat="1" applyFont="1" applyFill="1" applyBorder="1" applyAlignment="1">
      <alignment horizontal="right"/>
    </xf>
    <xf numFmtId="43" fontId="43" fillId="0" borderId="2" xfId="3" applyNumberFormat="1" applyFont="1" applyBorder="1" applyAlignment="1">
      <alignment horizontal="right"/>
    </xf>
    <xf numFmtId="0" fontId="42" fillId="2" borderId="6" xfId="3" applyFont="1" applyFill="1" applyBorder="1" applyAlignment="1">
      <alignment horizontal="center"/>
    </xf>
    <xf numFmtId="0" fontId="42" fillId="2" borderId="7" xfId="3" applyFont="1" applyFill="1" applyBorder="1" applyAlignment="1">
      <alignment horizontal="center"/>
    </xf>
    <xf numFmtId="0" fontId="39" fillId="2" borderId="6" xfId="0" applyFont="1" applyFill="1" applyBorder="1" applyAlignment="1">
      <alignment horizontal="center"/>
    </xf>
    <xf numFmtId="0" fontId="39" fillId="2" borderId="7" xfId="0" applyFont="1" applyFill="1" applyBorder="1" applyAlignment="1">
      <alignment horizontal="center"/>
    </xf>
    <xf numFmtId="49" fontId="36" fillId="2" borderId="8" xfId="0" applyNumberFormat="1" applyFont="1" applyFill="1" applyBorder="1" applyAlignment="1">
      <alignment horizontal="left"/>
    </xf>
    <xf numFmtId="49" fontId="36" fillId="2" borderId="0" xfId="0" applyNumberFormat="1" applyFont="1" applyFill="1" applyAlignment="1">
      <alignment horizontal="left"/>
    </xf>
    <xf numFmtId="0" fontId="37" fillId="6" borderId="12" xfId="3" applyFont="1" applyFill="1" applyBorder="1" applyAlignment="1">
      <alignment horizontal="left" vertical="center"/>
    </xf>
    <xf numFmtId="0" fontId="37" fillId="6" borderId="1" xfId="3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center"/>
    </xf>
    <xf numFmtId="1" fontId="12" fillId="2" borderId="3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1" fontId="12" fillId="2" borderId="5" xfId="3" applyNumberFormat="1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center"/>
    </xf>
    <xf numFmtId="0" fontId="18" fillId="2" borderId="12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2" borderId="12" xfId="3" applyFont="1" applyFill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/>
    </xf>
    <xf numFmtId="0" fontId="9" fillId="2" borderId="13" xfId="3" applyFont="1" applyFill="1" applyBorder="1" applyAlignment="1">
      <alignment horizontal="center"/>
    </xf>
    <xf numFmtId="1" fontId="12" fillId="2" borderId="20" xfId="3" applyNumberFormat="1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/>
    </xf>
    <xf numFmtId="0" fontId="9" fillId="2" borderId="14" xfId="3" applyFont="1" applyFill="1" applyBorder="1" applyAlignment="1">
      <alignment horizontal="center"/>
    </xf>
    <xf numFmtId="43" fontId="33" fillId="2" borderId="0" xfId="1" applyFont="1" applyFill="1" applyBorder="1" applyAlignment="1">
      <alignment horizontal="center"/>
    </xf>
    <xf numFmtId="1" fontId="4" fillId="2" borderId="0" xfId="3" applyNumberFormat="1" applyFont="1" applyFill="1" applyAlignment="1">
      <alignment horizontal="center"/>
    </xf>
    <xf numFmtId="43" fontId="14" fillId="2" borderId="2" xfId="3" applyNumberFormat="1" applyFont="1" applyFill="1" applyBorder="1" applyAlignment="1">
      <alignment horizontal="right"/>
    </xf>
    <xf numFmtId="43" fontId="4" fillId="2" borderId="0" xfId="1" applyFont="1" applyFill="1" applyBorder="1" applyAlignment="1">
      <alignment horizontal="center"/>
    </xf>
    <xf numFmtId="0" fontId="18" fillId="2" borderId="11" xfId="3" applyFont="1" applyFill="1" applyBorder="1" applyAlignment="1">
      <alignment horizontal="center" vertical="center"/>
    </xf>
    <xf numFmtId="0" fontId="18" fillId="2" borderId="15" xfId="3" applyFont="1" applyFill="1" applyBorder="1" applyAlignment="1">
      <alignment horizontal="center" vertical="center"/>
    </xf>
    <xf numFmtId="43" fontId="12" fillId="2" borderId="5" xfId="3" applyNumberFormat="1" applyFont="1" applyFill="1" applyBorder="1" applyAlignment="1">
      <alignment horizontal="right"/>
    </xf>
    <xf numFmtId="0" fontId="31" fillId="2" borderId="11" xfId="3" applyFont="1" applyFill="1" applyBorder="1" applyAlignment="1">
      <alignment horizontal="center" vertical="center"/>
    </xf>
    <xf numFmtId="0" fontId="31" fillId="2" borderId="15" xfId="3" applyFont="1" applyFill="1" applyBorder="1" applyAlignment="1">
      <alignment horizontal="center" vertical="center"/>
    </xf>
    <xf numFmtId="0" fontId="7" fillId="2" borderId="17" xfId="3" applyFont="1" applyFill="1" applyBorder="1" applyAlignment="1">
      <alignment horizontal="center" vertical="center" wrapText="1"/>
    </xf>
    <xf numFmtId="0" fontId="7" fillId="2" borderId="18" xfId="3" applyFont="1" applyFill="1" applyBorder="1" applyAlignment="1">
      <alignment horizontal="center" vertical="center" wrapText="1"/>
    </xf>
    <xf numFmtId="0" fontId="8" fillId="2" borderId="17" xfId="3" applyFont="1" applyFill="1" applyBorder="1" applyAlignment="1">
      <alignment horizontal="left" vertical="center"/>
    </xf>
    <xf numFmtId="0" fontId="8" fillId="2" borderId="18" xfId="3" applyFont="1" applyFill="1" applyBorder="1" applyAlignment="1">
      <alignment horizontal="left" vertical="center"/>
    </xf>
  </cellXfs>
  <cellStyles count="5">
    <cellStyle name="Millares" xfId="1" builtinId="3"/>
    <cellStyle name="Normal" xfId="0" builtinId="0"/>
    <cellStyle name="Normal 2 2" xfId="4" xr:uid="{00000000-0005-0000-0000-000002000000}"/>
    <cellStyle name="Normal_Hoja1" xfId="3" xr:uid="{00000000-0005-0000-0000-000003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71517983329008"/>
          <c:y val="2.6853771991372365E-2"/>
          <c:w val="0.82842279330468305"/>
          <c:h val="0.762247342844520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Hoja3!$H$5</c:f>
              <c:strCache>
                <c:ptCount val="1"/>
                <c:pt idx="0">
                  <c:v>Plagas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Hoja3!$G$6:$G$11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2018*</c:v>
                </c:pt>
              </c:strCache>
            </c:strRef>
          </c:cat>
          <c:val>
            <c:numRef>
              <c:f>Hoja3!$H$6:$H$11</c:f>
              <c:numCache>
                <c:formatCode>General</c:formatCode>
                <c:ptCount val="6"/>
                <c:pt idx="0">
                  <c:v>1297</c:v>
                </c:pt>
                <c:pt idx="1">
                  <c:v>465</c:v>
                </c:pt>
                <c:pt idx="2">
                  <c:v>769</c:v>
                </c:pt>
                <c:pt idx="3">
                  <c:v>666</c:v>
                </c:pt>
                <c:pt idx="4">
                  <c:v>691</c:v>
                </c:pt>
                <c:pt idx="5">
                  <c:v>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E-47DF-89F7-82399E505CDF}"/>
            </c:ext>
          </c:extLst>
        </c:ser>
        <c:ser>
          <c:idx val="1"/>
          <c:order val="1"/>
          <c:tx>
            <c:strRef>
              <c:f>Hoja3!$I$5</c:f>
              <c:strCache>
                <c:ptCount val="1"/>
                <c:pt idx="0">
                  <c:v>Plaguicidas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Hoja3!$G$6:$G$11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2018*</c:v>
                </c:pt>
              </c:strCache>
            </c:strRef>
          </c:cat>
          <c:val>
            <c:numRef>
              <c:f>Hoja3!$I$6:$I$11</c:f>
              <c:numCache>
                <c:formatCode>General</c:formatCode>
                <c:ptCount val="6"/>
                <c:pt idx="0">
                  <c:v>30</c:v>
                </c:pt>
                <c:pt idx="1">
                  <c:v>38</c:v>
                </c:pt>
                <c:pt idx="2">
                  <c:v>69</c:v>
                </c:pt>
                <c:pt idx="3">
                  <c:v>65</c:v>
                </c:pt>
                <c:pt idx="4">
                  <c:v>30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7E-47DF-89F7-82399E505C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0905472"/>
        <c:axId val="420906032"/>
      </c:barChart>
      <c:catAx>
        <c:axId val="42090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0906032"/>
        <c:crosses val="autoZero"/>
        <c:auto val="1"/>
        <c:lblAlgn val="ctr"/>
        <c:lblOffset val="100"/>
        <c:noMultiLvlLbl val="0"/>
      </c:catAx>
      <c:valAx>
        <c:axId val="42090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Cantidad</a:t>
                </a:r>
                <a:r>
                  <a:rPr lang="es-DO" baseline="0"/>
                  <a:t> de notificacón</a:t>
                </a:r>
                <a:endParaRPr lang="es-D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090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914401</xdr:colOff>
      <xdr:row>0</xdr:row>
      <xdr:rowOff>38100</xdr:rowOff>
    </xdr:from>
    <xdr:to>
      <xdr:col>14</xdr:col>
      <xdr:colOff>895351</xdr:colOff>
      <xdr:row>3</xdr:row>
      <xdr:rowOff>38100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6" y="38100"/>
          <a:ext cx="18478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733425</xdr:colOff>
      <xdr:row>61</xdr:row>
      <xdr:rowOff>28575</xdr:rowOff>
    </xdr:from>
    <xdr:to>
      <xdr:col>14</xdr:col>
      <xdr:colOff>880110</xdr:colOff>
      <xdr:row>64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900" y="9744075"/>
          <a:ext cx="201358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752475</xdr:colOff>
      <xdr:row>104</xdr:row>
      <xdr:rowOff>171450</xdr:rowOff>
    </xdr:from>
    <xdr:to>
      <xdr:col>14</xdr:col>
      <xdr:colOff>925830</xdr:colOff>
      <xdr:row>108</xdr:row>
      <xdr:rowOff>66675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16659225"/>
          <a:ext cx="204025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752475</xdr:colOff>
      <xdr:row>147</xdr:row>
      <xdr:rowOff>171450</xdr:rowOff>
    </xdr:from>
    <xdr:to>
      <xdr:col>14</xdr:col>
      <xdr:colOff>925830</xdr:colOff>
      <xdr:row>150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23441025"/>
          <a:ext cx="204025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57150</xdr:rowOff>
    </xdr:from>
    <xdr:to>
      <xdr:col>5</xdr:col>
      <xdr:colOff>257175</xdr:colOff>
      <xdr:row>2</xdr:row>
      <xdr:rowOff>104775</xdr:rowOff>
    </xdr:to>
    <xdr:pic>
      <xdr:nvPicPr>
        <xdr:cNvPr id="4" name="Imagen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57150"/>
          <a:ext cx="1181100" cy="447675"/>
        </a:xfrm>
        <a:prstGeom prst="rect">
          <a:avLst/>
        </a:prstGeom>
        <a:noFill/>
      </xdr:spPr>
    </xdr:pic>
    <xdr:clientData/>
  </xdr:twoCellAnchor>
  <xdr:oneCellAnchor>
    <xdr:from>
      <xdr:col>13</xdr:col>
      <xdr:colOff>561975</xdr:colOff>
      <xdr:row>0</xdr:row>
      <xdr:rowOff>57150</xdr:rowOff>
    </xdr:from>
    <xdr:ext cx="1181100" cy="447675"/>
    <xdr:pic>
      <xdr:nvPicPr>
        <xdr:cNvPr id="6" name="Imagen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57150"/>
          <a:ext cx="1181100" cy="44767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14</xdr:row>
      <xdr:rowOff>180974</xdr:rowOff>
    </xdr:from>
    <xdr:to>
      <xdr:col>11</xdr:col>
      <xdr:colOff>657225</xdr:colOff>
      <xdr:row>30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180976</xdr:colOff>
      <xdr:row>0</xdr:row>
      <xdr:rowOff>38100</xdr:rowOff>
    </xdr:from>
    <xdr:to>
      <xdr:col>2</xdr:col>
      <xdr:colOff>180976</xdr:colOff>
      <xdr:row>2</xdr:row>
      <xdr:rowOff>190500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6" y="38100"/>
          <a:ext cx="447675" cy="4762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180976</xdr:colOff>
      <xdr:row>0</xdr:row>
      <xdr:rowOff>38100</xdr:rowOff>
    </xdr:from>
    <xdr:to>
      <xdr:col>2</xdr:col>
      <xdr:colOff>180976</xdr:colOff>
      <xdr:row>1</xdr:row>
      <xdr:rowOff>190500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6" y="38100"/>
          <a:ext cx="447675" cy="4762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03"/>
  <sheetViews>
    <sheetView tabSelected="1" zoomScaleNormal="100" workbookViewId="0">
      <pane xSplit="3" ySplit="12" topLeftCell="T13" activePane="bottomRight" state="frozen"/>
      <selection pane="topRight" activeCell="D1" sqref="D1"/>
      <selection pane="bottomLeft" activeCell="A14" sqref="A14"/>
      <selection pane="bottomRight" activeCell="AA99" sqref="AA99"/>
    </sheetView>
  </sheetViews>
  <sheetFormatPr baseColWidth="10" defaultColWidth="9.140625" defaultRowHeight="15" x14ac:dyDescent="0.25"/>
  <cols>
    <col min="1" max="1" width="6" customWidth="1"/>
    <col min="2" max="2" width="8.140625" customWidth="1"/>
    <col min="3" max="3" width="38.140625" customWidth="1"/>
    <col min="4" max="4" width="12.5703125" customWidth="1"/>
    <col min="5" max="6" width="13.7109375" customWidth="1"/>
    <col min="7" max="7" width="13.42578125" customWidth="1"/>
    <col min="8" max="8" width="13.5703125" customWidth="1"/>
    <col min="9" max="9" width="13.85546875" customWidth="1"/>
    <col min="10" max="10" width="14" customWidth="1"/>
    <col min="11" max="11" width="14.5703125" customWidth="1"/>
    <col min="12" max="12" width="15.28515625" customWidth="1"/>
    <col min="13" max="13" width="15" customWidth="1"/>
    <col min="14" max="14" width="13" customWidth="1"/>
    <col min="15" max="15" width="14.42578125" customWidth="1"/>
    <col min="16" max="16" width="12.42578125" customWidth="1"/>
    <col min="17" max="17" width="14.28515625" customWidth="1"/>
    <col min="18" max="18" width="11.7109375" customWidth="1"/>
    <col min="19" max="19" width="13.42578125" customWidth="1"/>
    <col min="20" max="20" width="12" customWidth="1"/>
    <col min="21" max="21" width="13.85546875" customWidth="1"/>
    <col min="22" max="22" width="12.85546875" customWidth="1"/>
    <col min="23" max="23" width="14.42578125" customWidth="1"/>
    <col min="24" max="24" width="14.28515625" customWidth="1"/>
    <col min="25" max="25" width="14.140625" customWidth="1"/>
    <col min="26" max="26" width="14" customWidth="1"/>
    <col min="27" max="27" width="13.85546875" customWidth="1"/>
    <col min="28" max="28" width="13.7109375" customWidth="1"/>
    <col min="29" max="29" width="14.5703125" customWidth="1"/>
    <col min="30" max="30" width="15.140625" style="5" bestFit="1" customWidth="1"/>
    <col min="31" max="31" width="15.7109375" style="5" customWidth="1"/>
    <col min="32" max="32" width="13.140625" style="5" bestFit="1" customWidth="1"/>
    <col min="33" max="33" width="13.140625" bestFit="1" customWidth="1"/>
  </cols>
  <sheetData>
    <row r="1" spans="1:32" ht="17.25" customHeight="1" x14ac:dyDescent="0.25">
      <c r="A1" s="1"/>
      <c r="B1" s="1"/>
      <c r="C1" s="1"/>
      <c r="D1" s="2"/>
      <c r="E1" s="3"/>
      <c r="F1" s="44"/>
      <c r="G1" s="2"/>
      <c r="H1" s="4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32" ht="13.5" customHeight="1" x14ac:dyDescent="0.25">
      <c r="A2" s="1"/>
      <c r="B2" s="1"/>
      <c r="C2" s="1"/>
      <c r="D2" s="2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</row>
    <row r="3" spans="1:32" ht="13.5" customHeight="1" x14ac:dyDescent="0.25">
      <c r="A3" s="1"/>
      <c r="B3" s="1"/>
      <c r="C3" s="1"/>
      <c r="D3" s="2"/>
      <c r="E3" s="3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</row>
    <row r="4" spans="1:32" ht="13.5" customHeight="1" x14ac:dyDescent="0.25">
      <c r="A4" s="192" t="s">
        <v>265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</row>
    <row r="5" spans="1:32" ht="14.25" customHeight="1" x14ac:dyDescent="0.25">
      <c r="A5" s="193" t="s">
        <v>266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</row>
    <row r="6" spans="1:32" ht="6.75" customHeight="1" x14ac:dyDescent="0.25">
      <c r="A6" s="1"/>
      <c r="B6" s="1"/>
      <c r="C6" s="1"/>
      <c r="D6" s="2"/>
      <c r="E6" s="3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1:32" ht="15" customHeight="1" x14ac:dyDescent="0.25">
      <c r="A7" s="194" t="s">
        <v>288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</row>
    <row r="8" spans="1:32" ht="15.75" thickBot="1" x14ac:dyDescent="0.3">
      <c r="A8" s="219" t="s">
        <v>0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</row>
    <row r="9" spans="1:32" ht="12.75" customHeight="1" thickBot="1" x14ac:dyDescent="0.3">
      <c r="A9" s="199" t="s">
        <v>1</v>
      </c>
      <c r="B9" s="201" t="s">
        <v>2</v>
      </c>
      <c r="C9" s="217" t="s">
        <v>3</v>
      </c>
      <c r="D9" s="205" t="s">
        <v>4</v>
      </c>
      <c r="E9" s="205"/>
      <c r="F9" s="205" t="s">
        <v>5</v>
      </c>
      <c r="G9" s="205"/>
      <c r="H9" s="205" t="s">
        <v>6</v>
      </c>
      <c r="I9" s="205"/>
      <c r="J9" s="205" t="s">
        <v>7</v>
      </c>
      <c r="K9" s="205"/>
      <c r="L9" s="205" t="s">
        <v>228</v>
      </c>
      <c r="M9" s="205"/>
      <c r="N9" s="205" t="s">
        <v>232</v>
      </c>
      <c r="O9" s="205"/>
      <c r="P9" s="205" t="s">
        <v>236</v>
      </c>
      <c r="Q9" s="205"/>
      <c r="R9" s="205" t="s">
        <v>263</v>
      </c>
      <c r="S9" s="205"/>
      <c r="T9" s="205" t="s">
        <v>238</v>
      </c>
      <c r="U9" s="205"/>
      <c r="V9" s="205" t="s">
        <v>239</v>
      </c>
      <c r="W9" s="205"/>
      <c r="X9" s="205" t="s">
        <v>240</v>
      </c>
      <c r="Y9" s="205"/>
      <c r="Z9" s="205" t="s">
        <v>241</v>
      </c>
      <c r="AA9" s="205"/>
      <c r="AB9" s="205" t="s">
        <v>8</v>
      </c>
      <c r="AC9" s="206"/>
    </row>
    <row r="10" spans="1:32" ht="15" customHeight="1" thickBot="1" x14ac:dyDescent="0.3">
      <c r="A10" s="200"/>
      <c r="B10" s="202"/>
      <c r="C10" s="218"/>
      <c r="D10" s="178" t="s">
        <v>9</v>
      </c>
      <c r="E10" s="178" t="s">
        <v>10</v>
      </c>
      <c r="F10" s="178" t="s">
        <v>9</v>
      </c>
      <c r="G10" s="178" t="s">
        <v>10</v>
      </c>
      <c r="H10" s="178" t="s">
        <v>9</v>
      </c>
      <c r="I10" s="178" t="s">
        <v>10</v>
      </c>
      <c r="J10" s="178" t="s">
        <v>9</v>
      </c>
      <c r="K10" s="178" t="s">
        <v>10</v>
      </c>
      <c r="L10" s="178" t="s">
        <v>9</v>
      </c>
      <c r="M10" s="178" t="s">
        <v>10</v>
      </c>
      <c r="N10" s="178" t="s">
        <v>9</v>
      </c>
      <c r="O10" s="178" t="s">
        <v>10</v>
      </c>
      <c r="P10" s="178" t="s">
        <v>9</v>
      </c>
      <c r="Q10" s="178" t="s">
        <v>10</v>
      </c>
      <c r="R10" s="178" t="s">
        <v>9</v>
      </c>
      <c r="S10" s="178" t="s">
        <v>10</v>
      </c>
      <c r="T10" s="178" t="s">
        <v>9</v>
      </c>
      <c r="U10" s="178" t="s">
        <v>10</v>
      </c>
      <c r="V10" s="178" t="s">
        <v>9</v>
      </c>
      <c r="W10" s="178" t="s">
        <v>10</v>
      </c>
      <c r="X10" s="178" t="s">
        <v>9</v>
      </c>
      <c r="Y10" s="178" t="s">
        <v>10</v>
      </c>
      <c r="Z10" s="178" t="s">
        <v>9</v>
      </c>
      <c r="AA10" s="178" t="s">
        <v>10</v>
      </c>
      <c r="AB10" s="178" t="s">
        <v>9</v>
      </c>
      <c r="AC10" s="179" t="s">
        <v>10</v>
      </c>
    </row>
    <row r="11" spans="1:32" ht="5.25" customHeight="1" x14ac:dyDescent="0.25">
      <c r="A11" s="90"/>
      <c r="B11" s="90"/>
      <c r="C11" s="90"/>
      <c r="D11" s="59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2"/>
      <c r="AC11" s="62"/>
    </row>
    <row r="12" spans="1:32" ht="12" customHeight="1" x14ac:dyDescent="0.25">
      <c r="A12" s="61">
        <v>10</v>
      </c>
      <c r="B12" s="62"/>
      <c r="C12" s="63" t="s">
        <v>11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32" ht="12" customHeight="1" x14ac:dyDescent="0.25">
      <c r="A13" s="64"/>
      <c r="B13" s="92" t="s">
        <v>12</v>
      </c>
      <c r="C13" s="93" t="s">
        <v>13</v>
      </c>
      <c r="D13" s="94">
        <v>43968.105720000007</v>
      </c>
      <c r="E13" s="94">
        <v>17377631.458471999</v>
      </c>
      <c r="F13" s="94">
        <v>56731.062380000003</v>
      </c>
      <c r="G13" s="94">
        <v>20363267.976774003</v>
      </c>
      <c r="H13" s="94">
        <v>61543.433040000011</v>
      </c>
      <c r="I13" s="94">
        <v>22431081.846572004</v>
      </c>
      <c r="J13" s="94">
        <v>78806.742360000018</v>
      </c>
      <c r="K13" s="94">
        <v>28403240.463548005</v>
      </c>
      <c r="L13" s="94">
        <v>78466.511360000019</v>
      </c>
      <c r="M13" s="94">
        <v>27937902.318948008</v>
      </c>
      <c r="N13" s="94">
        <v>56250.051700000011</v>
      </c>
      <c r="O13" s="94">
        <v>19692875.157810003</v>
      </c>
      <c r="P13" s="94">
        <v>56861.764390000004</v>
      </c>
      <c r="Q13" s="94">
        <v>19424464.743691996</v>
      </c>
      <c r="R13" s="94">
        <v>53388.788049999996</v>
      </c>
      <c r="S13" s="94">
        <v>18107618.947324</v>
      </c>
      <c r="T13" s="94">
        <v>42345.343700000005</v>
      </c>
      <c r="U13" s="94">
        <v>12889591.210732</v>
      </c>
      <c r="V13" s="94">
        <v>31663.672579999999</v>
      </c>
      <c r="W13" s="94">
        <v>9733790.5196219999</v>
      </c>
      <c r="X13" s="94">
        <v>31284.460759999998</v>
      </c>
      <c r="Y13" s="94">
        <v>8808390.4864039999</v>
      </c>
      <c r="Z13" s="94">
        <v>29038.9202</v>
      </c>
      <c r="AA13" s="94">
        <v>8534426.5782900006</v>
      </c>
      <c r="AB13" s="94">
        <f t="shared" ref="AB13:AC15" si="0">D13+F13+H13+J13+L13+N13+P13+R13+T13+V13+X13+Z13</f>
        <v>620348.85624000011</v>
      </c>
      <c r="AC13" s="94">
        <f t="shared" si="0"/>
        <v>213704281.70818806</v>
      </c>
    </row>
    <row r="14" spans="1:32" ht="12" customHeight="1" x14ac:dyDescent="0.25">
      <c r="A14" s="64"/>
      <c r="B14" s="92" t="s">
        <v>14</v>
      </c>
      <c r="C14" s="95" t="s">
        <v>244</v>
      </c>
      <c r="D14" s="94">
        <v>985.69500000000005</v>
      </c>
      <c r="E14" s="94">
        <v>677752.603</v>
      </c>
      <c r="F14" s="94">
        <v>754.88</v>
      </c>
      <c r="G14" s="94">
        <v>573715.19999999995</v>
      </c>
      <c r="H14" s="94">
        <v>980.39</v>
      </c>
      <c r="I14" s="94">
        <v>660961.58000000007</v>
      </c>
      <c r="J14" s="94">
        <v>929.82</v>
      </c>
      <c r="K14" s="94">
        <v>705300.50399999996</v>
      </c>
      <c r="L14" s="94">
        <v>878.79</v>
      </c>
      <c r="M14" s="94">
        <v>682938.02599999984</v>
      </c>
      <c r="N14" s="94">
        <v>697.51</v>
      </c>
      <c r="O14" s="94">
        <v>625753.77199999988</v>
      </c>
      <c r="P14" s="94">
        <v>1255.26</v>
      </c>
      <c r="Q14" s="94">
        <v>942924.09299999988</v>
      </c>
      <c r="R14" s="94">
        <v>953.74</v>
      </c>
      <c r="S14" s="94">
        <v>731446.30799999996</v>
      </c>
      <c r="T14" s="94">
        <v>758.07</v>
      </c>
      <c r="U14" s="94">
        <v>542774.44900000002</v>
      </c>
      <c r="V14" s="94">
        <v>718.04</v>
      </c>
      <c r="W14" s="94">
        <v>541881.14500000002</v>
      </c>
      <c r="X14" s="94">
        <v>729.92</v>
      </c>
      <c r="Y14" s="94">
        <v>471340.69300000003</v>
      </c>
      <c r="Z14" s="94">
        <v>602.22</v>
      </c>
      <c r="AA14" s="94">
        <v>386629.86700000003</v>
      </c>
      <c r="AB14" s="94">
        <f t="shared" si="0"/>
        <v>10244.334999999999</v>
      </c>
      <c r="AC14" s="94">
        <f t="shared" si="0"/>
        <v>7543418.2399999993</v>
      </c>
    </row>
    <row r="15" spans="1:32" ht="12" customHeight="1" x14ac:dyDescent="0.25">
      <c r="A15" s="65"/>
      <c r="B15" s="92" t="s">
        <v>15</v>
      </c>
      <c r="C15" s="95" t="s">
        <v>16</v>
      </c>
      <c r="D15" s="94">
        <v>78388.868599999987</v>
      </c>
      <c r="E15" s="94">
        <v>24002460.630839996</v>
      </c>
      <c r="F15" s="94">
        <v>124206.63392000001</v>
      </c>
      <c r="G15" s="94">
        <v>38089704.042535998</v>
      </c>
      <c r="H15" s="94">
        <v>141747.954</v>
      </c>
      <c r="I15" s="94">
        <v>42068007.08749301</v>
      </c>
      <c r="J15" s="94">
        <v>53820.607000000004</v>
      </c>
      <c r="K15" s="94">
        <v>15696132.947999999</v>
      </c>
      <c r="L15" s="94">
        <v>87148.874799999991</v>
      </c>
      <c r="M15" s="94">
        <v>25284173.947894</v>
      </c>
      <c r="N15" s="94">
        <v>82866.104000000007</v>
      </c>
      <c r="O15" s="94">
        <v>23880894.573899996</v>
      </c>
      <c r="P15" s="94">
        <v>169885.86300000001</v>
      </c>
      <c r="Q15" s="94">
        <v>42554620.349800006</v>
      </c>
      <c r="R15" s="94">
        <v>162755.26699999999</v>
      </c>
      <c r="S15" s="94">
        <v>39785456.631911993</v>
      </c>
      <c r="T15" s="94">
        <v>156380.47</v>
      </c>
      <c r="U15" s="94">
        <v>34980739.6325</v>
      </c>
      <c r="V15" s="94">
        <v>141369.53099999999</v>
      </c>
      <c r="W15" s="94">
        <v>30374245.995299995</v>
      </c>
      <c r="X15" s="94">
        <v>86979.35</v>
      </c>
      <c r="Y15" s="94">
        <v>18074070.927299999</v>
      </c>
      <c r="Z15" s="94">
        <v>142739.054</v>
      </c>
      <c r="AA15" s="94">
        <v>29380476.815699995</v>
      </c>
      <c r="AB15" s="94">
        <f t="shared" si="0"/>
        <v>1428288.5773200002</v>
      </c>
      <c r="AC15" s="94">
        <f>E15+G15+I15+K15+M15+O15+Q15+S15+U15+W15+Y15+AA15</f>
        <v>364170983.58317494</v>
      </c>
      <c r="AD15" s="2"/>
      <c r="AE15" s="42"/>
      <c r="AF15" s="42"/>
    </row>
    <row r="16" spans="1:32" ht="2.25" customHeight="1" x14ac:dyDescent="0.25">
      <c r="A16" s="66"/>
      <c r="B16" s="96"/>
      <c r="C16" s="97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>
        <f t="shared" ref="AB16:AB29" si="1">D16+F16+H16+J16+L16+N16+P16+R16+T16+V16+X16+Z16</f>
        <v>0</v>
      </c>
      <c r="AC16" s="94">
        <f t="shared" ref="AC16:AC29" si="2">E16+G16+I16+K16+M16+O16+Q16+S16+U16+W16+Y16+AA16</f>
        <v>0</v>
      </c>
    </row>
    <row r="17" spans="1:35" ht="10.5" customHeight="1" x14ac:dyDescent="0.25">
      <c r="A17" s="67"/>
      <c r="B17" s="98"/>
      <c r="C17" s="68" t="s">
        <v>17</v>
      </c>
      <c r="D17" s="99">
        <f t="shared" ref="D17:J17" si="3">+D18+D19+D20+D21</f>
        <v>51.927600000000012</v>
      </c>
      <c r="E17" s="99">
        <f>+E18+E19+E20+E21</f>
        <v>81584.512596</v>
      </c>
      <c r="F17" s="99">
        <f t="shared" si="3"/>
        <v>8.1130799999999983</v>
      </c>
      <c r="G17" s="99">
        <f>+G18+G19+G20+G21</f>
        <v>34984.958336000003</v>
      </c>
      <c r="H17" s="99">
        <f t="shared" si="3"/>
        <v>141.94022000000001</v>
      </c>
      <c r="I17" s="99">
        <f t="shared" si="3"/>
        <v>195055.97912199999</v>
      </c>
      <c r="J17" s="99">
        <f t="shared" si="3"/>
        <v>102.91463000000002</v>
      </c>
      <c r="K17" s="99">
        <f t="shared" ref="K17:AA17" si="4">+K18+K19+K20+K21</f>
        <v>194325.24204700001</v>
      </c>
      <c r="L17" s="99">
        <f>+L18+L19+L20+L21</f>
        <v>38.079539999999994</v>
      </c>
      <c r="M17" s="99">
        <f t="shared" si="4"/>
        <v>76211.265675000002</v>
      </c>
      <c r="N17" s="99">
        <f>+N18+N19+N20+N21</f>
        <v>6083.978430000001</v>
      </c>
      <c r="O17" s="99">
        <f t="shared" si="4"/>
        <v>4064953.1689930004</v>
      </c>
      <c r="P17" s="99">
        <f>+P18+P19+P20+P21</f>
        <v>5822.3726200000001</v>
      </c>
      <c r="Q17" s="99">
        <f>+Q18+Q19+Q20+Q21</f>
        <v>3837004.9594359999</v>
      </c>
      <c r="R17" s="99">
        <f>+R18+R19+R20+R21</f>
        <v>424.22925999999995</v>
      </c>
      <c r="S17" s="99">
        <f t="shared" si="4"/>
        <v>325767.04674599995</v>
      </c>
      <c r="T17" s="99">
        <f>+T18+T19+T20+T21</f>
        <v>1025.4384600000001</v>
      </c>
      <c r="U17" s="99">
        <f t="shared" si="4"/>
        <v>941524.85389999999</v>
      </c>
      <c r="V17" s="99">
        <f>+V18+V19+V20+V21</f>
        <v>200.69403999999997</v>
      </c>
      <c r="W17" s="99">
        <f t="shared" si="4"/>
        <v>187375.30449999997</v>
      </c>
      <c r="X17" s="99">
        <f>+X18+X19+X20+X21</f>
        <v>8098.8177100000012</v>
      </c>
      <c r="Y17" s="99">
        <f t="shared" si="4"/>
        <v>5573694.1610669987</v>
      </c>
      <c r="Z17" s="99">
        <f>+Z18+Z19+Z20+Z21</f>
        <v>487.69452000000001</v>
      </c>
      <c r="AA17" s="99">
        <f t="shared" si="4"/>
        <v>440153.46880900004</v>
      </c>
      <c r="AB17" s="100">
        <f>D17+F17+H17+J17+L17+N17+P17+R17+T17+V17+X17+Z17</f>
        <v>22486.200110000002</v>
      </c>
      <c r="AC17" s="100">
        <f t="shared" si="2"/>
        <v>15952634.921226999</v>
      </c>
      <c r="AD17" s="2"/>
      <c r="AE17" s="2"/>
      <c r="AF17" s="2"/>
      <c r="AG17" s="10"/>
      <c r="AH17" s="10"/>
      <c r="AI17" s="10"/>
    </row>
    <row r="18" spans="1:35" ht="12" customHeight="1" x14ac:dyDescent="0.25">
      <c r="A18" s="64"/>
      <c r="B18" s="92" t="s">
        <v>18</v>
      </c>
      <c r="C18" s="95" t="s">
        <v>19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1.2261199999999999</v>
      </c>
      <c r="M18" s="94">
        <v>3262.5827079999999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f t="shared" si="1"/>
        <v>1.2261199999999999</v>
      </c>
      <c r="AC18" s="94">
        <f t="shared" si="2"/>
        <v>3262.5827079999999</v>
      </c>
      <c r="AD18" s="2"/>
      <c r="AE18" s="2"/>
      <c r="AF18" s="2"/>
    </row>
    <row r="19" spans="1:35" ht="12" customHeight="1" x14ac:dyDescent="0.25">
      <c r="A19" s="64"/>
      <c r="B19" s="92" t="s">
        <v>20</v>
      </c>
      <c r="C19" s="101" t="s">
        <v>21</v>
      </c>
      <c r="D19" s="94">
        <v>0.13608000000000001</v>
      </c>
      <c r="E19" s="94">
        <v>2595.0047760000002</v>
      </c>
      <c r="F19" s="102">
        <v>0</v>
      </c>
      <c r="G19" s="102">
        <v>0</v>
      </c>
      <c r="H19" s="102">
        <v>1.3018100000000001</v>
      </c>
      <c r="I19" s="102">
        <v>10237.641653000001</v>
      </c>
      <c r="J19" s="102">
        <v>0</v>
      </c>
      <c r="K19" s="102">
        <v>0</v>
      </c>
      <c r="L19" s="102">
        <v>3.8457700000000004</v>
      </c>
      <c r="M19" s="102">
        <v>23195.666008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8.2236200000000004</v>
      </c>
      <c r="U19" s="102">
        <v>44633.246922999999</v>
      </c>
      <c r="V19" s="102">
        <v>0</v>
      </c>
      <c r="W19" s="102">
        <v>0</v>
      </c>
      <c r="X19" s="102">
        <v>3.1594499999999996</v>
      </c>
      <c r="Y19" s="102">
        <v>19277.579341000001</v>
      </c>
      <c r="Z19" s="102">
        <v>0</v>
      </c>
      <c r="AA19" s="102">
        <v>0</v>
      </c>
      <c r="AB19" s="94">
        <f>D19+F19+H19+J19+L19+N19+P19+R19+T19+V19+X19+Z19</f>
        <v>16.666730000000001</v>
      </c>
      <c r="AC19" s="94">
        <f t="shared" si="2"/>
        <v>99939.138701000003</v>
      </c>
      <c r="AD19" s="15"/>
    </row>
    <row r="20" spans="1:35" ht="12" customHeight="1" x14ac:dyDescent="0.25">
      <c r="A20" s="64"/>
      <c r="B20" s="92" t="s">
        <v>22</v>
      </c>
      <c r="C20" s="101" t="s">
        <v>23</v>
      </c>
      <c r="D20" s="94">
        <v>51.791520000000013</v>
      </c>
      <c r="E20" s="94">
        <v>78989.507819999999</v>
      </c>
      <c r="F20" s="94">
        <v>8.1130799999999983</v>
      </c>
      <c r="G20" s="94">
        <v>34984.958336000003</v>
      </c>
      <c r="H20" s="94">
        <v>140.63841000000002</v>
      </c>
      <c r="I20" s="94">
        <v>184818.33746899999</v>
      </c>
      <c r="J20" s="94">
        <v>102.91463000000002</v>
      </c>
      <c r="K20" s="94">
        <v>194325.24204700001</v>
      </c>
      <c r="L20" s="94">
        <v>33.007649999999998</v>
      </c>
      <c r="M20" s="94">
        <v>49753.016959</v>
      </c>
      <c r="N20" s="94">
        <v>6083.978430000001</v>
      </c>
      <c r="O20" s="94">
        <v>4064953.1689930004</v>
      </c>
      <c r="P20" s="94">
        <v>5822.3726200000001</v>
      </c>
      <c r="Q20" s="94">
        <v>3837004.9594359999</v>
      </c>
      <c r="R20" s="94">
        <v>404.94125999999994</v>
      </c>
      <c r="S20" s="94">
        <v>322680.96674599993</v>
      </c>
      <c r="T20" s="94">
        <v>1017.21484</v>
      </c>
      <c r="U20" s="94">
        <v>896891.60697700002</v>
      </c>
      <c r="V20" s="94">
        <v>200.69403999999997</v>
      </c>
      <c r="W20" s="94">
        <v>187375.30449999997</v>
      </c>
      <c r="X20" s="94">
        <v>8095.6582600000011</v>
      </c>
      <c r="Y20" s="94">
        <v>5554416.5817259988</v>
      </c>
      <c r="Z20" s="94">
        <v>472.53752000000003</v>
      </c>
      <c r="AA20" s="94">
        <v>437153.89850900002</v>
      </c>
      <c r="AB20" s="94">
        <f>D20+F20+H20+J20+L20+N20+P20+R20+T20+V20+X20+Z20</f>
        <v>22433.862260000005</v>
      </c>
      <c r="AC20" s="94">
        <f t="shared" si="2"/>
        <v>15843347.549518</v>
      </c>
    </row>
    <row r="21" spans="1:35" ht="12" customHeight="1" x14ac:dyDescent="0.25">
      <c r="A21" s="69"/>
      <c r="B21" s="103" t="s">
        <v>24</v>
      </c>
      <c r="C21" s="104" t="s">
        <v>25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19.288</v>
      </c>
      <c r="S21" s="105">
        <v>3086.08</v>
      </c>
      <c r="T21" s="105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0</v>
      </c>
      <c r="Z21" s="105">
        <v>15.157</v>
      </c>
      <c r="AA21" s="105">
        <v>2999.5702999999999</v>
      </c>
      <c r="AB21" s="94">
        <f t="shared" si="1"/>
        <v>34.445</v>
      </c>
      <c r="AC21" s="94">
        <f t="shared" si="2"/>
        <v>6085.6502999999993</v>
      </c>
    </row>
    <row r="22" spans="1:35" ht="3" customHeight="1" x14ac:dyDescent="0.25">
      <c r="A22" s="70"/>
      <c r="B22" s="106"/>
      <c r="C22" s="107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94">
        <f t="shared" si="1"/>
        <v>0</v>
      </c>
      <c r="AC22" s="94">
        <f t="shared" si="2"/>
        <v>0</v>
      </c>
    </row>
    <row r="23" spans="1:35" ht="12" customHeight="1" x14ac:dyDescent="0.25">
      <c r="A23" s="71"/>
      <c r="B23" s="109" t="s">
        <v>26</v>
      </c>
      <c r="C23" s="110" t="s">
        <v>27</v>
      </c>
      <c r="D23" s="111">
        <v>23.132999999999999</v>
      </c>
      <c r="E23" s="111">
        <v>19244.342700000001</v>
      </c>
      <c r="F23" s="111">
        <v>0</v>
      </c>
      <c r="G23" s="111">
        <v>0</v>
      </c>
      <c r="H23" s="111">
        <v>25.991</v>
      </c>
      <c r="I23" s="111">
        <v>23903.922699999999</v>
      </c>
      <c r="J23" s="111">
        <v>170.98196999999999</v>
      </c>
      <c r="K23" s="111">
        <v>129808.45883800001</v>
      </c>
      <c r="L23" s="111">
        <v>225.83699999999999</v>
      </c>
      <c r="M23" s="111">
        <v>164663.93769999998</v>
      </c>
      <c r="N23" s="111">
        <v>0</v>
      </c>
      <c r="O23" s="111">
        <v>0</v>
      </c>
      <c r="P23" s="111">
        <v>181.21799999999999</v>
      </c>
      <c r="Q23" s="111">
        <v>143174.23480000001</v>
      </c>
      <c r="R23" s="111">
        <v>137.619</v>
      </c>
      <c r="S23" s="111">
        <v>111401.7323</v>
      </c>
      <c r="T23" s="111">
        <v>248.20541</v>
      </c>
      <c r="U23" s="111">
        <v>196952.558942</v>
      </c>
      <c r="V23" s="111">
        <v>35.154000000000003</v>
      </c>
      <c r="W23" s="111">
        <v>29133.027000000002</v>
      </c>
      <c r="X23" s="111">
        <v>74.992999999999995</v>
      </c>
      <c r="Y23" s="111">
        <v>70257.929300000003</v>
      </c>
      <c r="Z23" s="111">
        <v>207.74700000000001</v>
      </c>
      <c r="AA23" s="111">
        <v>200405.93099999998</v>
      </c>
      <c r="AB23" s="94">
        <f t="shared" ref="AB23:AC25" si="5">D23+F23+H23+J23+L23+N23+P23+R23+T23+V23+X23+Z23</f>
        <v>1330.8793800000001</v>
      </c>
      <c r="AC23" s="94">
        <f t="shared" si="5"/>
        <v>1088946.07528</v>
      </c>
    </row>
    <row r="24" spans="1:35" ht="12" customHeight="1" x14ac:dyDescent="0.25">
      <c r="A24" s="72">
        <v>11</v>
      </c>
      <c r="B24" s="92" t="s">
        <v>28</v>
      </c>
      <c r="C24" s="93" t="s">
        <v>29</v>
      </c>
      <c r="D24" s="94">
        <v>1428.6004100000002</v>
      </c>
      <c r="E24" s="94">
        <v>498208.266046</v>
      </c>
      <c r="F24" s="94">
        <v>1299.9497900000001</v>
      </c>
      <c r="G24" s="94">
        <v>405500.141864</v>
      </c>
      <c r="H24" s="94">
        <v>518.3646</v>
      </c>
      <c r="I24" s="94">
        <v>235688.46687900004</v>
      </c>
      <c r="J24" s="94">
        <v>1350.5079599999999</v>
      </c>
      <c r="K24" s="94">
        <v>439353.33171699999</v>
      </c>
      <c r="L24" s="111">
        <v>156.73760999999999</v>
      </c>
      <c r="M24" s="111">
        <v>109488.03795799999</v>
      </c>
      <c r="N24" s="111">
        <v>117.04694000000001</v>
      </c>
      <c r="O24" s="111">
        <v>73828.713434000005</v>
      </c>
      <c r="P24" s="111">
        <v>124.46939999999999</v>
      </c>
      <c r="Q24" s="111">
        <v>78323.387660000008</v>
      </c>
      <c r="R24" s="111">
        <v>81.062119999999993</v>
      </c>
      <c r="S24" s="111">
        <v>68191.720710000009</v>
      </c>
      <c r="T24" s="111">
        <v>166.03039000000001</v>
      </c>
      <c r="U24" s="111">
        <v>95256.902970999989</v>
      </c>
      <c r="V24" s="111">
        <v>230.32888</v>
      </c>
      <c r="W24" s="111">
        <v>125428.077747</v>
      </c>
      <c r="X24" s="111">
        <v>189.16781000000003</v>
      </c>
      <c r="Y24" s="111">
        <v>118926.153684</v>
      </c>
      <c r="Z24" s="111">
        <v>218.14636999999999</v>
      </c>
      <c r="AA24" s="111">
        <v>103608.459317</v>
      </c>
      <c r="AB24" s="94">
        <f t="shared" si="5"/>
        <v>5880.4122800000005</v>
      </c>
      <c r="AC24" s="94">
        <f t="shared" si="5"/>
        <v>2351801.6599870003</v>
      </c>
    </row>
    <row r="25" spans="1:35" ht="12" customHeight="1" x14ac:dyDescent="0.25">
      <c r="A25" s="72"/>
      <c r="B25" s="112" t="s">
        <v>30</v>
      </c>
      <c r="C25" s="95" t="s">
        <v>31</v>
      </c>
      <c r="D25" s="94">
        <v>90.915419999999997</v>
      </c>
      <c r="E25" s="94">
        <v>111190.27141599999</v>
      </c>
      <c r="F25" s="94">
        <v>141.42606000000001</v>
      </c>
      <c r="G25" s="94">
        <v>157828.99285200002</v>
      </c>
      <c r="H25" s="94">
        <v>211.16392000000002</v>
      </c>
      <c r="I25" s="94">
        <v>246159.65498399999</v>
      </c>
      <c r="J25" s="94">
        <v>219.86861000000002</v>
      </c>
      <c r="K25" s="94">
        <v>260898.21129399998</v>
      </c>
      <c r="L25" s="111">
        <v>60.427999999999997</v>
      </c>
      <c r="M25" s="111">
        <v>103261.37880000001</v>
      </c>
      <c r="N25" s="111">
        <v>167.82122999999999</v>
      </c>
      <c r="O25" s="111">
        <v>190463.35692799994</v>
      </c>
      <c r="P25" s="111">
        <v>120.92819</v>
      </c>
      <c r="Q25" s="111">
        <v>137514.69314200003</v>
      </c>
      <c r="R25" s="111">
        <v>129.34537999999998</v>
      </c>
      <c r="S25" s="111">
        <v>170630.45850699997</v>
      </c>
      <c r="T25" s="111">
        <v>180.11046000000002</v>
      </c>
      <c r="U25" s="111">
        <v>198253.77748599998</v>
      </c>
      <c r="V25" s="111">
        <v>115.55379000000001</v>
      </c>
      <c r="W25" s="111">
        <v>152654.61418900004</v>
      </c>
      <c r="X25" s="111">
        <v>239.71624</v>
      </c>
      <c r="Y25" s="111">
        <v>289395.82562200003</v>
      </c>
      <c r="Z25" s="111">
        <v>146.67855000000003</v>
      </c>
      <c r="AA25" s="111">
        <v>165789.86371900002</v>
      </c>
      <c r="AB25" s="94">
        <f>D25+F25+H25+J25+L25+N25+P25+R25+T25+V25+X25+Z25</f>
        <v>1823.9558500000001</v>
      </c>
      <c r="AC25" s="94">
        <f t="shared" si="5"/>
        <v>2184041.0989390006</v>
      </c>
    </row>
    <row r="26" spans="1:35" ht="12" customHeight="1" x14ac:dyDescent="0.25">
      <c r="A26" s="92"/>
      <c r="B26" s="113" t="s">
        <v>32</v>
      </c>
      <c r="C26" s="93" t="s">
        <v>33</v>
      </c>
      <c r="D26" s="94">
        <v>0</v>
      </c>
      <c r="E26" s="94">
        <v>0</v>
      </c>
      <c r="F26" s="94">
        <v>0.15</v>
      </c>
      <c r="G26" s="94">
        <v>169.5</v>
      </c>
      <c r="H26" s="94">
        <v>0</v>
      </c>
      <c r="I26" s="94">
        <v>0</v>
      </c>
      <c r="J26" s="94">
        <v>0</v>
      </c>
      <c r="K26" s="94">
        <v>0</v>
      </c>
      <c r="L26" s="111">
        <v>0</v>
      </c>
      <c r="M26" s="111">
        <v>0</v>
      </c>
      <c r="N26" s="111">
        <v>7.5019999999999998</v>
      </c>
      <c r="O26" s="111">
        <v>10310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94">
        <f>D26+F26+H26+J26+L26+N26+P26+R26+T26+V26+X26+Z26</f>
        <v>7.6520000000000001</v>
      </c>
      <c r="AC26" s="94">
        <f t="shared" si="2"/>
        <v>10479.5</v>
      </c>
    </row>
    <row r="27" spans="1:35" ht="12" customHeight="1" x14ac:dyDescent="0.25">
      <c r="A27" s="211" t="s">
        <v>34</v>
      </c>
      <c r="B27" s="212"/>
      <c r="C27" s="93" t="s">
        <v>35</v>
      </c>
      <c r="D27" s="94">
        <v>1705.0880200000001</v>
      </c>
      <c r="E27" s="94">
        <v>4375373.6827270007</v>
      </c>
      <c r="F27" s="94">
        <v>1244.6523300000001</v>
      </c>
      <c r="G27" s="94">
        <v>2628916.450718001</v>
      </c>
      <c r="H27" s="94">
        <v>1984.6103600000004</v>
      </c>
      <c r="I27" s="94">
        <v>3853787.6652299976</v>
      </c>
      <c r="J27" s="94">
        <v>2030.6491900000001</v>
      </c>
      <c r="K27" s="94">
        <v>4344171.7800389994</v>
      </c>
      <c r="L27" s="111">
        <v>1860.0510000000004</v>
      </c>
      <c r="M27" s="111">
        <v>4596355.9392609941</v>
      </c>
      <c r="N27" s="111">
        <v>2132.4914399999998</v>
      </c>
      <c r="O27" s="111">
        <v>5024866.5417809999</v>
      </c>
      <c r="P27" s="111">
        <v>2034.3980999999999</v>
      </c>
      <c r="Q27" s="111">
        <v>4624683.3776249969</v>
      </c>
      <c r="R27" s="111">
        <v>1740.2134999999994</v>
      </c>
      <c r="S27" s="111">
        <v>3866557.7411810011</v>
      </c>
      <c r="T27" s="111">
        <v>2149.5217499999999</v>
      </c>
      <c r="U27" s="111">
        <v>4021100.397799002</v>
      </c>
      <c r="V27" s="111">
        <v>1569.9974</v>
      </c>
      <c r="W27" s="111">
        <v>4420314.827397001</v>
      </c>
      <c r="X27" s="111">
        <v>1578.3261900000005</v>
      </c>
      <c r="Y27" s="111">
        <v>3882469.6999529996</v>
      </c>
      <c r="Z27" s="111">
        <v>1631.3127999999999</v>
      </c>
      <c r="AA27" s="111">
        <v>3402120.5443229983</v>
      </c>
      <c r="AB27" s="94">
        <f>D27+F27+H27+J27+L27+N27+P27+R27+T27+V27+X27+Z27</f>
        <v>21661.312080000003</v>
      </c>
      <c r="AC27" s="94">
        <f t="shared" si="2"/>
        <v>49040718.648033991</v>
      </c>
      <c r="AD27" s="2"/>
      <c r="AE27" s="2"/>
      <c r="AF27" s="2"/>
    </row>
    <row r="28" spans="1:35" ht="12" customHeight="1" x14ac:dyDescent="0.25">
      <c r="A28" s="213" t="s">
        <v>36</v>
      </c>
      <c r="B28" s="214"/>
      <c r="C28" s="93" t="s">
        <v>37</v>
      </c>
      <c r="D28" s="94">
        <v>17694.690999999999</v>
      </c>
      <c r="E28" s="94">
        <v>9307846.0643000007</v>
      </c>
      <c r="F28" s="94">
        <v>25769.313999999998</v>
      </c>
      <c r="G28" s="94">
        <v>15351174.945800001</v>
      </c>
      <c r="H28" s="94">
        <v>43707.457000000002</v>
      </c>
      <c r="I28" s="94">
        <v>26225381.094799999</v>
      </c>
      <c r="J28" s="94">
        <v>17966.14</v>
      </c>
      <c r="K28" s="94">
        <v>9854084.6520000007</v>
      </c>
      <c r="L28" s="111">
        <v>20285.150000000001</v>
      </c>
      <c r="M28" s="111">
        <v>10675036.839699998</v>
      </c>
      <c r="N28" s="111">
        <v>10072.9</v>
      </c>
      <c r="O28" s="111">
        <v>5026172.4000000004</v>
      </c>
      <c r="P28" s="111">
        <v>47610.807000000001</v>
      </c>
      <c r="Q28" s="111">
        <v>23103244.002900001</v>
      </c>
      <c r="R28" s="111">
        <v>16088.998</v>
      </c>
      <c r="S28" s="111">
        <v>8153890.1578000002</v>
      </c>
      <c r="T28" s="111">
        <v>8610.4</v>
      </c>
      <c r="U28" s="111">
        <v>3157226</v>
      </c>
      <c r="V28" s="111">
        <v>17997.237000000001</v>
      </c>
      <c r="W28" s="111">
        <v>8508055.0232000016</v>
      </c>
      <c r="X28" s="111">
        <v>9473.07</v>
      </c>
      <c r="Y28" s="111">
        <v>5097180.4835999999</v>
      </c>
      <c r="Z28" s="111">
        <v>33747.455000000002</v>
      </c>
      <c r="AA28" s="111">
        <v>17549164.847999997</v>
      </c>
      <c r="AB28" s="94">
        <f>D28+F28+H28+J28+L28+N28+P28+R28+T28+V28+X28+Z28</f>
        <v>269023.61900000001</v>
      </c>
      <c r="AC28" s="94">
        <f>E28+G28+I28+K28+M28+O28+Q28+S28+U28+W28+Y28+AA28</f>
        <v>142008456.51210001</v>
      </c>
    </row>
    <row r="29" spans="1:35" ht="12" customHeight="1" x14ac:dyDescent="0.25">
      <c r="A29" s="92"/>
      <c r="B29" s="113" t="s">
        <v>285</v>
      </c>
      <c r="C29" s="93" t="s">
        <v>38</v>
      </c>
      <c r="D29" s="94">
        <v>0</v>
      </c>
      <c r="E29" s="94">
        <v>0</v>
      </c>
      <c r="F29" s="94">
        <v>3.5000000000000003E-2</v>
      </c>
      <c r="G29" s="94">
        <v>273</v>
      </c>
      <c r="H29" s="94">
        <v>2.9199999999999999E-3</v>
      </c>
      <c r="I29" s="94">
        <v>44.680087999999998</v>
      </c>
      <c r="J29" s="94">
        <v>7.9379999999999992E-2</v>
      </c>
      <c r="K29" s="94">
        <v>273.00369599999999</v>
      </c>
      <c r="L29" s="94">
        <v>9.0709999999999999E-2</v>
      </c>
      <c r="M29" s="94">
        <v>311.99704500000001</v>
      </c>
      <c r="N29" s="94">
        <v>0</v>
      </c>
      <c r="O29" s="94">
        <v>0</v>
      </c>
      <c r="P29" s="94">
        <v>0</v>
      </c>
      <c r="Q29" s="94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11">
        <v>0</v>
      </c>
      <c r="Z29" s="111">
        <v>5.67E-2</v>
      </c>
      <c r="AA29" s="111">
        <v>204.99885</v>
      </c>
      <c r="AB29" s="94">
        <f t="shared" si="1"/>
        <v>0.26471</v>
      </c>
      <c r="AC29" s="94">
        <f t="shared" si="2"/>
        <v>1107.6796790000001</v>
      </c>
    </row>
    <row r="30" spans="1:35" ht="12" customHeight="1" x14ac:dyDescent="0.25">
      <c r="A30" s="92"/>
      <c r="B30" s="186">
        <v>1208.0999999999999</v>
      </c>
      <c r="C30" s="93" t="s">
        <v>274</v>
      </c>
      <c r="D30" s="94">
        <v>5386.5</v>
      </c>
      <c r="E30" s="94">
        <v>2761041.15</v>
      </c>
      <c r="F30" s="94">
        <v>22017.059000000001</v>
      </c>
      <c r="G30" s="94">
        <v>12835499.8039</v>
      </c>
      <c r="H30" s="94">
        <v>26288.71</v>
      </c>
      <c r="I30" s="94">
        <v>18337715.081799999</v>
      </c>
      <c r="J30" s="94">
        <v>4000</v>
      </c>
      <c r="K30" s="94">
        <v>2186000</v>
      </c>
      <c r="L30" s="111">
        <v>12902.590829999999</v>
      </c>
      <c r="M30" s="111">
        <v>10033490.194732001</v>
      </c>
      <c r="N30" s="111">
        <v>23518.412</v>
      </c>
      <c r="O30" s="111">
        <v>12443023.683500001</v>
      </c>
      <c r="P30" s="111">
        <v>20564.044999999998</v>
      </c>
      <c r="Q30" s="111">
        <v>12353023.8116</v>
      </c>
      <c r="R30" s="111">
        <v>21852.351999999999</v>
      </c>
      <c r="S30" s="111">
        <v>10956391.303599998</v>
      </c>
      <c r="T30" s="111">
        <v>15376.2</v>
      </c>
      <c r="U30" s="111">
        <v>9982361.4450000003</v>
      </c>
      <c r="V30" s="111">
        <v>33942.789939999995</v>
      </c>
      <c r="W30" s="111">
        <v>14888669.841728002</v>
      </c>
      <c r="X30" s="111">
        <v>15729.763000000001</v>
      </c>
      <c r="Y30" s="111">
        <v>9330315.8363000005</v>
      </c>
      <c r="Z30" s="111">
        <v>8049.8522800000001</v>
      </c>
      <c r="AA30" s="111">
        <v>6341438.6884000003</v>
      </c>
      <c r="AB30" s="94">
        <f>D30+F30+H30+J30+L30+N30+P30+R30+T30+V30+X30+Z30</f>
        <v>209628.27404999998</v>
      </c>
      <c r="AC30" s="94">
        <f>E30+G30+I30+K30+M30+O30+Q30+S30+U30+W30+Y30+AA30</f>
        <v>122448970.84056</v>
      </c>
    </row>
    <row r="31" spans="1:35" ht="13.5" customHeight="1" x14ac:dyDescent="0.25">
      <c r="A31" s="215" t="s">
        <v>39</v>
      </c>
      <c r="B31" s="216"/>
      <c r="C31" s="63" t="s">
        <v>40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</row>
    <row r="32" spans="1:35" ht="12" customHeight="1" x14ac:dyDescent="0.25">
      <c r="A32" s="115"/>
      <c r="B32" s="116" t="s">
        <v>41</v>
      </c>
      <c r="C32" s="95" t="s">
        <v>42</v>
      </c>
      <c r="D32" s="94">
        <v>4.59</v>
      </c>
      <c r="E32" s="94">
        <v>32794.362000000001</v>
      </c>
      <c r="F32" s="94">
        <v>126.34078</v>
      </c>
      <c r="G32" s="94">
        <v>376090.59507400001</v>
      </c>
      <c r="H32" s="94">
        <v>71.709199999999996</v>
      </c>
      <c r="I32" s="94">
        <v>201147.97024</v>
      </c>
      <c r="J32" s="94">
        <v>34.193599999999996</v>
      </c>
      <c r="K32" s="94">
        <v>98587.129119999998</v>
      </c>
      <c r="L32" s="94">
        <v>42.13111</v>
      </c>
      <c r="M32" s="94">
        <v>127133.37559299999</v>
      </c>
      <c r="N32" s="94">
        <v>18.623940000000001</v>
      </c>
      <c r="O32" s="94">
        <v>60582.622181999999</v>
      </c>
      <c r="P32" s="94">
        <v>7.3431999999999995</v>
      </c>
      <c r="Q32" s="94">
        <v>32168.802240000001</v>
      </c>
      <c r="R32" s="94">
        <v>0.73799999999999999</v>
      </c>
      <c r="S32" s="94">
        <v>1571.7626</v>
      </c>
      <c r="T32" s="94">
        <v>14.815200000000001</v>
      </c>
      <c r="U32" s="94">
        <v>49650.073439999993</v>
      </c>
      <c r="V32" s="94">
        <v>6.5359999999999996</v>
      </c>
      <c r="W32" s="94">
        <v>26958.835200000001</v>
      </c>
      <c r="X32" s="94">
        <v>37.087000000000003</v>
      </c>
      <c r="Y32" s="94">
        <v>112729.2034</v>
      </c>
      <c r="Z32" s="94">
        <v>48.081600000000002</v>
      </c>
      <c r="AA32" s="94">
        <v>148158.55152000001</v>
      </c>
      <c r="AB32" s="94">
        <f>D32+F32+H32+J32+L32+N32+P32+R32+T32+V32+X32+Z32</f>
        <v>412.18962999999997</v>
      </c>
      <c r="AC32" s="94">
        <f t="shared" ref="AB32:AC35" si="6">E32+G32+I32+K32+M32+O32+Q32+S32+U32+W32+Y32+AA32</f>
        <v>1267573.2826089996</v>
      </c>
    </row>
    <row r="33" spans="1:31" ht="12" customHeight="1" x14ac:dyDescent="0.25">
      <c r="A33" s="115"/>
      <c r="B33" s="183" t="s">
        <v>273</v>
      </c>
      <c r="C33" s="184" t="s">
        <v>43</v>
      </c>
      <c r="D33" s="94">
        <v>238.98626000000002</v>
      </c>
      <c r="E33" s="94">
        <v>609604.69388199993</v>
      </c>
      <c r="F33" s="94">
        <v>1394.2108800000003</v>
      </c>
      <c r="G33" s="94">
        <v>2145659.665047999</v>
      </c>
      <c r="H33" s="94">
        <v>412.26528999999994</v>
      </c>
      <c r="I33" s="94">
        <v>888958.51178200019</v>
      </c>
      <c r="J33" s="94">
        <v>395.86802999999992</v>
      </c>
      <c r="K33" s="94">
        <v>870992.84244400018</v>
      </c>
      <c r="L33" s="94">
        <v>97.033799999999971</v>
      </c>
      <c r="M33" s="94">
        <v>353487.19496499997</v>
      </c>
      <c r="N33" s="94">
        <v>393.34465</v>
      </c>
      <c r="O33" s="94">
        <v>980852.8365859997</v>
      </c>
      <c r="P33" s="94">
        <v>2439.4549599999996</v>
      </c>
      <c r="Q33" s="94">
        <v>3588701.4610530003</v>
      </c>
      <c r="R33" s="94">
        <v>353.34645999999987</v>
      </c>
      <c r="S33" s="94">
        <v>757492.19644999981</v>
      </c>
      <c r="T33" s="94">
        <v>118.17278999999995</v>
      </c>
      <c r="U33" s="94">
        <v>394469.39466199995</v>
      </c>
      <c r="V33" s="94">
        <v>139.67323999999999</v>
      </c>
      <c r="W33" s="94">
        <v>378525.8711220001</v>
      </c>
      <c r="X33" s="94">
        <v>120.44096999999998</v>
      </c>
      <c r="Y33" s="94">
        <v>301013.49875099992</v>
      </c>
      <c r="Z33" s="94">
        <v>94.300889999999953</v>
      </c>
      <c r="AA33" s="94">
        <v>334316.92493599997</v>
      </c>
      <c r="AB33" s="94">
        <f t="shared" si="6"/>
        <v>6197.0982199999989</v>
      </c>
      <c r="AC33" s="94">
        <f t="shared" si="6"/>
        <v>11604075.091681002</v>
      </c>
      <c r="AD33" s="15"/>
    </row>
    <row r="34" spans="1:31" ht="12" customHeight="1" x14ac:dyDescent="0.25">
      <c r="A34" s="115"/>
      <c r="B34" s="183">
        <v>1507</v>
      </c>
      <c r="C34" s="184" t="s">
        <v>272</v>
      </c>
      <c r="D34" s="94">
        <v>11866.562550000011</v>
      </c>
      <c r="E34" s="94">
        <v>14587146.374186004</v>
      </c>
      <c r="F34" s="94">
        <v>12359.14219000001</v>
      </c>
      <c r="G34" s="94">
        <v>15983187.337869</v>
      </c>
      <c r="H34" s="94">
        <v>20083.668689999995</v>
      </c>
      <c r="I34" s="94">
        <v>24656459.02339201</v>
      </c>
      <c r="J34" s="94">
        <v>24338.693070000001</v>
      </c>
      <c r="K34" s="94">
        <v>28781348.405696001</v>
      </c>
      <c r="L34" s="94">
        <v>17475.749809999998</v>
      </c>
      <c r="M34" s="94">
        <v>19356811.131917011</v>
      </c>
      <c r="N34" s="94">
        <v>5542.210909999998</v>
      </c>
      <c r="O34" s="94">
        <v>5929456.6934679961</v>
      </c>
      <c r="P34" s="94">
        <v>21636.568539999982</v>
      </c>
      <c r="Q34" s="94">
        <v>21690360.010887001</v>
      </c>
      <c r="R34" s="94">
        <v>18941.134569999991</v>
      </c>
      <c r="S34" s="94">
        <v>19291816.824674994</v>
      </c>
      <c r="T34" s="94">
        <v>16787.428320000014</v>
      </c>
      <c r="U34" s="94">
        <v>18281325.145102996</v>
      </c>
      <c r="V34" s="94">
        <v>7187.6213799999969</v>
      </c>
      <c r="W34" s="94">
        <v>8056630.2257949952</v>
      </c>
      <c r="X34" s="94">
        <v>25242.010529999989</v>
      </c>
      <c r="Y34" s="94">
        <v>25295513.836726014</v>
      </c>
      <c r="Z34" s="94">
        <v>4551.8600199999973</v>
      </c>
      <c r="AA34" s="94">
        <v>5057264.0399799971</v>
      </c>
      <c r="AB34" s="94">
        <f>D34+F34+H34+J34+L34+N34+P34+R34+T34+V34+X34+Z34</f>
        <v>186012.65057999996</v>
      </c>
      <c r="AC34" s="94">
        <f>E34+G34+I34+K34+M34+O34+Q34+S34+U34+W34+Y34+AA34</f>
        <v>206967319.04969403</v>
      </c>
    </row>
    <row r="35" spans="1:31" ht="23.25" customHeight="1" x14ac:dyDescent="0.25">
      <c r="A35" s="115"/>
      <c r="B35" s="116" t="s">
        <v>44</v>
      </c>
      <c r="C35" s="175" t="s">
        <v>45</v>
      </c>
      <c r="D35" s="94">
        <v>659.77892999999995</v>
      </c>
      <c r="E35" s="94">
        <v>988339.01904100005</v>
      </c>
      <c r="F35" s="94">
        <v>477.74880000000007</v>
      </c>
      <c r="G35" s="94">
        <v>655393.63014399994</v>
      </c>
      <c r="H35" s="94">
        <v>418.23177000000004</v>
      </c>
      <c r="I35" s="94">
        <v>621520.22924799996</v>
      </c>
      <c r="J35" s="94">
        <v>2666.0715599999999</v>
      </c>
      <c r="K35" s="94">
        <v>3506943.9652740001</v>
      </c>
      <c r="L35" s="94">
        <v>38.318119999999993</v>
      </c>
      <c r="M35" s="94">
        <v>78095.795840000006</v>
      </c>
      <c r="N35" s="94">
        <v>176.10441999999998</v>
      </c>
      <c r="O35" s="94">
        <v>335629.73837599996</v>
      </c>
      <c r="P35" s="94">
        <v>546.52755000000002</v>
      </c>
      <c r="Q35" s="94">
        <v>502309.57782900002</v>
      </c>
      <c r="R35" s="94">
        <v>450.93165000000005</v>
      </c>
      <c r="S35" s="94">
        <v>446924.01541800005</v>
      </c>
      <c r="T35" s="94">
        <v>2394.94562</v>
      </c>
      <c r="U35" s="94">
        <v>2833796.2560609994</v>
      </c>
      <c r="V35" s="94">
        <v>1315.9952900000001</v>
      </c>
      <c r="W35" s="94">
        <v>1605709.291194</v>
      </c>
      <c r="X35" s="94">
        <v>210.49498</v>
      </c>
      <c r="Y35" s="94">
        <v>259251.72136499998</v>
      </c>
      <c r="Z35" s="94">
        <v>362.24167999999997</v>
      </c>
      <c r="AA35" s="94">
        <v>475685.28470400005</v>
      </c>
      <c r="AB35" s="94">
        <f>D35+F35+H35+J35+L35+N35+P35+R35+T35+V35+X35+Z35</f>
        <v>9717.3903699999992</v>
      </c>
      <c r="AC35" s="94">
        <f t="shared" si="6"/>
        <v>12309598.524493996</v>
      </c>
      <c r="AD35" s="15"/>
      <c r="AE35" s="15"/>
    </row>
    <row r="36" spans="1:31" ht="13.5" customHeight="1" x14ac:dyDescent="0.25">
      <c r="A36" s="98"/>
      <c r="B36" s="117"/>
      <c r="C36" s="63" t="s">
        <v>46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2"/>
    </row>
    <row r="37" spans="1:31" ht="0.75" customHeight="1" x14ac:dyDescent="0.25">
      <c r="A37" s="98"/>
      <c r="B37" s="62"/>
      <c r="C37" s="7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</row>
    <row r="38" spans="1:31" ht="12.75" customHeight="1" x14ac:dyDescent="0.25">
      <c r="A38" s="65">
        <v>24</v>
      </c>
      <c r="B38" s="74"/>
      <c r="C38" s="75" t="s">
        <v>47</v>
      </c>
      <c r="D38" s="99">
        <f t="shared" ref="D38:AA38" si="7">+D39+D40+D41+D42+D43+D44</f>
        <v>6418.8838296999984</v>
      </c>
      <c r="E38" s="99">
        <f t="shared" si="7"/>
        <v>78384759.600121021</v>
      </c>
      <c r="F38" s="99">
        <f t="shared" si="7"/>
        <v>6646.225853500001</v>
      </c>
      <c r="G38" s="99">
        <f t="shared" si="7"/>
        <v>62835489.397982001</v>
      </c>
      <c r="H38" s="99">
        <f t="shared" si="7"/>
        <v>4086.4194402999979</v>
      </c>
      <c r="I38" s="99">
        <f t="shared" si="7"/>
        <v>52018195.475280978</v>
      </c>
      <c r="J38" s="99">
        <f t="shared" si="7"/>
        <v>3702.8213886000008</v>
      </c>
      <c r="K38" s="99">
        <f t="shared" si="7"/>
        <v>46308959.202854022</v>
      </c>
      <c r="L38" s="99">
        <f t="shared" si="7"/>
        <v>3883.8181414000005</v>
      </c>
      <c r="M38" s="99">
        <f t="shared" si="7"/>
        <v>44017999.341076985</v>
      </c>
      <c r="N38" s="99">
        <f t="shared" si="7"/>
        <v>2327.5004481999999</v>
      </c>
      <c r="O38" s="99">
        <f t="shared" si="7"/>
        <v>37443780.385052018</v>
      </c>
      <c r="P38" s="99">
        <f t="shared" si="7"/>
        <v>3148.5933307999999</v>
      </c>
      <c r="Q38" s="99">
        <f t="shared" si="7"/>
        <v>39679845.505858012</v>
      </c>
      <c r="R38" s="99">
        <f t="shared" si="7"/>
        <v>3486.082764400001</v>
      </c>
      <c r="S38" s="99">
        <f t="shared" si="7"/>
        <v>39646339.502195999</v>
      </c>
      <c r="T38" s="99">
        <f t="shared" si="7"/>
        <v>3192.6194883000003</v>
      </c>
      <c r="U38" s="99">
        <f t="shared" si="7"/>
        <v>35708808.717770003</v>
      </c>
      <c r="V38" s="99">
        <f t="shared" si="7"/>
        <v>4057.4798124999984</v>
      </c>
      <c r="W38" s="99">
        <f t="shared" si="7"/>
        <v>43260850.601417981</v>
      </c>
      <c r="X38" s="99">
        <f t="shared" si="7"/>
        <v>5022.3681582999989</v>
      </c>
      <c r="Y38" s="99">
        <f t="shared" si="7"/>
        <v>64092535.777873993</v>
      </c>
      <c r="Z38" s="99">
        <f t="shared" si="7"/>
        <v>4528.4383208000008</v>
      </c>
      <c r="AA38" s="99">
        <f t="shared" si="7"/>
        <v>51373484.188545011</v>
      </c>
      <c r="AB38" s="100">
        <f>D38+F38+H38+J38+L38+N38+P38+R38+T38+V38+X38+Z38</f>
        <v>50501.250976799995</v>
      </c>
      <c r="AC38" s="100">
        <f>E38+G38+I38+K38+M38+O38+Q38+S38+U38+W38+Y38+AA38</f>
        <v>594771047.69602799</v>
      </c>
    </row>
    <row r="39" spans="1:31" ht="11.25" customHeight="1" x14ac:dyDescent="0.25">
      <c r="A39" s="64"/>
      <c r="B39" s="88" t="s">
        <v>48</v>
      </c>
      <c r="C39" s="101" t="s">
        <v>49</v>
      </c>
      <c r="D39" s="94">
        <v>5943.4453399999984</v>
      </c>
      <c r="E39" s="94">
        <v>69957429.300132021</v>
      </c>
      <c r="F39" s="94">
        <v>6069.826430000001</v>
      </c>
      <c r="G39" s="94">
        <v>53945081.823929004</v>
      </c>
      <c r="H39" s="94">
        <v>3335.644969999998</v>
      </c>
      <c r="I39" s="94">
        <v>37632708.631771974</v>
      </c>
      <c r="J39" s="94">
        <v>3142.0907700000007</v>
      </c>
      <c r="K39" s="94">
        <v>37185364.161852024</v>
      </c>
      <c r="L39" s="94">
        <v>3171.0649700000004</v>
      </c>
      <c r="M39" s="94">
        <v>33229194.264015991</v>
      </c>
      <c r="N39" s="94">
        <v>1800.6092300000003</v>
      </c>
      <c r="O39" s="94">
        <v>27222238.063809011</v>
      </c>
      <c r="P39" s="94">
        <v>2560.8333399999997</v>
      </c>
      <c r="Q39" s="94">
        <v>27841767.646080021</v>
      </c>
      <c r="R39" s="94">
        <v>2975.1095000000009</v>
      </c>
      <c r="S39" s="94">
        <v>29757670.593450002</v>
      </c>
      <c r="T39" s="94">
        <v>2410.6053800000004</v>
      </c>
      <c r="U39" s="94">
        <v>24413026.391439997</v>
      </c>
      <c r="V39" s="94">
        <v>3446.6079599999989</v>
      </c>
      <c r="W39" s="94">
        <v>32574085.973445985</v>
      </c>
      <c r="X39" s="94">
        <v>4416.8997399999989</v>
      </c>
      <c r="Y39" s="94">
        <v>54074416.899990998</v>
      </c>
      <c r="Z39" s="94">
        <v>4002.0451200000011</v>
      </c>
      <c r="AA39" s="94">
        <v>42358935.332011007</v>
      </c>
      <c r="AB39" s="94">
        <f t="shared" ref="AB39:AC42" si="8">D39+F39+H39+J39+L39+N39+P39+R39+T39+V39+X39+Z39</f>
        <v>43274.782750000006</v>
      </c>
      <c r="AC39" s="94">
        <f t="shared" si="8"/>
        <v>470191919.08192801</v>
      </c>
    </row>
    <row r="40" spans="1:31" ht="14.25" customHeight="1" x14ac:dyDescent="0.25">
      <c r="A40" s="64"/>
      <c r="B40" s="119">
        <v>2402</v>
      </c>
      <c r="C40" s="93" t="s">
        <v>50</v>
      </c>
      <c r="D40" s="94">
        <v>59.915619699999993</v>
      </c>
      <c r="E40" s="94">
        <v>2738604.6687999978</v>
      </c>
      <c r="F40" s="94">
        <v>75.799163500000105</v>
      </c>
      <c r="G40" s="94">
        <v>3277409.4851999981</v>
      </c>
      <c r="H40" s="94">
        <v>119.87189029999998</v>
      </c>
      <c r="I40" s="94">
        <v>5695243.7903040005</v>
      </c>
      <c r="J40" s="94">
        <v>82.267224599999992</v>
      </c>
      <c r="K40" s="94">
        <v>2906063.6848189994</v>
      </c>
      <c r="L40" s="94">
        <v>169.48912470000019</v>
      </c>
      <c r="M40" s="94">
        <v>3629287.6863360018</v>
      </c>
      <c r="N40" s="94">
        <v>99.240528199999986</v>
      </c>
      <c r="O40" s="94">
        <v>4006830.833864999</v>
      </c>
      <c r="P40" s="94">
        <v>107.68749079999994</v>
      </c>
      <c r="Q40" s="94">
        <v>3502060.7469999981</v>
      </c>
      <c r="R40" s="94">
        <v>120.95997440000004</v>
      </c>
      <c r="S40" s="94">
        <v>4222196.7344779996</v>
      </c>
      <c r="T40" s="94">
        <v>116.68021830000001</v>
      </c>
      <c r="U40" s="94">
        <v>2468240.1190250018</v>
      </c>
      <c r="V40" s="94">
        <v>101.51079249999995</v>
      </c>
      <c r="W40" s="94">
        <v>4192647.2794380016</v>
      </c>
      <c r="X40" s="94">
        <v>152.28146830000009</v>
      </c>
      <c r="Y40" s="94">
        <v>4158700.683625998</v>
      </c>
      <c r="Z40" s="94">
        <v>86.277170799999979</v>
      </c>
      <c r="AA40" s="94">
        <v>3146208.1080490029</v>
      </c>
      <c r="AB40" s="94">
        <f t="shared" si="8"/>
        <v>1291.9806661000002</v>
      </c>
      <c r="AC40" s="94">
        <f t="shared" si="8"/>
        <v>43943493.820940003</v>
      </c>
    </row>
    <row r="41" spans="1:31" ht="14.25" customHeight="1" x14ac:dyDescent="0.25">
      <c r="A41" s="64"/>
      <c r="B41" s="119">
        <v>2403</v>
      </c>
      <c r="C41" s="101" t="s">
        <v>51</v>
      </c>
      <c r="D41" s="94">
        <v>388.48390999999998</v>
      </c>
      <c r="E41" s="94">
        <v>4523383.8205539994</v>
      </c>
      <c r="F41" s="94">
        <v>494.03775000000002</v>
      </c>
      <c r="G41" s="94">
        <v>5365154.7854600018</v>
      </c>
      <c r="H41" s="94">
        <v>592.42230999999992</v>
      </c>
      <c r="I41" s="94">
        <v>6834471.7953010015</v>
      </c>
      <c r="J41" s="94">
        <v>466.25650000000002</v>
      </c>
      <c r="K41" s="94">
        <v>5822823.3816049984</v>
      </c>
      <c r="L41" s="94">
        <v>523.44252999999992</v>
      </c>
      <c r="M41" s="94">
        <v>6300095.142457</v>
      </c>
      <c r="N41" s="94">
        <v>416.34572000000003</v>
      </c>
      <c r="O41" s="94">
        <v>5632202.8763660006</v>
      </c>
      <c r="P41" s="94">
        <v>379.18905999999998</v>
      </c>
      <c r="Q41" s="94">
        <v>4416390.4270259999</v>
      </c>
      <c r="R41" s="94">
        <v>378.24657999999988</v>
      </c>
      <c r="S41" s="94">
        <v>5101179.9742680006</v>
      </c>
      <c r="T41" s="94">
        <v>634.80869999999982</v>
      </c>
      <c r="U41" s="94">
        <v>8076295.028481001</v>
      </c>
      <c r="V41" s="94">
        <v>497.88577000000009</v>
      </c>
      <c r="W41" s="94">
        <v>6154518.8817300005</v>
      </c>
      <c r="X41" s="94">
        <v>440.22211999999996</v>
      </c>
      <c r="Y41" s="94">
        <v>5462849.288799</v>
      </c>
      <c r="Z41" s="94">
        <v>412.76700999999997</v>
      </c>
      <c r="AA41" s="94">
        <v>5265442.6631849976</v>
      </c>
      <c r="AB41" s="94">
        <f>D41+F41+H41+J41+L41+N41+P41+R41+T41+V41+X41+Z41</f>
        <v>5624.1079599999994</v>
      </c>
      <c r="AC41" s="94">
        <f>E41+G41+I41+K41+M41+O41+Q41+S41+U41+W41+Y41+AA41</f>
        <v>68954808.065232009</v>
      </c>
    </row>
    <row r="42" spans="1:31" ht="18" customHeight="1" x14ac:dyDescent="0.25">
      <c r="A42" s="64"/>
      <c r="B42" s="113" t="s">
        <v>275</v>
      </c>
      <c r="C42" s="101" t="s">
        <v>281</v>
      </c>
      <c r="D42" s="94">
        <v>0.45765</v>
      </c>
      <c r="E42" s="94">
        <v>6213.0106349999996</v>
      </c>
      <c r="F42" s="94">
        <v>0.23851</v>
      </c>
      <c r="G42" s="94">
        <v>3526.2033929999998</v>
      </c>
      <c r="H42" s="94">
        <v>0.54027999999999998</v>
      </c>
      <c r="I42" s="94">
        <v>10296.007904</v>
      </c>
      <c r="J42" s="94">
        <v>2.1819600000000001</v>
      </c>
      <c r="K42" s="94">
        <v>41381.974578000001</v>
      </c>
      <c r="L42" s="94">
        <v>3.7324800000000007</v>
      </c>
      <c r="M42" s="94">
        <v>77167.941267999995</v>
      </c>
      <c r="N42" s="94">
        <v>3.6745799999999997</v>
      </c>
      <c r="O42" s="94">
        <v>75683.911011999997</v>
      </c>
      <c r="P42" s="94">
        <v>3.1175900000000003</v>
      </c>
      <c r="Q42" s="94">
        <v>63811.988535999997</v>
      </c>
      <c r="R42" s="94">
        <v>0</v>
      </c>
      <c r="S42" s="94">
        <v>0</v>
      </c>
      <c r="T42" s="94">
        <v>2.58175</v>
      </c>
      <c r="U42" s="94">
        <v>54483.998824000002</v>
      </c>
      <c r="V42" s="94">
        <v>5.0200599999999991</v>
      </c>
      <c r="W42" s="94">
        <v>106211.98280399998</v>
      </c>
      <c r="X42" s="94">
        <v>2.0064500000000001</v>
      </c>
      <c r="Y42" s="94">
        <v>42612.005458</v>
      </c>
      <c r="Z42" s="94">
        <v>0.4985</v>
      </c>
      <c r="AA42" s="94">
        <v>10600.004300000001</v>
      </c>
      <c r="AB42" s="94">
        <f>D42+F42+H42+J42+L42+N42+P42+R42+T42+V42+X42+Z42</f>
        <v>24.049810000000001</v>
      </c>
      <c r="AC42" s="94">
        <f t="shared" si="8"/>
        <v>491989.028712</v>
      </c>
    </row>
    <row r="43" spans="1:31" ht="24" customHeight="1" x14ac:dyDescent="0.25">
      <c r="A43" s="69"/>
      <c r="B43" s="187" t="s">
        <v>276</v>
      </c>
      <c r="C43" s="101" t="s">
        <v>277</v>
      </c>
      <c r="D43" s="94">
        <v>26.581309999999998</v>
      </c>
      <c r="E43" s="94">
        <v>1159128.8</v>
      </c>
      <c r="F43" s="94">
        <v>6.3240000000000007</v>
      </c>
      <c r="G43" s="94">
        <v>244317.1</v>
      </c>
      <c r="H43" s="94">
        <v>37.939990000000009</v>
      </c>
      <c r="I43" s="94">
        <v>1845475.25</v>
      </c>
      <c r="J43" s="94">
        <v>10.024934000000002</v>
      </c>
      <c r="K43" s="94">
        <v>353326</v>
      </c>
      <c r="L43" s="94">
        <v>16.089036700000005</v>
      </c>
      <c r="M43" s="94">
        <v>782254.30699999898</v>
      </c>
      <c r="N43" s="94">
        <v>7.6303899999999993</v>
      </c>
      <c r="O43" s="94">
        <v>506824.70000000007</v>
      </c>
      <c r="P43" s="94">
        <v>97.765850000000029</v>
      </c>
      <c r="Q43" s="94">
        <v>3855814.6972159995</v>
      </c>
      <c r="R43" s="94">
        <v>11.766709999999994</v>
      </c>
      <c r="S43" s="94">
        <v>565292.19999999995</v>
      </c>
      <c r="T43" s="94">
        <v>27.943439999999999</v>
      </c>
      <c r="U43" s="94">
        <v>696763.17999999993</v>
      </c>
      <c r="V43" s="94">
        <v>6.4552299999999994</v>
      </c>
      <c r="W43" s="94">
        <v>233386.48399999997</v>
      </c>
      <c r="X43" s="94">
        <v>10.95838</v>
      </c>
      <c r="Y43" s="94">
        <v>353956.9</v>
      </c>
      <c r="Z43" s="94">
        <v>26.850520000000007</v>
      </c>
      <c r="AA43" s="94">
        <v>592298.08100000001</v>
      </c>
      <c r="AB43" s="94">
        <f>D43+F43+H43+J43+L43+N43+P43+R43+T43+V43+X43+Z43</f>
        <v>286.32979070000005</v>
      </c>
      <c r="AC43" s="94">
        <f>E43+G43+I43+K43+M43+O43+Q43+S43+U43+W43+Y43+AA43</f>
        <v>11188837.699215997</v>
      </c>
    </row>
    <row r="44" spans="1:31" ht="16.5" customHeight="1" x14ac:dyDescent="0.25">
      <c r="A44" s="70"/>
      <c r="B44" s="183" t="s">
        <v>279</v>
      </c>
      <c r="C44" s="101" t="s">
        <v>280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  <c r="V44" s="94">
        <v>0</v>
      </c>
      <c r="W44" s="94">
        <v>0</v>
      </c>
      <c r="X44" s="94">
        <v>0</v>
      </c>
      <c r="Y44" s="94">
        <v>0</v>
      </c>
      <c r="Z44" s="94">
        <v>0</v>
      </c>
      <c r="AA44" s="94">
        <v>0</v>
      </c>
      <c r="AB44" s="94">
        <f>D44+F44+H44+J44+L44+N44+P44+R44+T44+V44+X44+Z44</f>
        <v>0</v>
      </c>
      <c r="AC44" s="94">
        <f>E44+G44+I44+K44+M44+O44+Q44+S44+U44+W44+Y44+AA44</f>
        <v>0</v>
      </c>
    </row>
    <row r="45" spans="1:31" ht="18" customHeight="1" x14ac:dyDescent="0.25">
      <c r="A45" s="70"/>
      <c r="B45" s="183" t="s">
        <v>286</v>
      </c>
      <c r="C45" s="101" t="s">
        <v>287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1E-3</v>
      </c>
      <c r="U45" s="94">
        <v>19059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B45" s="94">
        <f>D45+F45+H45+J45+L45+N45+P45+R45+T45+V45+X45+Z45</f>
        <v>1E-3</v>
      </c>
      <c r="AC45" s="94">
        <f>E45+G45+I45+K45+M45+O45+Q45+S45+U45+W45+Y45+AA45</f>
        <v>19059</v>
      </c>
    </row>
    <row r="46" spans="1:31" ht="4.5" customHeight="1" x14ac:dyDescent="0.25">
      <c r="A46" s="67"/>
      <c r="B46" s="120"/>
      <c r="C46" s="97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</row>
    <row r="47" spans="1:31" ht="12.75" customHeight="1" x14ac:dyDescent="0.25">
      <c r="A47" s="65">
        <v>18</v>
      </c>
      <c r="B47" s="122"/>
      <c r="C47" s="76" t="s">
        <v>52</v>
      </c>
      <c r="D47" s="99">
        <f>+D48+D49+D51+D50+D52+D53</f>
        <v>547.6118894</v>
      </c>
      <c r="E47" s="99">
        <f t="shared" ref="E47:AA47" si="9">+E48+E49+E51+E50+E52+E53</f>
        <v>2960330.7430110015</v>
      </c>
      <c r="F47" s="99">
        <f>+F48+F49+F51+F50+F52+F53</f>
        <v>493.28074999999978</v>
      </c>
      <c r="G47" s="99">
        <f t="shared" si="9"/>
        <v>2718538.3757009981</v>
      </c>
      <c r="H47" s="99">
        <f t="shared" si="9"/>
        <v>719.51403339999968</v>
      </c>
      <c r="I47" s="99">
        <f t="shared" si="9"/>
        <v>3755654.6100419993</v>
      </c>
      <c r="J47" s="99">
        <f t="shared" si="9"/>
        <v>638.2383578000007</v>
      </c>
      <c r="K47" s="99">
        <f t="shared" si="9"/>
        <v>3365957.2044250034</v>
      </c>
      <c r="L47" s="99">
        <f t="shared" si="9"/>
        <v>800.34227390000046</v>
      </c>
      <c r="M47" s="99">
        <f t="shared" si="9"/>
        <v>3959886.0809870013</v>
      </c>
      <c r="N47" s="99">
        <f>+N48+N49+N51+N50+N52+N53</f>
        <v>532.11133000000086</v>
      </c>
      <c r="O47" s="99">
        <f t="shared" si="9"/>
        <v>2614573.781349997</v>
      </c>
      <c r="P47" s="99">
        <f>+P48+P49+P51+P50+P52+P53</f>
        <v>568.56380900000147</v>
      </c>
      <c r="Q47" s="99">
        <f t="shared" si="9"/>
        <v>3532269.8337079957</v>
      </c>
      <c r="R47" s="99">
        <f t="shared" si="9"/>
        <v>619.33695360000092</v>
      </c>
      <c r="S47" s="99">
        <f t="shared" si="9"/>
        <v>3286326.2063350016</v>
      </c>
      <c r="T47" s="99">
        <f t="shared" si="9"/>
        <v>699.77106000000003</v>
      </c>
      <c r="U47" s="99">
        <f t="shared" si="9"/>
        <v>4104610.1141650053</v>
      </c>
      <c r="V47" s="99">
        <f>+V48+V49+V51+V50+V52+V53</f>
        <v>639.67419660000064</v>
      </c>
      <c r="W47" s="99">
        <f t="shared" si="9"/>
        <v>3690149.3228009986</v>
      </c>
      <c r="X47" s="99">
        <f t="shared" si="9"/>
        <v>686.58588999999961</v>
      </c>
      <c r="Y47" s="99">
        <f t="shared" si="9"/>
        <v>3834337.6136109983</v>
      </c>
      <c r="Z47" s="99">
        <f t="shared" si="9"/>
        <v>615.14752999999791</v>
      </c>
      <c r="AA47" s="99">
        <f t="shared" si="9"/>
        <v>3796918.5701370025</v>
      </c>
      <c r="AB47" s="100">
        <f t="shared" ref="AB47:AC52" si="10">D47+F47+H47+J47+L47+N47+P47+R47+T47+V47+X47+Z47</f>
        <v>7560.1780737000008</v>
      </c>
      <c r="AC47" s="100">
        <f t="shared" si="10"/>
        <v>41619552.456272997</v>
      </c>
    </row>
    <row r="48" spans="1:31" ht="12.75" customHeight="1" x14ac:dyDescent="0.25">
      <c r="A48" s="77"/>
      <c r="B48" s="88" t="s">
        <v>53</v>
      </c>
      <c r="C48" s="101" t="s">
        <v>54</v>
      </c>
      <c r="D48" s="123">
        <v>25.2</v>
      </c>
      <c r="E48" s="94">
        <v>75600</v>
      </c>
      <c r="F48" s="123">
        <v>0</v>
      </c>
      <c r="G48" s="94">
        <v>0</v>
      </c>
      <c r="H48" s="123">
        <v>8.2799999999999999E-2</v>
      </c>
      <c r="I48" s="94">
        <v>124.2</v>
      </c>
      <c r="J48" s="94">
        <v>25.15</v>
      </c>
      <c r="K48" s="94">
        <v>75450</v>
      </c>
      <c r="L48" s="94">
        <v>25.2</v>
      </c>
      <c r="M48" s="94">
        <v>100800</v>
      </c>
      <c r="N48" s="94">
        <v>0</v>
      </c>
      <c r="O48" s="94">
        <v>0</v>
      </c>
      <c r="P48" s="94">
        <v>0.155</v>
      </c>
      <c r="Q48" s="94">
        <v>232.5</v>
      </c>
      <c r="R48" s="94">
        <v>0</v>
      </c>
      <c r="S48" s="94">
        <v>0</v>
      </c>
      <c r="T48" s="94">
        <v>0</v>
      </c>
      <c r="U48" s="94">
        <v>0</v>
      </c>
      <c r="V48" s="94">
        <v>0</v>
      </c>
      <c r="W48" s="94">
        <v>0</v>
      </c>
      <c r="X48" s="94">
        <v>95.558499999999995</v>
      </c>
      <c r="Y48" s="94">
        <v>116582.95694999999</v>
      </c>
      <c r="Z48" s="94">
        <v>0</v>
      </c>
      <c r="AA48" s="94">
        <v>0</v>
      </c>
      <c r="AB48" s="100">
        <f t="shared" si="10"/>
        <v>171.34629999999999</v>
      </c>
      <c r="AC48" s="100">
        <f t="shared" si="10"/>
        <v>368789.65694999998</v>
      </c>
    </row>
    <row r="49" spans="1:30" ht="12.75" customHeight="1" x14ac:dyDescent="0.25">
      <c r="A49" s="77"/>
      <c r="B49" s="88">
        <v>1802</v>
      </c>
      <c r="C49" s="101" t="s">
        <v>55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94">
        <v>0</v>
      </c>
      <c r="V49" s="94">
        <v>0</v>
      </c>
      <c r="W49" s="94">
        <v>0</v>
      </c>
      <c r="X49" s="94">
        <v>0</v>
      </c>
      <c r="Y49" s="94">
        <v>0</v>
      </c>
      <c r="Z49" s="94">
        <v>0</v>
      </c>
      <c r="AA49" s="94">
        <v>0</v>
      </c>
      <c r="AB49" s="100">
        <f t="shared" si="10"/>
        <v>0</v>
      </c>
      <c r="AC49" s="100">
        <f t="shared" si="10"/>
        <v>0</v>
      </c>
      <c r="AD49" s="2"/>
    </row>
    <row r="50" spans="1:30" ht="12.75" customHeight="1" x14ac:dyDescent="0.25">
      <c r="A50" s="77"/>
      <c r="B50" s="88">
        <v>1803</v>
      </c>
      <c r="C50" s="101" t="s">
        <v>56</v>
      </c>
      <c r="D50" s="94">
        <v>0</v>
      </c>
      <c r="E50" s="94">
        <v>0</v>
      </c>
      <c r="F50" s="94">
        <v>0</v>
      </c>
      <c r="G50" s="94">
        <v>0</v>
      </c>
      <c r="H50" s="94">
        <v>20</v>
      </c>
      <c r="I50" s="94">
        <v>59600</v>
      </c>
      <c r="J50" s="94">
        <v>20</v>
      </c>
      <c r="K50" s="94">
        <v>59600</v>
      </c>
      <c r="L50" s="94">
        <v>0.15</v>
      </c>
      <c r="M50" s="94">
        <v>600</v>
      </c>
      <c r="N50" s="94">
        <v>20</v>
      </c>
      <c r="O50" s="94">
        <v>58500</v>
      </c>
      <c r="P50" s="94">
        <v>20.074999999999999</v>
      </c>
      <c r="Q50" s="94">
        <v>58800</v>
      </c>
      <c r="R50" s="94">
        <v>60</v>
      </c>
      <c r="S50" s="94">
        <v>177500</v>
      </c>
      <c r="T50" s="94">
        <v>21</v>
      </c>
      <c r="U50" s="94">
        <v>104000</v>
      </c>
      <c r="V50" s="94">
        <v>40</v>
      </c>
      <c r="W50" s="94">
        <v>200000</v>
      </c>
      <c r="X50" s="94">
        <v>40</v>
      </c>
      <c r="Y50" s="94">
        <v>117000</v>
      </c>
      <c r="Z50" s="94">
        <v>60</v>
      </c>
      <c r="AA50" s="94">
        <v>217000</v>
      </c>
      <c r="AB50" s="100">
        <f>D50+F50+H50+J50+L50+N50+P50+R50+T50+V50+X50+Z50</f>
        <v>301.22500000000002</v>
      </c>
      <c r="AC50" s="100">
        <f t="shared" si="10"/>
        <v>1052600</v>
      </c>
    </row>
    <row r="51" spans="1:30" ht="12.75" customHeight="1" x14ac:dyDescent="0.25">
      <c r="A51" s="77"/>
      <c r="B51" s="88">
        <v>1804</v>
      </c>
      <c r="C51" s="101" t="s">
        <v>57</v>
      </c>
      <c r="D51" s="94">
        <v>0</v>
      </c>
      <c r="E51" s="94">
        <v>0</v>
      </c>
      <c r="F51" s="94">
        <v>0</v>
      </c>
      <c r="G51" s="94">
        <v>0</v>
      </c>
      <c r="H51" s="94">
        <v>2.5010000000000001E-2</v>
      </c>
      <c r="I51" s="94">
        <v>351.07787500000001</v>
      </c>
      <c r="J51" s="94">
        <v>1.24</v>
      </c>
      <c r="K51" s="94">
        <v>4340</v>
      </c>
      <c r="L51" s="94">
        <v>0.2</v>
      </c>
      <c r="M51" s="94">
        <v>700</v>
      </c>
      <c r="N51" s="94">
        <v>0.495</v>
      </c>
      <c r="O51" s="94">
        <v>1732.5</v>
      </c>
      <c r="P51" s="94">
        <v>0.3</v>
      </c>
      <c r="Q51" s="94">
        <v>2872.83</v>
      </c>
      <c r="R51" s="94">
        <v>0</v>
      </c>
      <c r="S51" s="94">
        <v>0</v>
      </c>
      <c r="T51" s="94">
        <v>1.4</v>
      </c>
      <c r="U51" s="94">
        <v>4900</v>
      </c>
      <c r="V51" s="94">
        <v>0</v>
      </c>
      <c r="W51" s="94">
        <v>0</v>
      </c>
      <c r="X51" s="94">
        <v>0</v>
      </c>
      <c r="Y51" s="94">
        <v>0</v>
      </c>
      <c r="Z51" s="94">
        <v>0.05</v>
      </c>
      <c r="AA51" s="94">
        <v>671.29</v>
      </c>
      <c r="AB51" s="100">
        <f t="shared" si="10"/>
        <v>3.7100099999999996</v>
      </c>
      <c r="AC51" s="100">
        <f t="shared" si="10"/>
        <v>15567.697875000002</v>
      </c>
    </row>
    <row r="52" spans="1:30" ht="25.5" customHeight="1" x14ac:dyDescent="0.25">
      <c r="A52" s="77"/>
      <c r="B52" s="88">
        <v>1805</v>
      </c>
      <c r="C52" s="101" t="s">
        <v>58</v>
      </c>
      <c r="D52" s="94">
        <v>17.179449999999999</v>
      </c>
      <c r="E52" s="94">
        <v>53213.459314</v>
      </c>
      <c r="F52" s="94">
        <v>55.249810000000004</v>
      </c>
      <c r="G52" s="94">
        <v>163241.62581200001</v>
      </c>
      <c r="H52" s="94">
        <v>115.33375000000001</v>
      </c>
      <c r="I52" s="94">
        <v>342945.13831100002</v>
      </c>
      <c r="J52" s="94">
        <v>98.895750000000007</v>
      </c>
      <c r="K52" s="94">
        <v>307056.62577300007</v>
      </c>
      <c r="L52" s="94">
        <v>56.781999999999996</v>
      </c>
      <c r="M52" s="94">
        <v>130528.9984</v>
      </c>
      <c r="N52" s="94">
        <v>58.22128</v>
      </c>
      <c r="O52" s="94">
        <v>183591.25281199999</v>
      </c>
      <c r="P52" s="94">
        <v>88.146799999999985</v>
      </c>
      <c r="Q52" s="94">
        <v>276704.95234000002</v>
      </c>
      <c r="R52" s="94">
        <v>76.371399999999994</v>
      </c>
      <c r="S52" s="94">
        <v>236472.59191999998</v>
      </c>
      <c r="T52" s="94">
        <v>89.398910000000001</v>
      </c>
      <c r="U52" s="94">
        <v>325216.33859000006</v>
      </c>
      <c r="V52" s="94">
        <v>109.29658000000002</v>
      </c>
      <c r="W52" s="94">
        <v>344444.66910000006</v>
      </c>
      <c r="X52" s="94">
        <v>88.360079999999996</v>
      </c>
      <c r="Y52" s="94">
        <v>273453.679</v>
      </c>
      <c r="Z52" s="94">
        <v>110.74558999999999</v>
      </c>
      <c r="AA52" s="94">
        <v>392702.37316700001</v>
      </c>
      <c r="AB52" s="100">
        <f>D52+F52+H52+J52+L52+N52+P52+R52+T52+V52+X52+Z52</f>
        <v>963.98140000000001</v>
      </c>
      <c r="AC52" s="100">
        <f t="shared" si="10"/>
        <v>3029571.7045390001</v>
      </c>
    </row>
    <row r="53" spans="1:30" ht="14.25" customHeight="1" x14ac:dyDescent="0.25">
      <c r="A53" s="78"/>
      <c r="B53" s="124">
        <v>1806</v>
      </c>
      <c r="C53" s="125" t="s">
        <v>59</v>
      </c>
      <c r="D53" s="105">
        <v>505.23243939999998</v>
      </c>
      <c r="E53" s="105">
        <v>2831517.2836970016</v>
      </c>
      <c r="F53" s="105">
        <v>438.03093999999976</v>
      </c>
      <c r="G53" s="105">
        <v>2555296.749888998</v>
      </c>
      <c r="H53" s="105">
        <v>584.07247339999969</v>
      </c>
      <c r="I53" s="105">
        <v>3352634.193855999</v>
      </c>
      <c r="J53" s="105">
        <v>492.95260780000069</v>
      </c>
      <c r="K53" s="105">
        <v>2919510.5786520033</v>
      </c>
      <c r="L53" s="105">
        <v>718.01027390000047</v>
      </c>
      <c r="M53" s="105">
        <v>3727257.0825870014</v>
      </c>
      <c r="N53" s="105">
        <v>453.39505000000088</v>
      </c>
      <c r="O53" s="94">
        <v>2370750.028537997</v>
      </c>
      <c r="P53" s="94">
        <v>459.88700900000146</v>
      </c>
      <c r="Q53" s="94">
        <v>3193659.5513679958</v>
      </c>
      <c r="R53" s="94">
        <v>482.96555360000093</v>
      </c>
      <c r="S53" s="94">
        <v>2872353.6144150016</v>
      </c>
      <c r="T53" s="94">
        <v>587.97215000000006</v>
      </c>
      <c r="U53" s="94">
        <v>3670493.7755750054</v>
      </c>
      <c r="V53" s="94">
        <v>490.37761660000064</v>
      </c>
      <c r="W53" s="94">
        <v>3145704.6537009985</v>
      </c>
      <c r="X53" s="94">
        <v>462.66730999999965</v>
      </c>
      <c r="Y53" s="94">
        <v>3327300.9776609982</v>
      </c>
      <c r="Z53" s="94">
        <v>444.35193999999797</v>
      </c>
      <c r="AA53" s="94">
        <v>3186544.9069700027</v>
      </c>
      <c r="AB53" s="100">
        <f>D53+F53+H53+J53+L53+N53+P53+R53+T53+V53+X53+Z53</f>
        <v>6119.9153637000018</v>
      </c>
      <c r="AC53" s="100">
        <f>E53+G53+I53+K53+M53+O53+Q53+S53+U53+W53+Y53+AA53</f>
        <v>37153023.396908998</v>
      </c>
    </row>
    <row r="54" spans="1:30" ht="7.5" customHeight="1" x14ac:dyDescent="0.25">
      <c r="A54" s="79"/>
      <c r="B54" s="126"/>
      <c r="C54" s="107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</row>
    <row r="55" spans="1:30" ht="12" customHeight="1" x14ac:dyDescent="0.25">
      <c r="A55" s="80" t="s">
        <v>60</v>
      </c>
      <c r="B55" s="127"/>
      <c r="C55" s="81" t="s">
        <v>61</v>
      </c>
      <c r="D55" s="128">
        <f t="shared" ref="D55:AA55" si="11">+D56+D57+D58+D59+D69+D70</f>
        <v>664.30055000000004</v>
      </c>
      <c r="E55" s="128">
        <f t="shared" si="11"/>
        <v>2228267.6278459998</v>
      </c>
      <c r="F55" s="128">
        <f t="shared" si="11"/>
        <v>2586.9367200000002</v>
      </c>
      <c r="G55" s="128">
        <f t="shared" si="11"/>
        <v>9079997.2348729987</v>
      </c>
      <c r="H55" s="128">
        <f t="shared" si="11"/>
        <v>919.43074999999988</v>
      </c>
      <c r="I55" s="128">
        <f t="shared" si="11"/>
        <v>3347880.3447289998</v>
      </c>
      <c r="J55" s="128">
        <f t="shared" si="11"/>
        <v>2171.1955499999999</v>
      </c>
      <c r="K55" s="128">
        <f t="shared" si="11"/>
        <v>5757750.5621390007</v>
      </c>
      <c r="L55" s="128">
        <f t="shared" si="11"/>
        <v>1943.2035499999997</v>
      </c>
      <c r="M55" s="128">
        <f t="shared" si="11"/>
        <v>6073962.2851360003</v>
      </c>
      <c r="N55" s="128">
        <f t="shared" si="11"/>
        <v>949.29066000000012</v>
      </c>
      <c r="O55" s="99">
        <f t="shared" si="11"/>
        <v>2482167.9361819997</v>
      </c>
      <c r="P55" s="99">
        <f t="shared" si="11"/>
        <v>916.46725000000004</v>
      </c>
      <c r="Q55" s="99">
        <f t="shared" si="11"/>
        <v>2837250.794183</v>
      </c>
      <c r="R55" s="99">
        <f t="shared" si="11"/>
        <v>577.98813999999993</v>
      </c>
      <c r="S55" s="99">
        <f t="shared" si="11"/>
        <v>1901824.814518</v>
      </c>
      <c r="T55" s="99">
        <f t="shared" si="11"/>
        <v>409.11831999999993</v>
      </c>
      <c r="U55" s="99">
        <f t="shared" si="11"/>
        <v>1137455.3096169997</v>
      </c>
      <c r="V55" s="99">
        <f t="shared" si="11"/>
        <v>1011.2787800000001</v>
      </c>
      <c r="W55" s="99">
        <f t="shared" si="11"/>
        <v>3551038.9505950012</v>
      </c>
      <c r="X55" s="99">
        <f t="shared" si="11"/>
        <v>1658.5553399999999</v>
      </c>
      <c r="Y55" s="99">
        <f t="shared" si="11"/>
        <v>6300502.1042450015</v>
      </c>
      <c r="Z55" s="99">
        <f t="shared" si="11"/>
        <v>3082.3057600000002</v>
      </c>
      <c r="AA55" s="99">
        <f t="shared" si="11"/>
        <v>9983909.908752</v>
      </c>
      <c r="AB55" s="100">
        <f>D55+F55+H55+J55+L55+N55+P55+R55+T55+V55+X55+Z55</f>
        <v>16890.071369999998</v>
      </c>
      <c r="AC55" s="100">
        <f t="shared" ref="AB55:AC58" si="12">E55+G55+I55+K55+M55+O55+Q55+S55+U55+W55+Y55+AA55</f>
        <v>54682007.872814998</v>
      </c>
    </row>
    <row r="56" spans="1:30" ht="12" customHeight="1" x14ac:dyDescent="0.25">
      <c r="A56" s="77" t="s">
        <v>62</v>
      </c>
      <c r="B56" s="88" t="s">
        <v>63</v>
      </c>
      <c r="C56" s="95" t="s">
        <v>64</v>
      </c>
      <c r="D56" s="123">
        <v>568.86500000000001</v>
      </c>
      <c r="E56" s="94">
        <v>1702416.3650000002</v>
      </c>
      <c r="F56" s="123">
        <v>2541.9335000000001</v>
      </c>
      <c r="G56" s="94">
        <v>8708615.5768999998</v>
      </c>
      <c r="H56" s="94">
        <v>813.85799999999995</v>
      </c>
      <c r="I56" s="94">
        <v>2684925.7947999998</v>
      </c>
      <c r="J56" s="94">
        <v>2102.67</v>
      </c>
      <c r="K56" s="94">
        <v>5286982.5630000001</v>
      </c>
      <c r="L56" s="94">
        <v>1889.3509899999999</v>
      </c>
      <c r="M56" s="94">
        <v>5715999.6160270004</v>
      </c>
      <c r="N56" s="94">
        <v>897.88900000000001</v>
      </c>
      <c r="O56" s="94">
        <v>1913846.64</v>
      </c>
      <c r="P56" s="94">
        <v>814.9</v>
      </c>
      <c r="Q56" s="94">
        <v>2028118.57</v>
      </c>
      <c r="R56" s="94">
        <v>530.46465000000001</v>
      </c>
      <c r="S56" s="94">
        <v>1535541.5237109999</v>
      </c>
      <c r="T56" s="94">
        <v>353.75</v>
      </c>
      <c r="U56" s="94">
        <v>803655.875</v>
      </c>
      <c r="V56" s="94">
        <v>923.58480000000009</v>
      </c>
      <c r="W56" s="94">
        <v>2897880.4175200006</v>
      </c>
      <c r="X56" s="94">
        <v>1572.5</v>
      </c>
      <c r="Y56" s="94">
        <v>5760196.9700000007</v>
      </c>
      <c r="Z56" s="94">
        <v>3073.875</v>
      </c>
      <c r="AA56" s="94">
        <v>9804523.0774999987</v>
      </c>
      <c r="AB56" s="100">
        <f>D56+F56+H56+J56+L56+N56+P56+R56+T56+V56+X56+Z56</f>
        <v>16083.640939999999</v>
      </c>
      <c r="AC56" s="100">
        <f t="shared" si="12"/>
        <v>48842702.989458002</v>
      </c>
    </row>
    <row r="57" spans="1:30" ht="12" customHeight="1" x14ac:dyDescent="0.25">
      <c r="A57" s="77"/>
      <c r="B57" s="88" t="s">
        <v>65</v>
      </c>
      <c r="C57" s="95" t="s">
        <v>66</v>
      </c>
      <c r="D57" s="123">
        <v>19.952000000000002</v>
      </c>
      <c r="E57" s="94">
        <v>125514.9488</v>
      </c>
      <c r="F57" s="123">
        <v>7.5200000000000003E-2</v>
      </c>
      <c r="G57" s="94">
        <v>1232.6032</v>
      </c>
      <c r="H57" s="94">
        <v>0</v>
      </c>
      <c r="I57" s="94">
        <v>0</v>
      </c>
      <c r="J57" s="94">
        <v>4.9651999999999994</v>
      </c>
      <c r="K57" s="94">
        <v>34050.051999999996</v>
      </c>
      <c r="L57" s="94">
        <v>0.03</v>
      </c>
      <c r="M57" s="94">
        <v>214.5</v>
      </c>
      <c r="N57" s="94">
        <v>19.708740000000002</v>
      </c>
      <c r="O57" s="94">
        <v>121353.01033800001</v>
      </c>
      <c r="P57" s="94">
        <v>18.2422</v>
      </c>
      <c r="Q57" s="94">
        <v>81064.133620000008</v>
      </c>
      <c r="R57" s="94">
        <v>18.390930000000001</v>
      </c>
      <c r="S57" s="94">
        <v>79300.328974000004</v>
      </c>
      <c r="T57" s="94">
        <v>0.1022</v>
      </c>
      <c r="U57" s="94">
        <v>1804.7601</v>
      </c>
      <c r="V57" s="94">
        <v>6.9126799999999999</v>
      </c>
      <c r="W57" s="94">
        <v>45675.491567999998</v>
      </c>
      <c r="X57" s="94">
        <v>0</v>
      </c>
      <c r="Y57" s="94">
        <v>0</v>
      </c>
      <c r="Z57" s="94">
        <v>0</v>
      </c>
      <c r="AA57" s="94">
        <v>0</v>
      </c>
      <c r="AB57" s="100">
        <f t="shared" si="12"/>
        <v>88.379149999999996</v>
      </c>
      <c r="AC57" s="100">
        <f t="shared" si="12"/>
        <v>490209.82860000007</v>
      </c>
    </row>
    <row r="58" spans="1:30" ht="12" customHeight="1" x14ac:dyDescent="0.25">
      <c r="A58" s="77"/>
      <c r="B58" s="88" t="s">
        <v>278</v>
      </c>
      <c r="C58" s="101" t="s">
        <v>67</v>
      </c>
      <c r="D58" s="123">
        <v>0.60314000000000001</v>
      </c>
      <c r="E58" s="94">
        <v>12507.456882999999</v>
      </c>
      <c r="F58" s="123">
        <v>3.1138699999999981</v>
      </c>
      <c r="G58" s="94">
        <v>31414.501438999996</v>
      </c>
      <c r="H58" s="94">
        <v>1.9012899999999999</v>
      </c>
      <c r="I58" s="94">
        <v>15326.753862000001</v>
      </c>
      <c r="J58" s="94">
        <v>0.81864000000000003</v>
      </c>
      <c r="K58" s="94">
        <v>9789.1708889999991</v>
      </c>
      <c r="L58" s="94">
        <v>1.9175199999999999</v>
      </c>
      <c r="M58" s="94">
        <v>19856.994408000002</v>
      </c>
      <c r="N58" s="94">
        <v>0.78128999999999993</v>
      </c>
      <c r="O58" s="94">
        <v>10842.006003</v>
      </c>
      <c r="P58" s="94">
        <v>25.186229999999998</v>
      </c>
      <c r="Q58" s="94">
        <v>166889.50593699998</v>
      </c>
      <c r="R58" s="94">
        <v>2.9202300000000001</v>
      </c>
      <c r="S58" s="94">
        <v>21227.086360000001</v>
      </c>
      <c r="T58" s="94">
        <v>5.0000000000000001E-3</v>
      </c>
      <c r="U58" s="94">
        <v>50</v>
      </c>
      <c r="V58" s="94">
        <v>3.8314799999999991</v>
      </c>
      <c r="W58" s="94">
        <v>50231.476777999989</v>
      </c>
      <c r="X58" s="94">
        <v>1.9049500000000004</v>
      </c>
      <c r="Y58" s="94">
        <v>37865.061110999995</v>
      </c>
      <c r="Z58" s="94">
        <v>1.74674</v>
      </c>
      <c r="AA58" s="94">
        <v>29081.829828999998</v>
      </c>
      <c r="AB58" s="100">
        <f t="shared" si="12"/>
        <v>44.730380000000004</v>
      </c>
      <c r="AC58" s="100">
        <f t="shared" si="12"/>
        <v>405081.84349900001</v>
      </c>
    </row>
    <row r="59" spans="1:30" ht="11.25" customHeight="1" x14ac:dyDescent="0.25">
      <c r="A59" s="77"/>
      <c r="B59" s="88" t="s">
        <v>68</v>
      </c>
      <c r="C59" s="101" t="s">
        <v>69</v>
      </c>
      <c r="D59" s="94">
        <v>66.50094</v>
      </c>
      <c r="E59" s="94">
        <v>329252.30487799994</v>
      </c>
      <c r="F59" s="94">
        <v>40.800159999999991</v>
      </c>
      <c r="G59" s="94">
        <v>316678.87714199978</v>
      </c>
      <c r="H59" s="94">
        <v>100.79003999999998</v>
      </c>
      <c r="I59" s="94">
        <v>588760.72174899967</v>
      </c>
      <c r="J59" s="94">
        <v>55.40588000000001</v>
      </c>
      <c r="K59" s="94">
        <v>372009.78151299985</v>
      </c>
      <c r="L59" s="94">
        <v>47.280669999999986</v>
      </c>
      <c r="M59" s="94">
        <v>292113.85882299993</v>
      </c>
      <c r="N59" s="94">
        <v>30.272450000000006</v>
      </c>
      <c r="O59" s="94">
        <v>396278.68604899984</v>
      </c>
      <c r="P59" s="94">
        <v>55.516580000000005</v>
      </c>
      <c r="Q59" s="94">
        <v>490404.58429299999</v>
      </c>
      <c r="R59" s="94">
        <v>23.970549999999996</v>
      </c>
      <c r="S59" s="94">
        <v>251402.84079100002</v>
      </c>
      <c r="T59" s="94">
        <v>49.746119999999991</v>
      </c>
      <c r="U59" s="94">
        <v>291411.00794899999</v>
      </c>
      <c r="V59" s="94">
        <v>74.687400000000011</v>
      </c>
      <c r="W59" s="94">
        <v>523472.75368500018</v>
      </c>
      <c r="X59" s="94">
        <v>79.121259999999992</v>
      </c>
      <c r="Y59" s="94">
        <v>416132.79361999984</v>
      </c>
      <c r="Z59" s="94">
        <v>6.2603799999999987</v>
      </c>
      <c r="AA59" s="94">
        <v>132272.602839</v>
      </c>
      <c r="AB59" s="100">
        <f>D59+F59+H59+J59+L59+N59+P59+R59+T59+V59+X59+Z59</f>
        <v>630.35243000000003</v>
      </c>
      <c r="AC59" s="100">
        <f>E59+G59+I59+K59+M59+O59+Q59+S59+U59+W59+Y59+AA59</f>
        <v>4400190.8133309986</v>
      </c>
    </row>
    <row r="60" spans="1:30" ht="9" customHeight="1" x14ac:dyDescent="0.25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</row>
    <row r="61" spans="1:30" x14ac:dyDescent="0.25">
      <c r="A61" s="129"/>
      <c r="B61" s="129"/>
      <c r="C61" s="129"/>
      <c r="D61" s="130"/>
      <c r="E61" s="130"/>
      <c r="F61" s="130"/>
      <c r="G61" s="130"/>
      <c r="H61" s="130"/>
      <c r="I61" s="130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62"/>
      <c r="AC61" s="131" t="s">
        <v>70</v>
      </c>
    </row>
    <row r="62" spans="1:30" x14ac:dyDescent="0.25">
      <c r="A62" s="129"/>
      <c r="B62" s="129"/>
      <c r="C62" s="129"/>
      <c r="D62" s="130"/>
      <c r="E62" s="130"/>
      <c r="F62" s="130"/>
      <c r="G62" s="130"/>
      <c r="H62" s="130"/>
      <c r="I62" s="130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62"/>
      <c r="AC62" s="131"/>
    </row>
    <row r="63" spans="1:30" x14ac:dyDescent="0.25">
      <c r="A63" s="129"/>
      <c r="B63" s="129"/>
      <c r="C63" s="129"/>
      <c r="D63" s="130"/>
      <c r="E63" s="130"/>
      <c r="F63" s="130"/>
      <c r="G63" s="130"/>
      <c r="H63" s="130"/>
      <c r="I63" s="130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62"/>
      <c r="AC63" s="131"/>
    </row>
    <row r="64" spans="1:30" x14ac:dyDescent="0.25">
      <c r="A64" s="129"/>
      <c r="B64" s="129"/>
      <c r="C64" s="129"/>
      <c r="D64" s="130"/>
      <c r="E64" s="130"/>
      <c r="F64" s="130"/>
      <c r="G64" s="130"/>
      <c r="H64" s="130"/>
      <c r="I64" s="130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62"/>
      <c r="AC64" s="131"/>
    </row>
    <row r="65" spans="1:32" x14ac:dyDescent="0.25">
      <c r="A65" s="194" t="s">
        <v>288</v>
      </c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</row>
    <row r="66" spans="1:32" ht="14.25" customHeight="1" thickBot="1" x14ac:dyDescent="0.3">
      <c r="A66" s="198" t="s">
        <v>0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</row>
    <row r="67" spans="1:32" ht="15.75" thickBot="1" x14ac:dyDescent="0.3">
      <c r="A67" s="199" t="s">
        <v>1</v>
      </c>
      <c r="B67" s="201" t="s">
        <v>2</v>
      </c>
      <c r="C67" s="203" t="s">
        <v>71</v>
      </c>
      <c r="D67" s="205" t="s">
        <v>4</v>
      </c>
      <c r="E67" s="205"/>
      <c r="F67" s="205" t="s">
        <v>5</v>
      </c>
      <c r="G67" s="205"/>
      <c r="H67" s="205" t="s">
        <v>6</v>
      </c>
      <c r="I67" s="205"/>
      <c r="J67" s="205" t="s">
        <v>7</v>
      </c>
      <c r="K67" s="205"/>
      <c r="L67" s="205" t="s">
        <v>228</v>
      </c>
      <c r="M67" s="205"/>
      <c r="N67" s="205" t="s">
        <v>232</v>
      </c>
      <c r="O67" s="205"/>
      <c r="P67" s="205" t="s">
        <v>236</v>
      </c>
      <c r="Q67" s="205"/>
      <c r="R67" s="205" t="s">
        <v>237</v>
      </c>
      <c r="S67" s="205"/>
      <c r="T67" s="205" t="s">
        <v>238</v>
      </c>
      <c r="U67" s="205"/>
      <c r="V67" s="205" t="s">
        <v>239</v>
      </c>
      <c r="W67" s="205"/>
      <c r="X67" s="205" t="s">
        <v>240</v>
      </c>
      <c r="Y67" s="205"/>
      <c r="Z67" s="205" t="s">
        <v>241</v>
      </c>
      <c r="AA67" s="205"/>
      <c r="AB67" s="205" t="s">
        <v>8</v>
      </c>
      <c r="AC67" s="206"/>
    </row>
    <row r="68" spans="1:32" ht="12" customHeight="1" thickBot="1" x14ac:dyDescent="0.3">
      <c r="A68" s="200"/>
      <c r="B68" s="202"/>
      <c r="C68" s="204"/>
      <c r="D68" s="178" t="s">
        <v>9</v>
      </c>
      <c r="E68" s="178" t="s">
        <v>10</v>
      </c>
      <c r="F68" s="178" t="s">
        <v>9</v>
      </c>
      <c r="G68" s="178" t="s">
        <v>10</v>
      </c>
      <c r="H68" s="178" t="s">
        <v>9</v>
      </c>
      <c r="I68" s="178" t="s">
        <v>10</v>
      </c>
      <c r="J68" s="178" t="s">
        <v>9</v>
      </c>
      <c r="K68" s="178" t="s">
        <v>10</v>
      </c>
      <c r="L68" s="178" t="s">
        <v>9</v>
      </c>
      <c r="M68" s="178" t="s">
        <v>10</v>
      </c>
      <c r="N68" s="178" t="s">
        <v>9</v>
      </c>
      <c r="O68" s="178" t="s">
        <v>10</v>
      </c>
      <c r="P68" s="178" t="s">
        <v>9</v>
      </c>
      <c r="Q68" s="178" t="s">
        <v>10</v>
      </c>
      <c r="R68" s="178" t="s">
        <v>9</v>
      </c>
      <c r="S68" s="178" t="s">
        <v>10</v>
      </c>
      <c r="T68" s="178" t="s">
        <v>9</v>
      </c>
      <c r="U68" s="178" t="s">
        <v>10</v>
      </c>
      <c r="V68" s="178" t="s">
        <v>9</v>
      </c>
      <c r="W68" s="178" t="s">
        <v>10</v>
      </c>
      <c r="X68" s="178" t="s">
        <v>9</v>
      </c>
      <c r="Y68" s="178" t="s">
        <v>10</v>
      </c>
      <c r="Z68" s="178" t="s">
        <v>9</v>
      </c>
      <c r="AA68" s="178" t="s">
        <v>10</v>
      </c>
      <c r="AB68" s="178" t="s">
        <v>9</v>
      </c>
      <c r="AC68" s="179" t="s">
        <v>10</v>
      </c>
    </row>
    <row r="69" spans="1:32" ht="12" customHeight="1" x14ac:dyDescent="0.25">
      <c r="A69" s="82"/>
      <c r="B69" s="132" t="s">
        <v>72</v>
      </c>
      <c r="C69" s="133" t="s">
        <v>73</v>
      </c>
      <c r="D69" s="134">
        <v>7.4635800000000003</v>
      </c>
      <c r="E69" s="134">
        <v>56996.504761999997</v>
      </c>
      <c r="F69" s="134">
        <v>1.0139899999999999</v>
      </c>
      <c r="G69" s="134">
        <v>22055.676192000003</v>
      </c>
      <c r="H69" s="134">
        <v>2.8813999999999997</v>
      </c>
      <c r="I69" s="134">
        <v>58862.074317999999</v>
      </c>
      <c r="J69" s="134">
        <v>6.8053699999999999</v>
      </c>
      <c r="K69" s="134">
        <v>54162.983144999998</v>
      </c>
      <c r="L69" s="134">
        <v>3.3325100000000001</v>
      </c>
      <c r="M69" s="134">
        <v>40392.296305999997</v>
      </c>
      <c r="N69" s="134">
        <v>0.63918000000000008</v>
      </c>
      <c r="O69" s="134">
        <v>39847.593791999992</v>
      </c>
      <c r="P69" s="134">
        <v>1.8150099999999998</v>
      </c>
      <c r="Q69" s="134">
        <v>68405.659016999998</v>
      </c>
      <c r="R69" s="134">
        <v>0.39576</v>
      </c>
      <c r="S69" s="134">
        <v>11281.628767999999</v>
      </c>
      <c r="T69" s="134">
        <v>0.28493999999999997</v>
      </c>
      <c r="U69" s="134">
        <v>14573.530359999999</v>
      </c>
      <c r="V69" s="134">
        <v>1.5267599999999997</v>
      </c>
      <c r="W69" s="134">
        <v>29687.852457999998</v>
      </c>
      <c r="X69" s="134">
        <v>5.0051299999999994</v>
      </c>
      <c r="Y69" s="134">
        <v>86280.879513999986</v>
      </c>
      <c r="Z69" s="134">
        <v>0.42363999999999996</v>
      </c>
      <c r="AA69" s="134">
        <v>18032.398584000002</v>
      </c>
      <c r="AB69" s="135">
        <f>D69+F69+H69+J69+L69+N69+P69+R69+T69+V69+X69+Z69</f>
        <v>31.587269999999997</v>
      </c>
      <c r="AC69" s="135">
        <f>E69+G69+I69+K69+M69+O69+Q69+S69+U69+W69+Y69+AA69</f>
        <v>500579.07721599995</v>
      </c>
    </row>
    <row r="70" spans="1:32" ht="12" customHeight="1" x14ac:dyDescent="0.25">
      <c r="A70" s="77"/>
      <c r="B70" s="88" t="s">
        <v>74</v>
      </c>
      <c r="C70" s="95" t="s">
        <v>75</v>
      </c>
      <c r="D70" s="94">
        <v>0.91588999999999998</v>
      </c>
      <c r="E70" s="94">
        <v>1580.047523</v>
      </c>
      <c r="F70" s="123">
        <v>0</v>
      </c>
      <c r="G70" s="123">
        <v>0</v>
      </c>
      <c r="H70" s="123">
        <v>2.0000000000000002E-5</v>
      </c>
      <c r="I70" s="123">
        <v>5</v>
      </c>
      <c r="J70" s="123">
        <v>0.53046000000000004</v>
      </c>
      <c r="K70" s="123">
        <v>756.01159199999995</v>
      </c>
      <c r="L70" s="123">
        <v>1.29186</v>
      </c>
      <c r="M70" s="123">
        <v>5385.0195719999992</v>
      </c>
      <c r="N70" s="134">
        <v>0</v>
      </c>
      <c r="O70" s="134">
        <v>0</v>
      </c>
      <c r="P70" s="134">
        <v>0.80723</v>
      </c>
      <c r="Q70" s="134">
        <v>2368.341316</v>
      </c>
      <c r="R70" s="134">
        <v>1.84602</v>
      </c>
      <c r="S70" s="134">
        <v>3071.4059139999999</v>
      </c>
      <c r="T70" s="134">
        <v>5.2300599999999999</v>
      </c>
      <c r="U70" s="134">
        <v>25960.136208</v>
      </c>
      <c r="V70" s="134">
        <v>0.73566000000000009</v>
      </c>
      <c r="W70" s="134">
        <v>4090.9585859999997</v>
      </c>
      <c r="X70" s="134">
        <v>2.4E-2</v>
      </c>
      <c r="Y70" s="134">
        <v>26.4</v>
      </c>
      <c r="Z70" s="134">
        <v>0</v>
      </c>
      <c r="AA70" s="134">
        <v>0</v>
      </c>
      <c r="AB70" s="135">
        <f>D70+F70+H70+J70+L70+N70+P70+R70+T70+V70+X70+Z70</f>
        <v>11.381199999999998</v>
      </c>
      <c r="AC70" s="135">
        <f>E70+G70+I70+K70+M70+O70+Q70+S70+U70+W70+Y70+AA70</f>
        <v>43243.320711</v>
      </c>
    </row>
    <row r="71" spans="1:32" ht="12" customHeight="1" x14ac:dyDescent="0.25">
      <c r="A71" s="66">
        <v>17</v>
      </c>
      <c r="B71" s="196" t="s">
        <v>76</v>
      </c>
      <c r="C71" s="196"/>
      <c r="D71" s="99">
        <f>+D72+D73+D74+D75</f>
        <v>3983.2372299999993</v>
      </c>
      <c r="E71" s="99">
        <f t="shared" ref="E71" si="13">+E72+E73+E74+E75</f>
        <v>5863567.4850239996</v>
      </c>
      <c r="F71" s="99">
        <f>+F72+F73+F74+F75</f>
        <v>4209.4505599999993</v>
      </c>
      <c r="G71" s="99">
        <f t="shared" ref="G71:AA71" si="14">+G72+G73+G74+G75</f>
        <v>6436520.0712479949</v>
      </c>
      <c r="H71" s="99">
        <f t="shared" si="14"/>
        <v>3909.5841600000035</v>
      </c>
      <c r="I71" s="99">
        <f t="shared" si="14"/>
        <v>7233902.7191249868</v>
      </c>
      <c r="J71" s="99">
        <f t="shared" si="14"/>
        <v>3631.4574199999979</v>
      </c>
      <c r="K71" s="99">
        <f t="shared" si="14"/>
        <v>6694615.9304139912</v>
      </c>
      <c r="L71" s="99">
        <f t="shared" si="14"/>
        <v>4877.4515899999951</v>
      </c>
      <c r="M71" s="99">
        <f t="shared" si="14"/>
        <v>8438612.6859259903</v>
      </c>
      <c r="N71" s="99">
        <f t="shared" si="14"/>
        <v>3041.5402099999997</v>
      </c>
      <c r="O71" s="99">
        <f t="shared" si="14"/>
        <v>6303748.1338930018</v>
      </c>
      <c r="P71" s="99">
        <f>+P72+P73+P74+P75</f>
        <v>5888.6135700000013</v>
      </c>
      <c r="Q71" s="99">
        <f t="shared" si="14"/>
        <v>7591200.8568269927</v>
      </c>
      <c r="R71" s="99">
        <f t="shared" si="14"/>
        <v>44494.919550000013</v>
      </c>
      <c r="S71" s="99">
        <f t="shared" si="14"/>
        <v>29931737.491897013</v>
      </c>
      <c r="T71" s="99">
        <f t="shared" si="14"/>
        <v>29454.144889999996</v>
      </c>
      <c r="U71" s="99">
        <f t="shared" si="14"/>
        <v>22467116.756213993</v>
      </c>
      <c r="V71" s="99">
        <f>+V72+V73+V74+V75</f>
        <v>13468.20499</v>
      </c>
      <c r="W71" s="99">
        <f>+W72+W73+W74+W75</f>
        <v>14587329.770538997</v>
      </c>
      <c r="X71" s="99">
        <f t="shared" si="14"/>
        <v>8707.8172800000029</v>
      </c>
      <c r="Y71" s="99">
        <f t="shared" si="14"/>
        <v>9587160.3748910055</v>
      </c>
      <c r="Z71" s="99">
        <f t="shared" si="14"/>
        <v>6765.7060700000011</v>
      </c>
      <c r="AA71" s="99">
        <f t="shared" si="14"/>
        <v>7859595.0741029996</v>
      </c>
      <c r="AB71" s="135">
        <f t="shared" ref="AB71:AC73" si="15">D71+F71+H71+J71+L71+N71+P71+R71+T71+V71+X71+Z71</f>
        <v>132432.12752000001</v>
      </c>
      <c r="AC71" s="135">
        <f t="shared" si="15"/>
        <v>132995107.35010096</v>
      </c>
    </row>
    <row r="72" spans="1:32" ht="12" customHeight="1" x14ac:dyDescent="0.25">
      <c r="A72" s="77"/>
      <c r="B72" s="88" t="s">
        <v>77</v>
      </c>
      <c r="C72" s="101" t="s">
        <v>78</v>
      </c>
      <c r="D72" s="94">
        <v>1752.49325</v>
      </c>
      <c r="E72" s="94">
        <v>1029929.4460539999</v>
      </c>
      <c r="F72" s="94">
        <v>1653.73984</v>
      </c>
      <c r="G72" s="94">
        <v>1030643.639523</v>
      </c>
      <c r="H72" s="94">
        <v>509.49409000000003</v>
      </c>
      <c r="I72" s="94">
        <v>333023.130618</v>
      </c>
      <c r="J72" s="94">
        <v>671.47609999999997</v>
      </c>
      <c r="K72" s="94">
        <v>478942.50495999993</v>
      </c>
      <c r="L72" s="94">
        <v>1750.9971700000001</v>
      </c>
      <c r="M72" s="94">
        <v>1197823.004342</v>
      </c>
      <c r="N72" s="94">
        <v>437.15248000000003</v>
      </c>
      <c r="O72" s="94">
        <v>326893.44728100003</v>
      </c>
      <c r="P72" s="111">
        <v>3553.6231500000008</v>
      </c>
      <c r="Q72" s="111">
        <v>2318062.0975270001</v>
      </c>
      <c r="R72" s="111">
        <v>41406.540190000014</v>
      </c>
      <c r="S72" s="111">
        <v>24234581.72020901</v>
      </c>
      <c r="T72" s="111">
        <v>25836.170539999996</v>
      </c>
      <c r="U72" s="111">
        <v>14791042.995993001</v>
      </c>
      <c r="V72" s="111">
        <v>10032.43686</v>
      </c>
      <c r="W72" s="111">
        <v>6833323.910562003</v>
      </c>
      <c r="X72" s="111">
        <v>5733.4757900000004</v>
      </c>
      <c r="Y72" s="111">
        <v>4249774.2897380004</v>
      </c>
      <c r="Z72" s="111">
        <v>3894.29835</v>
      </c>
      <c r="AA72" s="111">
        <v>3017163.3157499996</v>
      </c>
      <c r="AB72" s="135">
        <f t="shared" si="15"/>
        <v>97231.897810000009</v>
      </c>
      <c r="AC72" s="135">
        <f t="shared" si="15"/>
        <v>59841203.502557017</v>
      </c>
    </row>
    <row r="73" spans="1:32" ht="12" customHeight="1" x14ac:dyDescent="0.25">
      <c r="A73" s="77"/>
      <c r="B73" s="88">
        <v>17.02</v>
      </c>
      <c r="C73" s="93" t="s">
        <v>79</v>
      </c>
      <c r="D73" s="94">
        <v>215.69454000000013</v>
      </c>
      <c r="E73" s="94">
        <v>300102.8464659999</v>
      </c>
      <c r="F73" s="94">
        <v>248.5246700000001</v>
      </c>
      <c r="G73" s="94">
        <v>445419.16305600002</v>
      </c>
      <c r="H73" s="94">
        <v>900.88724000000025</v>
      </c>
      <c r="I73" s="94">
        <v>710785.53315300005</v>
      </c>
      <c r="J73" s="94">
        <v>518.49734000000001</v>
      </c>
      <c r="K73" s="94">
        <v>560323.7295290007</v>
      </c>
      <c r="L73" s="94">
        <v>363.26261000000005</v>
      </c>
      <c r="M73" s="94">
        <v>670002.35774699983</v>
      </c>
      <c r="N73" s="94">
        <v>337.95805000000007</v>
      </c>
      <c r="O73" s="94">
        <v>455562.70773500024</v>
      </c>
      <c r="P73" s="111">
        <v>487.65318000000036</v>
      </c>
      <c r="Q73" s="111">
        <v>593958.45339200005</v>
      </c>
      <c r="R73" s="111">
        <v>603.99519999999995</v>
      </c>
      <c r="S73" s="111">
        <v>743025.08298499987</v>
      </c>
      <c r="T73" s="111">
        <v>1034.5834299999995</v>
      </c>
      <c r="U73" s="111">
        <v>1143772.4361519986</v>
      </c>
      <c r="V73" s="111">
        <v>862.14963</v>
      </c>
      <c r="W73" s="111">
        <v>925309.57579000015</v>
      </c>
      <c r="X73" s="111">
        <v>978.90726999999981</v>
      </c>
      <c r="Y73" s="111">
        <v>1001739.2611000001</v>
      </c>
      <c r="Z73" s="111">
        <v>1153.4378800000002</v>
      </c>
      <c r="AA73" s="111">
        <v>1054092.1218449997</v>
      </c>
      <c r="AB73" s="135">
        <f>D73+F73+H73+J73+L73+N73+P73+R73+T73+V73+X73+Z73</f>
        <v>7705.5510400000003</v>
      </c>
      <c r="AC73" s="135">
        <f t="shared" si="15"/>
        <v>8604093.2689499985</v>
      </c>
    </row>
    <row r="74" spans="1:32" ht="12" customHeight="1" x14ac:dyDescent="0.25">
      <c r="A74" s="77"/>
      <c r="B74" s="88">
        <v>17.03</v>
      </c>
      <c r="C74" s="101" t="s">
        <v>80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4">
        <v>0.79379999999999995</v>
      </c>
      <c r="K74" s="94">
        <v>2625.0172200000002</v>
      </c>
      <c r="L74" s="94">
        <v>0</v>
      </c>
      <c r="M74" s="94">
        <v>0</v>
      </c>
      <c r="N74" s="94">
        <v>0.4536</v>
      </c>
      <c r="O74" s="94">
        <v>1500.0098399999999</v>
      </c>
      <c r="P74" s="111">
        <v>0</v>
      </c>
      <c r="Q74" s="111">
        <v>0</v>
      </c>
      <c r="R74" s="111">
        <v>550</v>
      </c>
      <c r="S74" s="111">
        <v>78870</v>
      </c>
      <c r="T74" s="111">
        <v>1.0886400000000001</v>
      </c>
      <c r="U74" s="111">
        <v>3600.0236159999999</v>
      </c>
      <c r="V74" s="111">
        <v>0</v>
      </c>
      <c r="W74" s="111">
        <v>0</v>
      </c>
      <c r="X74" s="111">
        <v>0.4536</v>
      </c>
      <c r="Y74" s="111">
        <v>1500.0098399999999</v>
      </c>
      <c r="Z74" s="111">
        <v>0</v>
      </c>
      <c r="AA74" s="111">
        <v>0</v>
      </c>
      <c r="AB74" s="135">
        <f>D74+F74+H74+J74+L74+N74+P74+R74+T74+V74+X74+Z74</f>
        <v>552.78964000000008</v>
      </c>
      <c r="AC74" s="135">
        <f>E74+G74+I74+K74+M74+O74+Q74+S74+U74+W74+Y74+AA74</f>
        <v>88095.060515999998</v>
      </c>
    </row>
    <row r="75" spans="1:32" ht="12" customHeight="1" x14ac:dyDescent="0.25">
      <c r="A75" s="77"/>
      <c r="B75" s="88">
        <v>1704</v>
      </c>
      <c r="C75" s="93" t="s">
        <v>81</v>
      </c>
      <c r="D75" s="94">
        <v>2015.0494399999991</v>
      </c>
      <c r="E75" s="94">
        <v>4533535.1925039999</v>
      </c>
      <c r="F75" s="94">
        <v>2307.1860499999993</v>
      </c>
      <c r="G75" s="94">
        <v>4960457.2686689952</v>
      </c>
      <c r="H75" s="94">
        <v>2499.2028300000034</v>
      </c>
      <c r="I75" s="94">
        <v>6190094.055353987</v>
      </c>
      <c r="J75" s="94">
        <v>2440.6901799999978</v>
      </c>
      <c r="K75" s="94">
        <v>5652724.6787049901</v>
      </c>
      <c r="L75" s="94">
        <v>2763.1918099999953</v>
      </c>
      <c r="M75" s="94">
        <v>6570787.3238369897</v>
      </c>
      <c r="N75" s="94">
        <v>2265.9760799999995</v>
      </c>
      <c r="O75" s="94">
        <v>5519791.969037002</v>
      </c>
      <c r="P75" s="94">
        <v>1847.3372399999998</v>
      </c>
      <c r="Q75" s="94">
        <v>4679180.3059079926</v>
      </c>
      <c r="R75" s="111">
        <v>1934.3841599999998</v>
      </c>
      <c r="S75" s="111">
        <v>4875260.6887030043</v>
      </c>
      <c r="T75" s="111">
        <v>2582.3022799999985</v>
      </c>
      <c r="U75" s="111">
        <v>6528701.3004529942</v>
      </c>
      <c r="V75" s="111">
        <v>2573.6185000000005</v>
      </c>
      <c r="W75" s="111">
        <v>6828696.2841869937</v>
      </c>
      <c r="X75" s="111">
        <v>1994.9806200000028</v>
      </c>
      <c r="Y75" s="111">
        <v>4334146.814213004</v>
      </c>
      <c r="Z75" s="111">
        <v>1717.9698400000009</v>
      </c>
      <c r="AA75" s="111">
        <v>3788339.6365079996</v>
      </c>
      <c r="AB75" s="135">
        <f>D75+F75+H75+J75+L75+N75+P75+R75+T75+V75+X75+Z75</f>
        <v>26941.889029999998</v>
      </c>
      <c r="AC75" s="135">
        <f>E75+G75+I75+K75+M75+O75+Q75+S75+U75+W75+Y75+AA75</f>
        <v>64461715.518077955</v>
      </c>
    </row>
    <row r="76" spans="1:32" ht="12" customHeight="1" x14ac:dyDescent="0.25">
      <c r="A76" s="83"/>
      <c r="B76" s="117"/>
      <c r="C76" s="136" t="s">
        <v>82</v>
      </c>
      <c r="D76" s="137"/>
      <c r="E76" s="137"/>
      <c r="F76" s="137"/>
      <c r="G76" s="137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138"/>
      <c r="AC76" s="138"/>
    </row>
    <row r="77" spans="1:32" ht="12" customHeight="1" x14ac:dyDescent="0.25">
      <c r="A77" s="139"/>
      <c r="B77" s="92">
        <v>801.11</v>
      </c>
      <c r="C77" s="93" t="s">
        <v>83</v>
      </c>
      <c r="D77" s="94">
        <v>1377.5244399999999</v>
      </c>
      <c r="E77" s="94">
        <v>1066360.1717160002</v>
      </c>
      <c r="F77" s="94">
        <v>1023.904</v>
      </c>
      <c r="G77" s="94">
        <v>739819.92879999999</v>
      </c>
      <c r="H77" s="94">
        <v>1580.23</v>
      </c>
      <c r="I77" s="94">
        <v>1174246.6114000001</v>
      </c>
      <c r="J77" s="94">
        <v>1213.954</v>
      </c>
      <c r="K77" s="94">
        <v>861023.55019999982</v>
      </c>
      <c r="L77" s="94">
        <v>1134.48</v>
      </c>
      <c r="M77" s="94">
        <v>793970.76199999999</v>
      </c>
      <c r="N77" s="94">
        <v>848.00103000000001</v>
      </c>
      <c r="O77" s="94">
        <v>594863.63844500005</v>
      </c>
      <c r="P77" s="94">
        <v>981.02599999999995</v>
      </c>
      <c r="Q77" s="94">
        <v>688375.23340000014</v>
      </c>
      <c r="R77" s="94">
        <v>908.83345999999995</v>
      </c>
      <c r="S77" s="94">
        <v>703989.51899999997</v>
      </c>
      <c r="T77" s="94">
        <v>1488.6469999999999</v>
      </c>
      <c r="U77" s="94">
        <v>1068421.2175</v>
      </c>
      <c r="V77" s="94">
        <v>1915.07304</v>
      </c>
      <c r="W77" s="94">
        <v>1333619.4730599995</v>
      </c>
      <c r="X77" s="94">
        <v>1776.0109100000002</v>
      </c>
      <c r="Y77" s="94">
        <v>1271046.7465000001</v>
      </c>
      <c r="Z77" s="94">
        <v>1765.1489999999999</v>
      </c>
      <c r="AA77" s="94">
        <v>1257810.9979999999</v>
      </c>
      <c r="AB77" s="135">
        <f>D77+F77+H77+J77+L77+N77+P77+R77+T77+V77+X77+Z77</f>
        <v>16012.83288</v>
      </c>
      <c r="AC77" s="135">
        <f>E77+G77+I77+K77+M77+O77+Q77+S77+U77+W77+Y77+AA77</f>
        <v>11553547.850021001</v>
      </c>
    </row>
    <row r="78" spans="1:32" ht="12" customHeight="1" x14ac:dyDescent="0.25">
      <c r="A78" s="83"/>
      <c r="B78" s="92" t="s">
        <v>84</v>
      </c>
      <c r="C78" s="93" t="s">
        <v>85</v>
      </c>
      <c r="D78" s="94">
        <v>107.70323999999998</v>
      </c>
      <c r="E78" s="94">
        <v>374631.96977299993</v>
      </c>
      <c r="F78" s="94">
        <v>138.27688000000001</v>
      </c>
      <c r="G78" s="94">
        <v>509367.2475499998</v>
      </c>
      <c r="H78" s="94">
        <v>255.82718999999997</v>
      </c>
      <c r="I78" s="94">
        <v>959164.36695799988</v>
      </c>
      <c r="J78" s="94">
        <v>181.39485999999997</v>
      </c>
      <c r="K78" s="94">
        <v>686806.98231100023</v>
      </c>
      <c r="L78" s="94">
        <v>138.74824000000004</v>
      </c>
      <c r="M78" s="94">
        <v>519332.99295300001</v>
      </c>
      <c r="N78" s="94">
        <v>71.13821999999999</v>
      </c>
      <c r="O78" s="94">
        <v>277326.34212200006</v>
      </c>
      <c r="P78" s="94">
        <v>44.508949999999999</v>
      </c>
      <c r="Q78" s="94">
        <v>175300.23292499996</v>
      </c>
      <c r="R78" s="94">
        <v>63.798269999999995</v>
      </c>
      <c r="S78" s="94">
        <v>268329.95887599996</v>
      </c>
      <c r="T78" s="94">
        <v>97.626460000000009</v>
      </c>
      <c r="U78" s="94">
        <v>355520.40535499994</v>
      </c>
      <c r="V78" s="94">
        <v>133.72510999999997</v>
      </c>
      <c r="W78" s="94">
        <v>507254.59942700004</v>
      </c>
      <c r="X78" s="94">
        <v>109.38904000000004</v>
      </c>
      <c r="Y78" s="94">
        <v>425772.43125500006</v>
      </c>
      <c r="Z78" s="94">
        <v>148.37687</v>
      </c>
      <c r="AA78" s="94">
        <v>542364.62561600003</v>
      </c>
      <c r="AB78" s="135">
        <f>D78+F78+H78+J78+L78+N78+P78+R78+T78+V78+X78+Z78</f>
        <v>1490.5133300000002</v>
      </c>
      <c r="AC78" s="135">
        <f>E78+G78+I78+K78+M78+O78+Q78+S78+U78+W78+Y78+AA78</f>
        <v>5601172.1551209996</v>
      </c>
    </row>
    <row r="79" spans="1:32" ht="12" customHeight="1" x14ac:dyDescent="0.25">
      <c r="A79" s="61" t="s">
        <v>86</v>
      </c>
      <c r="B79" s="140"/>
      <c r="C79" s="141" t="s">
        <v>87</v>
      </c>
      <c r="D79" s="118"/>
      <c r="E79" s="118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3"/>
      <c r="AC79" s="143"/>
      <c r="AF79" s="42"/>
    </row>
    <row r="80" spans="1:32" ht="12" customHeight="1" x14ac:dyDescent="0.25">
      <c r="A80" s="197" t="s">
        <v>88</v>
      </c>
      <c r="B80" s="197"/>
      <c r="C80" s="84" t="s">
        <v>89</v>
      </c>
      <c r="D80" s="99">
        <f>+D81+D82+D83+D84</f>
        <v>4062.9546700000001</v>
      </c>
      <c r="E80" s="99">
        <f t="shared" ref="E80:AA80" si="16">+E81+E82+E83+E84</f>
        <v>4913856.0046250001</v>
      </c>
      <c r="F80" s="99">
        <f t="shared" si="16"/>
        <v>3464.87383</v>
      </c>
      <c r="G80" s="99">
        <f t="shared" si="16"/>
        <v>3949290.2019110001</v>
      </c>
      <c r="H80" s="99">
        <f t="shared" si="16"/>
        <v>3483.9277499999998</v>
      </c>
      <c r="I80" s="99">
        <f t="shared" si="16"/>
        <v>4276295.9524070006</v>
      </c>
      <c r="J80" s="99">
        <f t="shared" si="16"/>
        <v>5818.3813900000005</v>
      </c>
      <c r="K80" s="99">
        <f t="shared" si="16"/>
        <v>7287763.1208939999</v>
      </c>
      <c r="L80" s="99">
        <f t="shared" si="16"/>
        <v>8506.3880399999998</v>
      </c>
      <c r="M80" s="99">
        <f t="shared" si="16"/>
        <v>10313861.297847001</v>
      </c>
      <c r="N80" s="99">
        <f t="shared" si="16"/>
        <v>12806.183000000001</v>
      </c>
      <c r="O80" s="99">
        <f t="shared" si="16"/>
        <v>15543899.765115004</v>
      </c>
      <c r="P80" s="99">
        <f t="shared" si="16"/>
        <v>10315.561300000001</v>
      </c>
      <c r="Q80" s="99">
        <f t="shared" si="16"/>
        <v>12815298.426291998</v>
      </c>
      <c r="R80" s="99">
        <f>+R81+R82+R83+R84</f>
        <v>7124.9304500000007</v>
      </c>
      <c r="S80" s="99">
        <f t="shared" si="16"/>
        <v>8634552.9325399995</v>
      </c>
      <c r="T80" s="99">
        <f>+T81+T82+T83+T84</f>
        <v>4316.6240600000001</v>
      </c>
      <c r="U80" s="99">
        <f t="shared" si="16"/>
        <v>5198892.7092809994</v>
      </c>
      <c r="V80" s="99">
        <f>+V81+V82+V83+V84</f>
        <v>2369.16482</v>
      </c>
      <c r="W80" s="99">
        <f t="shared" si="16"/>
        <v>2805459.8941430002</v>
      </c>
      <c r="X80" s="99">
        <f>+X81+X82+X83+X84</f>
        <v>3346.9627499999997</v>
      </c>
      <c r="Y80" s="99">
        <f t="shared" si="16"/>
        <v>4353706.5429289993</v>
      </c>
      <c r="Z80" s="99">
        <f>+Z81+Z82+Z83+Z84</f>
        <v>3237.9601399999997</v>
      </c>
      <c r="AA80" s="99">
        <f t="shared" si="16"/>
        <v>4501828.0042360015</v>
      </c>
      <c r="AB80" s="144">
        <f>D80+F80+H80+J80+L80+N80+P80+R80+T80+V80+X80+Z80</f>
        <v>68853.912199999992</v>
      </c>
      <c r="AC80" s="144">
        <f>E80+G80+I80+K80+M80+O80+Q80+S80+U80+W80+Y80+AA80</f>
        <v>84594704.852219999</v>
      </c>
      <c r="AD80" s="15"/>
      <c r="AE80" s="2"/>
      <c r="AF80" s="42"/>
    </row>
    <row r="81" spans="1:33" ht="12" customHeight="1" x14ac:dyDescent="0.25">
      <c r="A81" s="92"/>
      <c r="B81" s="92"/>
      <c r="C81" s="93" t="s">
        <v>90</v>
      </c>
      <c r="D81" s="94">
        <v>2984.52187</v>
      </c>
      <c r="E81" s="94">
        <v>3562803.2095050002</v>
      </c>
      <c r="F81" s="94">
        <v>1269.8442000000002</v>
      </c>
      <c r="G81" s="94">
        <v>1380788.5972199999</v>
      </c>
      <c r="H81" s="94">
        <v>747.89528000000007</v>
      </c>
      <c r="I81" s="94">
        <v>963232.63686400012</v>
      </c>
      <c r="J81" s="94">
        <v>3673.2385399999998</v>
      </c>
      <c r="K81" s="94">
        <v>4630436.2769939993</v>
      </c>
      <c r="L81" s="94">
        <v>5094.9523899999995</v>
      </c>
      <c r="M81" s="94">
        <v>6077152.9503970006</v>
      </c>
      <c r="N81" s="94">
        <v>6716.5282500000003</v>
      </c>
      <c r="O81" s="94">
        <v>8015306.1290200008</v>
      </c>
      <c r="P81" s="111">
        <v>5067.5575099999996</v>
      </c>
      <c r="Q81" s="111">
        <v>6326587.1949259993</v>
      </c>
      <c r="R81" s="111">
        <v>3624.62392</v>
      </c>
      <c r="S81" s="111">
        <v>4237708.2039670004</v>
      </c>
      <c r="T81" s="111">
        <v>2129.7271799999999</v>
      </c>
      <c r="U81" s="111">
        <v>2579399.6181299998</v>
      </c>
      <c r="V81" s="111">
        <v>1456.615</v>
      </c>
      <c r="W81" s="111">
        <v>1721831.9345</v>
      </c>
      <c r="X81" s="111">
        <v>1835.96506</v>
      </c>
      <c r="Y81" s="111">
        <v>2576260.9476259998</v>
      </c>
      <c r="Z81" s="111">
        <v>2422.2741599999999</v>
      </c>
      <c r="AA81" s="111">
        <v>3486959.1842910009</v>
      </c>
      <c r="AB81" s="135">
        <f>D81+F81+H81+J81+L81+N81+P81+R81+T81+V81+X81+Z81</f>
        <v>37023.74336</v>
      </c>
      <c r="AC81" s="135">
        <f t="shared" ref="AC81:AC90" si="17">E81+G81+I81+K81+M81+O81+Q81+S81+U81+W81+Y81+AA81</f>
        <v>45558466.883439995</v>
      </c>
      <c r="AD81" s="15"/>
      <c r="AE81" s="191"/>
      <c r="AF81" s="42"/>
    </row>
    <row r="82" spans="1:33" ht="12" customHeight="1" x14ac:dyDescent="0.25">
      <c r="A82" s="92"/>
      <c r="B82" s="92">
        <v>713.1</v>
      </c>
      <c r="C82" s="93" t="s">
        <v>91</v>
      </c>
      <c r="D82" s="94">
        <v>837.4778</v>
      </c>
      <c r="E82" s="94">
        <v>1041686.26414</v>
      </c>
      <c r="F82" s="94">
        <v>2015.35283</v>
      </c>
      <c r="G82" s="94">
        <v>2360739.6088510002</v>
      </c>
      <c r="H82" s="94">
        <v>2632.7424699999997</v>
      </c>
      <c r="I82" s="94">
        <v>3137434.9325430007</v>
      </c>
      <c r="J82" s="94">
        <v>1706.2644500000001</v>
      </c>
      <c r="K82" s="94">
        <v>2131005.3233400001</v>
      </c>
      <c r="L82" s="94">
        <v>2791.0912499999999</v>
      </c>
      <c r="M82" s="94">
        <v>3440403.9336699997</v>
      </c>
      <c r="N82" s="94">
        <v>5821.3355500000007</v>
      </c>
      <c r="O82" s="94">
        <v>7255343.6371750012</v>
      </c>
      <c r="P82" s="111">
        <v>4861.4617900000003</v>
      </c>
      <c r="Q82" s="111">
        <v>5992244.3283659993</v>
      </c>
      <c r="R82" s="111">
        <v>3427.0778500000006</v>
      </c>
      <c r="S82" s="111">
        <v>4272198.4845550004</v>
      </c>
      <c r="T82" s="111">
        <v>2135.7127600000003</v>
      </c>
      <c r="U82" s="111">
        <v>2566099.355736</v>
      </c>
      <c r="V82" s="111">
        <v>901.55860999999993</v>
      </c>
      <c r="W82" s="111">
        <v>1064728.2226799999</v>
      </c>
      <c r="X82" s="111">
        <v>1461.9411699999998</v>
      </c>
      <c r="Y82" s="111">
        <v>1719651.190799</v>
      </c>
      <c r="Z82" s="111">
        <v>780.66166999999984</v>
      </c>
      <c r="AA82" s="111">
        <v>938838.31026400009</v>
      </c>
      <c r="AB82" s="135">
        <f>D82+F82+H82+J82+L82+N82+P82+R82+T82+V82+X82+Z82</f>
        <v>29372.678200000002</v>
      </c>
      <c r="AC82" s="135">
        <f>E82+G82+I82+K82+M82+O82+Q82+S82+U82+W82+Y82+AA82</f>
        <v>35920373.592119001</v>
      </c>
      <c r="AD82" s="15"/>
      <c r="AE82" s="2"/>
    </row>
    <row r="83" spans="1:33" ht="12" customHeight="1" x14ac:dyDescent="0.25">
      <c r="A83" s="92"/>
      <c r="B83" s="92"/>
      <c r="C83" s="93" t="s">
        <v>92</v>
      </c>
      <c r="D83" s="94">
        <v>226.79939999999999</v>
      </c>
      <c r="E83" s="94">
        <v>273783.19302000001</v>
      </c>
      <c r="F83" s="94">
        <v>175.99679999999998</v>
      </c>
      <c r="G83" s="94">
        <v>201218.95584000001</v>
      </c>
      <c r="H83" s="94">
        <v>68.16</v>
      </c>
      <c r="I83" s="94">
        <v>91988.724000000002</v>
      </c>
      <c r="J83" s="94">
        <v>430.82840000000004</v>
      </c>
      <c r="K83" s="94">
        <v>511017.43055999995</v>
      </c>
      <c r="L83" s="94">
        <v>595.30340000000001</v>
      </c>
      <c r="M83" s="94">
        <v>752740.88788000005</v>
      </c>
      <c r="N83" s="94">
        <v>263.33920000000001</v>
      </c>
      <c r="O83" s="94">
        <v>263587.80292000005</v>
      </c>
      <c r="P83" s="111">
        <v>381.47699999999998</v>
      </c>
      <c r="Q83" s="111">
        <v>483533.33399999997</v>
      </c>
      <c r="R83" s="111">
        <v>43.983370000000001</v>
      </c>
      <c r="S83" s="111">
        <v>48776.828819999995</v>
      </c>
      <c r="T83" s="111">
        <v>0</v>
      </c>
      <c r="U83" s="111">
        <v>0</v>
      </c>
      <c r="V83" s="111">
        <v>0</v>
      </c>
      <c r="W83" s="111">
        <v>0</v>
      </c>
      <c r="X83" s="111">
        <v>42.638120000000001</v>
      </c>
      <c r="Y83" s="111">
        <v>44181.619943999998</v>
      </c>
      <c r="Z83" s="111">
        <v>0</v>
      </c>
      <c r="AA83" s="111">
        <v>0</v>
      </c>
      <c r="AB83" s="135">
        <f>D83+F83+H83+J83+L83+N83+P83+R83+T83+V83+X83+Z83</f>
        <v>2228.5256899999999</v>
      </c>
      <c r="AC83" s="135">
        <f>E83+G83+I83+K83+M83+O83+Q83+S83+U83+W83+Y83+AA83</f>
        <v>2670828.7769840001</v>
      </c>
      <c r="AD83" s="15"/>
      <c r="AE83" s="15"/>
    </row>
    <row r="84" spans="1:33" ht="12" customHeight="1" x14ac:dyDescent="0.25">
      <c r="A84" s="92"/>
      <c r="B84" s="92"/>
      <c r="C84" s="93" t="s">
        <v>93</v>
      </c>
      <c r="D84" s="94">
        <v>14.1556</v>
      </c>
      <c r="E84" s="94">
        <v>35583.337960000004</v>
      </c>
      <c r="F84" s="94">
        <v>3.68</v>
      </c>
      <c r="G84" s="94">
        <v>6543.04</v>
      </c>
      <c r="H84" s="94">
        <v>35.130000000000003</v>
      </c>
      <c r="I84" s="94">
        <v>83639.659</v>
      </c>
      <c r="J84" s="94">
        <v>8.0500000000000007</v>
      </c>
      <c r="K84" s="94">
        <v>15304.09</v>
      </c>
      <c r="L84" s="94">
        <v>25.041</v>
      </c>
      <c r="M84" s="94">
        <v>43563.525900000001</v>
      </c>
      <c r="N84" s="94">
        <v>4.9800000000000004</v>
      </c>
      <c r="O84" s="94">
        <v>9662.1959999999999</v>
      </c>
      <c r="P84" s="111">
        <v>5.0650000000000004</v>
      </c>
      <c r="Q84" s="111">
        <v>12933.569</v>
      </c>
      <c r="R84" s="111">
        <v>29.245309999999996</v>
      </c>
      <c r="S84" s="111">
        <v>75869.415197999988</v>
      </c>
      <c r="T84" s="111">
        <v>51.18412</v>
      </c>
      <c r="U84" s="111">
        <v>53393.735415000003</v>
      </c>
      <c r="V84" s="111">
        <v>10.991209999999999</v>
      </c>
      <c r="W84" s="111">
        <v>18899.736962999999</v>
      </c>
      <c r="X84" s="111">
        <v>6.4183999999999992</v>
      </c>
      <c r="Y84" s="111">
        <v>13612.78456</v>
      </c>
      <c r="Z84" s="111">
        <v>35.02431</v>
      </c>
      <c r="AA84" s="111">
        <v>76030.509680999996</v>
      </c>
      <c r="AB84" s="135">
        <f>D84+F84+H84+J84+L84+N84+P84+R84+T84+V84+X84+Z84</f>
        <v>228.96494999999999</v>
      </c>
      <c r="AC84" s="135">
        <f t="shared" si="17"/>
        <v>445035.59967699996</v>
      </c>
      <c r="AD84" s="15"/>
      <c r="AE84" s="15"/>
    </row>
    <row r="85" spans="1:33" ht="12" customHeight="1" x14ac:dyDescent="0.25">
      <c r="A85" s="197" t="s">
        <v>94</v>
      </c>
      <c r="B85" s="197"/>
      <c r="C85" s="93" t="s">
        <v>95</v>
      </c>
      <c r="D85" s="94">
        <v>111.33919</v>
      </c>
      <c r="E85" s="94">
        <v>129034.71829000002</v>
      </c>
      <c r="F85" s="94">
        <v>54.932400000000001</v>
      </c>
      <c r="G85" s="94">
        <v>69430.086240000004</v>
      </c>
      <c r="H85" s="94">
        <v>28.356780000000004</v>
      </c>
      <c r="I85" s="94">
        <v>54392.796387999995</v>
      </c>
      <c r="J85" s="94">
        <v>63.856740000000002</v>
      </c>
      <c r="K85" s="94">
        <v>98777.668562000006</v>
      </c>
      <c r="L85" s="94">
        <v>24.040209999999998</v>
      </c>
      <c r="M85" s="94">
        <v>38855.823371999999</v>
      </c>
      <c r="N85" s="94">
        <v>53.233419999999995</v>
      </c>
      <c r="O85" s="94">
        <v>54453.722623999995</v>
      </c>
      <c r="P85" s="111">
        <v>110.976</v>
      </c>
      <c r="Q85" s="111">
        <v>157564.13160000002</v>
      </c>
      <c r="R85" s="111">
        <v>12.127890000000001</v>
      </c>
      <c r="S85" s="111">
        <v>14808.872993999998</v>
      </c>
      <c r="T85" s="111">
        <v>121.1632</v>
      </c>
      <c r="U85" s="111">
        <v>144335.42474600003</v>
      </c>
      <c r="V85" s="111">
        <v>9.89466</v>
      </c>
      <c r="W85" s="111">
        <v>12446.799078</v>
      </c>
      <c r="X85" s="111">
        <v>61.212870000000002</v>
      </c>
      <c r="Y85" s="111">
        <v>91577.714690000008</v>
      </c>
      <c r="Z85" s="111">
        <v>45.105039999999995</v>
      </c>
      <c r="AA85" s="111">
        <v>44792.416752000005</v>
      </c>
      <c r="AB85" s="135">
        <f>D85+F85+H85+J85+L85+N85+P85+R85+T85+V85+X85+Z85</f>
        <v>696.23839999999996</v>
      </c>
      <c r="AC85" s="135">
        <f t="shared" si="17"/>
        <v>910470.17533600016</v>
      </c>
      <c r="AD85" s="2"/>
      <c r="AF85" s="15"/>
      <c r="AG85" s="17"/>
    </row>
    <row r="86" spans="1:33" ht="12" customHeight="1" x14ac:dyDescent="0.25">
      <c r="A86" s="197" t="s">
        <v>96</v>
      </c>
      <c r="B86" s="197"/>
      <c r="C86" s="93" t="s">
        <v>97</v>
      </c>
      <c r="D86" s="94">
        <v>12.346</v>
      </c>
      <c r="E86" s="94">
        <v>17654.78</v>
      </c>
      <c r="F86" s="94">
        <v>0</v>
      </c>
      <c r="G86" s="94">
        <v>0</v>
      </c>
      <c r="H86" s="94">
        <v>0.6804</v>
      </c>
      <c r="I86" s="94">
        <v>1991.4627599999999</v>
      </c>
      <c r="J86" s="94">
        <v>0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111">
        <v>0</v>
      </c>
      <c r="Q86" s="111">
        <v>0</v>
      </c>
      <c r="R86" s="111">
        <v>0.13063</v>
      </c>
      <c r="S86" s="111">
        <v>390.479196</v>
      </c>
      <c r="T86" s="111">
        <v>1.1359999999999999</v>
      </c>
      <c r="U86" s="111">
        <v>2749.12</v>
      </c>
      <c r="V86" s="111">
        <v>0</v>
      </c>
      <c r="W86" s="111">
        <v>0</v>
      </c>
      <c r="X86" s="111">
        <v>0.72121999999999997</v>
      </c>
      <c r="Y86" s="111">
        <v>2236.6636760000001</v>
      </c>
      <c r="Z86" s="111">
        <v>0</v>
      </c>
      <c r="AA86" s="111">
        <v>0</v>
      </c>
      <c r="AB86" s="135">
        <f t="shared" ref="AB86:AB87" si="18">D86+F86+H86+J86+L86+N86+P86+R86+T86+V86+X86+Z86</f>
        <v>15.014250000000001</v>
      </c>
      <c r="AC86" s="135">
        <f t="shared" si="17"/>
        <v>25022.505631999997</v>
      </c>
      <c r="AD86" s="2"/>
      <c r="AE86" s="189"/>
    </row>
    <row r="87" spans="1:33" ht="12" customHeight="1" x14ac:dyDescent="0.25">
      <c r="A87" s="195"/>
      <c r="B87" s="195"/>
      <c r="C87" s="85" t="s">
        <v>98</v>
      </c>
      <c r="D87" s="128">
        <f>SUM(D88:D90)</f>
        <v>161.047</v>
      </c>
      <c r="E87" s="128">
        <f t="shared" ref="E87:G87" si="19">SUM(E88:E90)</f>
        <v>224882.60149999996</v>
      </c>
      <c r="F87" s="128">
        <f t="shared" si="19"/>
        <v>169.1592</v>
      </c>
      <c r="G87" s="128">
        <f t="shared" si="19"/>
        <v>172268.87807999999</v>
      </c>
      <c r="H87" s="128">
        <f t="shared" ref="H87:AA87" si="20">SUM(H88:H90)</f>
        <v>136.88479999999998</v>
      </c>
      <c r="I87" s="128">
        <f t="shared" si="20"/>
        <v>158890.39806400001</v>
      </c>
      <c r="J87" s="128">
        <f t="shared" si="20"/>
        <v>204.541</v>
      </c>
      <c r="K87" s="128">
        <f>SUM(K88:K90)</f>
        <v>206300.08720000001</v>
      </c>
      <c r="L87" s="128">
        <f>SUM(L88:L90)</f>
        <v>41.376959999999997</v>
      </c>
      <c r="M87" s="128">
        <f t="shared" si="20"/>
        <v>51143.609639999995</v>
      </c>
      <c r="N87" s="128">
        <f>SUM(N88:N90)</f>
        <v>124.512</v>
      </c>
      <c r="O87" s="128">
        <f t="shared" si="20"/>
        <v>160179.45240000001</v>
      </c>
      <c r="P87" s="128">
        <f>SUM(P88:P90)</f>
        <v>64.926299999999998</v>
      </c>
      <c r="Q87" s="128">
        <f t="shared" si="20"/>
        <v>90676.907930000001</v>
      </c>
      <c r="R87" s="128">
        <f t="shared" si="20"/>
        <v>448.23405000000002</v>
      </c>
      <c r="S87" s="128">
        <f t="shared" si="20"/>
        <v>962701.14344999997</v>
      </c>
      <c r="T87" s="128">
        <f>SUM(T88:T90)</f>
        <v>776.46011999999996</v>
      </c>
      <c r="U87" s="128">
        <f>SUM(U88:U90)</f>
        <v>1599753.7200999998</v>
      </c>
      <c r="V87" s="128">
        <f>SUM(V88:V90)</f>
        <v>1114.7087200000001</v>
      </c>
      <c r="W87" s="128">
        <f t="shared" si="20"/>
        <v>2525417.8757190006</v>
      </c>
      <c r="X87" s="128">
        <f t="shared" si="20"/>
        <v>491.38016999999996</v>
      </c>
      <c r="Y87" s="128">
        <f t="shared" si="20"/>
        <v>1116621.2852750001</v>
      </c>
      <c r="Z87" s="128">
        <f t="shared" si="20"/>
        <v>1731.5019400000001</v>
      </c>
      <c r="AA87" s="128">
        <f t="shared" si="20"/>
        <v>3502776.8396999994</v>
      </c>
      <c r="AB87" s="135">
        <f t="shared" si="18"/>
        <v>5464.7322599999998</v>
      </c>
      <c r="AC87" s="135">
        <f t="shared" si="17"/>
        <v>10771612.799058</v>
      </c>
      <c r="AD87" s="2"/>
      <c r="AE87" s="15"/>
    </row>
    <row r="88" spans="1:33" s="5" customFormat="1" ht="12" customHeight="1" x14ac:dyDescent="0.25">
      <c r="A88" s="92"/>
      <c r="B88" s="92" t="s">
        <v>99</v>
      </c>
      <c r="C88" s="93" t="s">
        <v>100</v>
      </c>
      <c r="D88" s="94">
        <v>23.73</v>
      </c>
      <c r="E88" s="94">
        <v>51266.712</v>
      </c>
      <c r="F88" s="94">
        <v>1.3692</v>
      </c>
      <c r="G88" s="94">
        <v>3107.9470799999999</v>
      </c>
      <c r="H88" s="94">
        <v>25.23</v>
      </c>
      <c r="I88" s="94">
        <v>41235.198000000004</v>
      </c>
      <c r="J88" s="94">
        <v>1.2</v>
      </c>
      <c r="K88" s="94">
        <v>1554</v>
      </c>
      <c r="L88" s="94">
        <v>16.906959999999998</v>
      </c>
      <c r="M88" s="94">
        <v>31540.129639999999</v>
      </c>
      <c r="N88" s="94">
        <v>2.34</v>
      </c>
      <c r="O88" s="94">
        <v>3107.9879999999998</v>
      </c>
      <c r="P88" s="94">
        <v>25.566299999999998</v>
      </c>
      <c r="Q88" s="94">
        <v>41685.515930000001</v>
      </c>
      <c r="R88" s="94">
        <v>26.573400000000003</v>
      </c>
      <c r="S88" s="94">
        <v>42964.697159999996</v>
      </c>
      <c r="T88" s="94">
        <v>0</v>
      </c>
      <c r="U88" s="94">
        <v>0</v>
      </c>
      <c r="V88" s="94">
        <v>46.68</v>
      </c>
      <c r="W88" s="94">
        <v>88681.739999999991</v>
      </c>
      <c r="X88" s="111">
        <v>24</v>
      </c>
      <c r="Y88" s="111">
        <v>39681.599999999999</v>
      </c>
      <c r="Z88" s="111">
        <v>5.4767999999999999</v>
      </c>
      <c r="AA88" s="111">
        <v>13041.63</v>
      </c>
      <c r="AB88" s="135">
        <f>D88+F88+H88+J88+L88+N88+P88+R88+T88+V88+X88+Z88</f>
        <v>199.07266000000001</v>
      </c>
      <c r="AC88" s="135">
        <f t="shared" si="17"/>
        <v>357867.15780999995</v>
      </c>
      <c r="AD88" s="189"/>
      <c r="AE88" s="15"/>
    </row>
    <row r="89" spans="1:33" ht="12" customHeight="1" x14ac:dyDescent="0.25">
      <c r="A89" s="92"/>
      <c r="B89" s="92" t="s">
        <v>101</v>
      </c>
      <c r="C89" s="93" t="s">
        <v>102</v>
      </c>
      <c r="D89" s="94">
        <v>13.44</v>
      </c>
      <c r="E89" s="94">
        <v>12720.96</v>
      </c>
      <c r="F89" s="94">
        <v>26.72</v>
      </c>
      <c r="G89" s="94">
        <v>37145.408000000003</v>
      </c>
      <c r="H89" s="94">
        <v>61.305199999999999</v>
      </c>
      <c r="I89" s="94">
        <v>49114.289584000006</v>
      </c>
      <c r="J89" s="94">
        <v>39.552</v>
      </c>
      <c r="K89" s="94">
        <v>47790.681600000004</v>
      </c>
      <c r="L89" s="94">
        <v>1.8</v>
      </c>
      <c r="M89" s="94">
        <v>2555.64</v>
      </c>
      <c r="N89" s="94">
        <v>0</v>
      </c>
      <c r="O89" s="94">
        <v>0</v>
      </c>
      <c r="P89" s="111">
        <v>39.36</v>
      </c>
      <c r="Q89" s="111">
        <v>48991.392</v>
      </c>
      <c r="R89" s="111">
        <v>421.66065000000003</v>
      </c>
      <c r="S89" s="111">
        <v>919736.44628999999</v>
      </c>
      <c r="T89" s="111">
        <v>704.46011999999996</v>
      </c>
      <c r="U89" s="111">
        <v>1512568.9200999998</v>
      </c>
      <c r="V89" s="111">
        <v>1018.02872</v>
      </c>
      <c r="W89" s="111">
        <v>2380111.1357190004</v>
      </c>
      <c r="X89" s="111">
        <v>467.38016999999996</v>
      </c>
      <c r="Y89" s="111">
        <v>1076939.6852750001</v>
      </c>
      <c r="Z89" s="111">
        <v>1559.0029000000002</v>
      </c>
      <c r="AA89" s="111">
        <v>3278898.9321079995</v>
      </c>
      <c r="AB89" s="144">
        <f>D89+F89+H89+J89+L89+N89+P89+R89+T89+V89+X89+Z89</f>
        <v>4352.7097599999997</v>
      </c>
      <c r="AC89" s="144">
        <f t="shared" si="17"/>
        <v>9366573.4906760007</v>
      </c>
      <c r="AD89" s="2"/>
    </row>
    <row r="90" spans="1:33" ht="12" customHeight="1" x14ac:dyDescent="0.25">
      <c r="A90" s="92"/>
      <c r="B90" s="92" t="s">
        <v>103</v>
      </c>
      <c r="C90" s="93" t="s">
        <v>104</v>
      </c>
      <c r="D90" s="94">
        <v>123.877</v>
      </c>
      <c r="E90" s="94">
        <v>160894.92949999997</v>
      </c>
      <c r="F90" s="94">
        <v>141.07</v>
      </c>
      <c r="G90" s="94">
        <v>132015.52299999999</v>
      </c>
      <c r="H90" s="94">
        <v>50.349599999999995</v>
      </c>
      <c r="I90" s="94">
        <v>68540.910480000006</v>
      </c>
      <c r="J90" s="94">
        <v>163.78899999999999</v>
      </c>
      <c r="K90" s="94">
        <v>156955.4056</v>
      </c>
      <c r="L90" s="94">
        <v>22.67</v>
      </c>
      <c r="M90" s="94">
        <v>17047.84</v>
      </c>
      <c r="N90" s="94">
        <v>122.172</v>
      </c>
      <c r="O90" s="94">
        <v>157071.4644</v>
      </c>
      <c r="P90" s="94">
        <v>0</v>
      </c>
      <c r="Q90" s="94">
        <v>0</v>
      </c>
      <c r="R90" s="111">
        <v>0</v>
      </c>
      <c r="S90" s="111">
        <v>0</v>
      </c>
      <c r="T90" s="111">
        <v>72</v>
      </c>
      <c r="U90" s="111">
        <v>87184.799999999988</v>
      </c>
      <c r="V90" s="111">
        <v>50</v>
      </c>
      <c r="W90" s="111">
        <v>56625</v>
      </c>
      <c r="X90" s="111">
        <v>0</v>
      </c>
      <c r="Y90" s="111">
        <v>0</v>
      </c>
      <c r="Z90" s="111">
        <v>167.02223999999998</v>
      </c>
      <c r="AA90" s="111">
        <v>210836.277592</v>
      </c>
      <c r="AB90" s="135">
        <f>D90+F90+H90+J90+L90+N90+P90+R90+T90+V90+X90+Z90</f>
        <v>912.94983999999999</v>
      </c>
      <c r="AC90" s="135">
        <f t="shared" si="17"/>
        <v>1047172.150572</v>
      </c>
      <c r="AD90" s="2"/>
    </row>
    <row r="91" spans="1:33" ht="12" customHeight="1" x14ac:dyDescent="0.25">
      <c r="A91" s="61" t="s">
        <v>86</v>
      </c>
      <c r="B91" s="140"/>
      <c r="C91" s="141" t="s">
        <v>105</v>
      </c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</row>
    <row r="92" spans="1:33" ht="12" customHeight="1" x14ac:dyDescent="0.25">
      <c r="A92" s="145"/>
      <c r="B92" s="92" t="s">
        <v>106</v>
      </c>
      <c r="C92" s="146" t="s">
        <v>107</v>
      </c>
      <c r="D92" s="100">
        <v>119.47880000000001</v>
      </c>
      <c r="E92" s="100">
        <v>83002.410859999989</v>
      </c>
      <c r="F92" s="100">
        <v>125.71617000000001</v>
      </c>
      <c r="G92" s="100">
        <v>98360.596768000018</v>
      </c>
      <c r="H92" s="100">
        <v>138.99363999999991</v>
      </c>
      <c r="I92" s="100">
        <v>113302.19508799999</v>
      </c>
      <c r="J92" s="100">
        <v>100.18400000000003</v>
      </c>
      <c r="K92" s="100">
        <v>79495.254391999988</v>
      </c>
      <c r="L92" s="100">
        <v>116.02295000000002</v>
      </c>
      <c r="M92" s="100">
        <v>90210.750518999994</v>
      </c>
      <c r="N92" s="100">
        <v>122.18682000000001</v>
      </c>
      <c r="O92" s="100">
        <v>82063.363188000003</v>
      </c>
      <c r="P92" s="100">
        <v>94.178110000000004</v>
      </c>
      <c r="Q92" s="100">
        <v>63446.902480000004</v>
      </c>
      <c r="R92" s="100">
        <v>101.64882</v>
      </c>
      <c r="S92" s="100">
        <v>66858.11176</v>
      </c>
      <c r="T92" s="100">
        <v>123.848</v>
      </c>
      <c r="U92" s="100">
        <v>79177.239999999991</v>
      </c>
      <c r="V92" s="100">
        <v>136.774</v>
      </c>
      <c r="W92" s="100">
        <v>87215.12000000001</v>
      </c>
      <c r="X92" s="100">
        <v>90.65652</v>
      </c>
      <c r="Y92" s="100">
        <v>59804.903359999997</v>
      </c>
      <c r="Z92" s="100">
        <v>385.18976000000004</v>
      </c>
      <c r="AA92" s="100">
        <v>145201.492176</v>
      </c>
      <c r="AB92" s="100">
        <f>D92+F92+H92+J92+L92+N92+P92+R92+T92+V92+X92+Z92</f>
        <v>1654.8775899999998</v>
      </c>
      <c r="AC92" s="100">
        <f t="shared" ref="AC92:AC103" si="21">E92+G92+I92+K92+M92+O92+Q92+S92+U92+W92+Y92+AA92</f>
        <v>1048138.340591</v>
      </c>
      <c r="AD92" s="190"/>
    </row>
    <row r="93" spans="1:33" ht="12" customHeight="1" x14ac:dyDescent="0.25">
      <c r="A93" s="145"/>
      <c r="B93" s="92" t="s">
        <v>254</v>
      </c>
      <c r="C93" s="146" t="s">
        <v>108</v>
      </c>
      <c r="D93" s="100">
        <v>3303.2555000000011</v>
      </c>
      <c r="E93" s="100">
        <v>1330520.3983000009</v>
      </c>
      <c r="F93" s="100">
        <v>339.55887999999987</v>
      </c>
      <c r="G93" s="100">
        <v>162735.57277300017</v>
      </c>
      <c r="H93" s="100">
        <v>30.672500000000028</v>
      </c>
      <c r="I93" s="100">
        <v>55402.864684999993</v>
      </c>
      <c r="J93" s="100">
        <v>19.864600000000006</v>
      </c>
      <c r="K93" s="100">
        <v>31184.60739099998</v>
      </c>
      <c r="L93" s="100">
        <v>12.519869999999999</v>
      </c>
      <c r="M93" s="100">
        <v>22592.647671999988</v>
      </c>
      <c r="N93" s="100">
        <v>15.646380000000006</v>
      </c>
      <c r="O93" s="100">
        <v>26235.677950000027</v>
      </c>
      <c r="P93" s="100">
        <v>169.82317000000012</v>
      </c>
      <c r="Q93" s="100">
        <v>150084.54395600004</v>
      </c>
      <c r="R93" s="100">
        <v>1630.7442699999981</v>
      </c>
      <c r="S93" s="100">
        <v>790646.37801599933</v>
      </c>
      <c r="T93" s="100">
        <v>4617.6727399999945</v>
      </c>
      <c r="U93" s="100">
        <v>2379784.8018369987</v>
      </c>
      <c r="V93" s="100">
        <v>6639.1527299999952</v>
      </c>
      <c r="W93" s="100">
        <v>3387064.2342619933</v>
      </c>
      <c r="X93" s="144">
        <v>4258.2338300000029</v>
      </c>
      <c r="Y93" s="144">
        <v>2307808.8066469962</v>
      </c>
      <c r="Z93" s="144">
        <v>3459.4768399999994</v>
      </c>
      <c r="AA93" s="144">
        <v>2089699.0658230004</v>
      </c>
      <c r="AB93" s="135">
        <f>D93+F93+H93+J93+L93+N93+P93+R93+T93+V93+X93+Z93</f>
        <v>24496.621309999991</v>
      </c>
      <c r="AC93" s="135">
        <f>E93+G93+I93+K93+M93+O93+Q93+S93+U93+W93+Y93+AA93</f>
        <v>12733759.599311989</v>
      </c>
      <c r="AD93" s="15"/>
    </row>
    <row r="94" spans="1:33" s="5" customFormat="1" ht="12" customHeight="1" x14ac:dyDescent="0.25">
      <c r="A94" s="197"/>
      <c r="B94" s="197"/>
      <c r="C94" s="84" t="s">
        <v>109</v>
      </c>
      <c r="D94" s="99">
        <f>D95+D96+D97</f>
        <v>1683.14084</v>
      </c>
      <c r="E94" s="99">
        <f t="shared" ref="E94:M94" si="22">E95+E96+E97</f>
        <v>1522439.6524400001</v>
      </c>
      <c r="F94" s="99">
        <f t="shared" si="22"/>
        <v>1171.0734</v>
      </c>
      <c r="G94" s="99">
        <f t="shared" si="22"/>
        <v>1087777.7365540001</v>
      </c>
      <c r="H94" s="99">
        <f t="shared" si="22"/>
        <v>673.0753400000001</v>
      </c>
      <c r="I94" s="99">
        <f t="shared" si="22"/>
        <v>635865.6234080001</v>
      </c>
      <c r="J94" s="99">
        <f t="shared" si="22"/>
        <v>1570.4463000000001</v>
      </c>
      <c r="K94" s="99">
        <f t="shared" si="22"/>
        <v>1616468.617877</v>
      </c>
      <c r="L94" s="99">
        <f t="shared" si="22"/>
        <v>1171.0546999999999</v>
      </c>
      <c r="M94" s="99">
        <f t="shared" si="22"/>
        <v>1175807.1672339998</v>
      </c>
      <c r="N94" s="99">
        <f t="shared" ref="N94:AA94" si="23">N95+N96+N97</f>
        <v>468.84855000000005</v>
      </c>
      <c r="O94" s="99">
        <f t="shared" si="23"/>
        <v>711191.47262800019</v>
      </c>
      <c r="P94" s="99">
        <f t="shared" si="23"/>
        <v>2017.08863</v>
      </c>
      <c r="Q94" s="99">
        <f t="shared" si="23"/>
        <v>2659011.8438920001</v>
      </c>
      <c r="R94" s="99">
        <f t="shared" si="23"/>
        <v>1014.6695099999999</v>
      </c>
      <c r="S94" s="99">
        <f t="shared" si="23"/>
        <v>1578596.2394370001</v>
      </c>
      <c r="T94" s="99">
        <f t="shared" si="23"/>
        <v>544.59785999999997</v>
      </c>
      <c r="U94" s="99">
        <f t="shared" si="23"/>
        <v>944814.86249199975</v>
      </c>
      <c r="V94" s="99">
        <f>V95+V96+V97</f>
        <v>929.40350000000001</v>
      </c>
      <c r="W94" s="99">
        <f t="shared" si="23"/>
        <v>1449200.828314</v>
      </c>
      <c r="X94" s="99">
        <f>X95+X96+X97</f>
        <v>530.15277000000003</v>
      </c>
      <c r="Y94" s="99">
        <f t="shared" si="23"/>
        <v>962286.74908199988</v>
      </c>
      <c r="Z94" s="99">
        <f>Z95+Z96+Z97</f>
        <v>1642.5424499999999</v>
      </c>
      <c r="AA94" s="99">
        <f t="shared" si="23"/>
        <v>2465851.3290419998</v>
      </c>
      <c r="AB94" s="135">
        <f>D94+F94+H94+J94+L94+N94+P94+R94+T94+V94+X94+Z94</f>
        <v>13416.093850000001</v>
      </c>
      <c r="AC94" s="135">
        <f t="shared" si="21"/>
        <v>16809312.122400001</v>
      </c>
      <c r="AE94" s="42"/>
    </row>
    <row r="95" spans="1:33" ht="12" customHeight="1" x14ac:dyDescent="0.25">
      <c r="A95" s="92"/>
      <c r="B95" s="92"/>
      <c r="C95" s="84" t="s">
        <v>267</v>
      </c>
      <c r="D95" s="99">
        <v>0</v>
      </c>
      <c r="E95" s="99">
        <v>0</v>
      </c>
      <c r="F95" s="99">
        <v>0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9">
        <v>0</v>
      </c>
      <c r="Q95" s="99">
        <v>0</v>
      </c>
      <c r="R95" s="99">
        <v>0</v>
      </c>
      <c r="S95" s="99">
        <v>0</v>
      </c>
      <c r="T95" s="128">
        <v>0</v>
      </c>
      <c r="U95" s="128">
        <v>0</v>
      </c>
      <c r="V95" s="128">
        <v>0</v>
      </c>
      <c r="W95" s="128">
        <v>0</v>
      </c>
      <c r="X95" s="128">
        <v>0</v>
      </c>
      <c r="Y95" s="128">
        <v>0</v>
      </c>
      <c r="Z95" s="128">
        <v>0</v>
      </c>
      <c r="AA95" s="128">
        <v>0</v>
      </c>
      <c r="AB95" s="135">
        <f>D95+F95+H95+J95+L95+N95+P95+R95+T95+V95+X95+Z95</f>
        <v>0</v>
      </c>
      <c r="AC95" s="135">
        <f t="shared" si="21"/>
        <v>0</v>
      </c>
      <c r="AD95" s="15"/>
    </row>
    <row r="96" spans="1:33" ht="12" customHeight="1" x14ac:dyDescent="0.25">
      <c r="A96" s="92"/>
      <c r="B96" s="92" t="s">
        <v>110</v>
      </c>
      <c r="C96" s="93" t="s">
        <v>111</v>
      </c>
      <c r="D96" s="94">
        <v>1520.66</v>
      </c>
      <c r="E96" s="94">
        <v>1142059.6500000001</v>
      </c>
      <c r="F96" s="94">
        <v>1043.23741</v>
      </c>
      <c r="G96" s="94">
        <v>884503.97330900002</v>
      </c>
      <c r="H96" s="94">
        <v>617.60115000000008</v>
      </c>
      <c r="I96" s="94">
        <v>520913.12224300014</v>
      </c>
      <c r="J96" s="94">
        <v>1399.5503700000002</v>
      </c>
      <c r="K96" s="94">
        <v>1221135.705845</v>
      </c>
      <c r="L96" s="94">
        <v>1027.83799</v>
      </c>
      <c r="M96" s="94">
        <v>858464.52309999987</v>
      </c>
      <c r="N96" s="94">
        <v>236.096</v>
      </c>
      <c r="O96" s="94">
        <v>270716.75680000003</v>
      </c>
      <c r="P96" s="111">
        <v>1953.4285</v>
      </c>
      <c r="Q96" s="111">
        <v>2485644.27611</v>
      </c>
      <c r="R96" s="111">
        <v>923.65248999999994</v>
      </c>
      <c r="S96" s="111">
        <v>1367328.752023</v>
      </c>
      <c r="T96" s="111">
        <v>456.91271999999998</v>
      </c>
      <c r="U96" s="111">
        <v>663962.19021599984</v>
      </c>
      <c r="V96" s="111">
        <v>824</v>
      </c>
      <c r="W96" s="111">
        <v>1211892.8</v>
      </c>
      <c r="X96" s="111">
        <v>438.89364</v>
      </c>
      <c r="Y96" s="111">
        <v>649083.16040399997</v>
      </c>
      <c r="Z96" s="111">
        <v>1534.5915199999999</v>
      </c>
      <c r="AA96" s="111">
        <v>2291846.9550399999</v>
      </c>
      <c r="AB96" s="135">
        <f t="shared" ref="AB96:AB99" si="24">D96+F96+H96+J96+L96+N96+P96+R96+T96+V96+X96+Z96</f>
        <v>11976.461790000001</v>
      </c>
      <c r="AC96" s="135">
        <f t="shared" si="21"/>
        <v>13567551.86509</v>
      </c>
      <c r="AD96" s="15"/>
    </row>
    <row r="97" spans="1:30" ht="12" customHeight="1" x14ac:dyDescent="0.25">
      <c r="A97" s="92"/>
      <c r="B97" s="92" t="s">
        <v>112</v>
      </c>
      <c r="C97" s="93" t="s">
        <v>113</v>
      </c>
      <c r="D97" s="94">
        <v>162.48083999999997</v>
      </c>
      <c r="E97" s="94">
        <v>380380.00244000001</v>
      </c>
      <c r="F97" s="94">
        <v>127.83599</v>
      </c>
      <c r="G97" s="94">
        <v>203273.76324500001</v>
      </c>
      <c r="H97" s="94">
        <v>55.47419</v>
      </c>
      <c r="I97" s="94">
        <v>114952.50116499998</v>
      </c>
      <c r="J97" s="94">
        <v>170.89593000000002</v>
      </c>
      <c r="K97" s="94">
        <v>395332.91203199996</v>
      </c>
      <c r="L97" s="94">
        <v>143.21670999999998</v>
      </c>
      <c r="M97" s="94">
        <v>317342.644134</v>
      </c>
      <c r="N97" s="94">
        <v>232.75255000000001</v>
      </c>
      <c r="O97" s="94">
        <v>440474.7158280001</v>
      </c>
      <c r="P97" s="111">
        <v>63.660129999999995</v>
      </c>
      <c r="Q97" s="111">
        <v>173367.567782</v>
      </c>
      <c r="R97" s="111">
        <v>91.017019999999988</v>
      </c>
      <c r="S97" s="111">
        <v>211267.48741400003</v>
      </c>
      <c r="T97" s="111">
        <v>87.685140000000004</v>
      </c>
      <c r="U97" s="111">
        <v>280852.67227599997</v>
      </c>
      <c r="V97" s="111">
        <v>105.40349999999998</v>
      </c>
      <c r="W97" s="111">
        <v>237308.02831400002</v>
      </c>
      <c r="X97" s="111">
        <v>91.259129999999999</v>
      </c>
      <c r="Y97" s="111">
        <v>313203.58867799991</v>
      </c>
      <c r="Z97" s="111">
        <v>107.95093</v>
      </c>
      <c r="AA97" s="111">
        <v>174004.37400199997</v>
      </c>
      <c r="AB97" s="135">
        <f>D97+F97+H97+J97+L97+N97+P97+R97+T97+V97+X97+Z97</f>
        <v>1439.6320599999997</v>
      </c>
      <c r="AC97" s="135">
        <f t="shared" si="21"/>
        <v>3241760.2573099998</v>
      </c>
    </row>
    <row r="98" spans="1:30" ht="14.25" customHeight="1" x14ac:dyDescent="0.25">
      <c r="A98" s="92"/>
      <c r="B98" s="92" t="s">
        <v>225</v>
      </c>
      <c r="C98" s="84" t="s">
        <v>226</v>
      </c>
      <c r="D98" s="99">
        <v>44.09704</v>
      </c>
      <c r="E98" s="99">
        <v>22434.324336000001</v>
      </c>
      <c r="F98" s="99">
        <v>13.8078</v>
      </c>
      <c r="G98" s="99">
        <v>10036.457969999999</v>
      </c>
      <c r="H98" s="99">
        <v>1.7821500000000001</v>
      </c>
      <c r="I98" s="99">
        <v>3569.3985039999993</v>
      </c>
      <c r="J98" s="99">
        <v>10.842880000000001</v>
      </c>
      <c r="K98" s="99">
        <v>13443.201344000001</v>
      </c>
      <c r="L98" s="99">
        <v>0.27034000000000002</v>
      </c>
      <c r="M98" s="99">
        <v>569.60269800000003</v>
      </c>
      <c r="N98" s="99">
        <v>14.018040000000001</v>
      </c>
      <c r="O98" s="99">
        <v>7438.2523180000007</v>
      </c>
      <c r="P98" s="128">
        <v>0.67447999999999986</v>
      </c>
      <c r="Q98" s="128">
        <v>1720.2593960000002</v>
      </c>
      <c r="R98" s="128">
        <v>0.55609999999999993</v>
      </c>
      <c r="S98" s="128">
        <v>2254.6878080000001</v>
      </c>
      <c r="T98" s="128">
        <v>19.011700000000001</v>
      </c>
      <c r="U98" s="128">
        <v>32428.492999999999</v>
      </c>
      <c r="V98" s="128">
        <v>1.542E-2</v>
      </c>
      <c r="W98" s="128">
        <v>40.970939999999999</v>
      </c>
      <c r="X98" s="128">
        <v>7.94693</v>
      </c>
      <c r="Y98" s="128">
        <v>6449.3861870000001</v>
      </c>
      <c r="Z98" s="128">
        <v>113.67155000000001</v>
      </c>
      <c r="AA98" s="128">
        <v>30659.262887000001</v>
      </c>
      <c r="AB98" s="135">
        <f>D98+F98+H98+J98+L98+N98+P98+R98+T98+V98+X98+Z98</f>
        <v>226.69443000000001</v>
      </c>
      <c r="AC98" s="135">
        <f t="shared" si="21"/>
        <v>131044.29738800001</v>
      </c>
      <c r="AD98" s="15"/>
    </row>
    <row r="99" spans="1:30" ht="12" customHeight="1" x14ac:dyDescent="0.25">
      <c r="A99" s="92"/>
      <c r="B99" s="92" t="s">
        <v>114</v>
      </c>
      <c r="C99" s="93" t="s">
        <v>115</v>
      </c>
      <c r="D99" s="94">
        <v>1.3675999999999999</v>
      </c>
      <c r="E99" s="94">
        <v>2969.7657530000001</v>
      </c>
      <c r="F99" s="94">
        <v>0.9321299999999999</v>
      </c>
      <c r="G99" s="94">
        <v>2417.608205</v>
      </c>
      <c r="H99" s="94">
        <v>1.6710800000000008</v>
      </c>
      <c r="I99" s="94">
        <v>3807.9606250000015</v>
      </c>
      <c r="J99" s="94">
        <v>0.92263999999999979</v>
      </c>
      <c r="K99" s="94">
        <v>2334.1054480000003</v>
      </c>
      <c r="L99" s="94">
        <v>1.14354</v>
      </c>
      <c r="M99" s="94">
        <v>2716.6001230000002</v>
      </c>
      <c r="N99" s="94">
        <v>1.46421</v>
      </c>
      <c r="O99" s="94">
        <v>3400.894753</v>
      </c>
      <c r="P99" s="111">
        <v>2.3783100000000013</v>
      </c>
      <c r="Q99" s="111">
        <v>4945.2356630000004</v>
      </c>
      <c r="R99" s="111">
        <v>1.7260900000000012</v>
      </c>
      <c r="S99" s="111">
        <v>3852.7041809999982</v>
      </c>
      <c r="T99" s="111">
        <v>21.76667000000003</v>
      </c>
      <c r="U99" s="111">
        <v>21743.910846999992</v>
      </c>
      <c r="V99" s="111">
        <v>27.557089999999985</v>
      </c>
      <c r="W99" s="111">
        <v>40237.830005999997</v>
      </c>
      <c r="X99" s="111">
        <v>2.8237900000000029</v>
      </c>
      <c r="Y99" s="111">
        <v>4633.6007379999992</v>
      </c>
      <c r="Z99" s="111">
        <v>2.1038800000000024</v>
      </c>
      <c r="AA99" s="111">
        <v>4077.4731560000018</v>
      </c>
      <c r="AB99" s="135">
        <f t="shared" si="24"/>
        <v>65.857030000000023</v>
      </c>
      <c r="AC99" s="135">
        <f t="shared" si="21"/>
        <v>97137.689497999992</v>
      </c>
    </row>
    <row r="100" spans="1:30" ht="12" customHeight="1" x14ac:dyDescent="0.25">
      <c r="A100" s="146"/>
      <c r="B100" s="92" t="s">
        <v>116</v>
      </c>
      <c r="C100" s="93" t="s">
        <v>117</v>
      </c>
      <c r="D100" s="94">
        <v>14.277720000000009</v>
      </c>
      <c r="E100" s="94">
        <v>65123.757580999954</v>
      </c>
      <c r="F100" s="94">
        <v>13.284120000000003</v>
      </c>
      <c r="G100" s="94">
        <v>58012.878490999974</v>
      </c>
      <c r="H100" s="94">
        <v>15.006660000000013</v>
      </c>
      <c r="I100" s="94">
        <v>60697.231641000057</v>
      </c>
      <c r="J100" s="94">
        <v>9.6511100000000027</v>
      </c>
      <c r="K100" s="94">
        <v>45926.300360999994</v>
      </c>
      <c r="L100" s="94">
        <v>10.679559999999997</v>
      </c>
      <c r="M100" s="94">
        <v>47363.107910000006</v>
      </c>
      <c r="N100" s="94">
        <v>16.164050000000003</v>
      </c>
      <c r="O100" s="94">
        <v>57560.331829000002</v>
      </c>
      <c r="P100" s="111">
        <v>25.759200000000003</v>
      </c>
      <c r="Q100" s="111">
        <v>97151.537103000053</v>
      </c>
      <c r="R100" s="111">
        <v>18.112400000000015</v>
      </c>
      <c r="S100" s="111">
        <v>61901.158977999992</v>
      </c>
      <c r="T100" s="111">
        <v>25.215450000000018</v>
      </c>
      <c r="U100" s="111">
        <v>86532.103040000031</v>
      </c>
      <c r="V100" s="111">
        <v>25.185230000000018</v>
      </c>
      <c r="W100" s="111">
        <v>87700.6227049999</v>
      </c>
      <c r="X100" s="111">
        <v>23.378210000000021</v>
      </c>
      <c r="Y100" s="111">
        <v>83288.23584799988</v>
      </c>
      <c r="Z100" s="111">
        <v>27.578680000000009</v>
      </c>
      <c r="AA100" s="111">
        <v>91824.551718999923</v>
      </c>
      <c r="AB100" s="135">
        <f>D100+F100+H100+J100+L100+N100+P100+R100+T100+V100+X100+Z100</f>
        <v>224.29239000000015</v>
      </c>
      <c r="AC100" s="135">
        <f>E100+G100+I100+K100+M100+O100+Q100+S100+U100+W100+Y100+AA100</f>
        <v>843081.81720599975</v>
      </c>
    </row>
    <row r="101" spans="1:30" ht="12" customHeight="1" x14ac:dyDescent="0.25">
      <c r="A101" s="147"/>
      <c r="B101" s="92" t="s">
        <v>262</v>
      </c>
      <c r="C101" s="93" t="s">
        <v>118</v>
      </c>
      <c r="D101" s="94">
        <v>9.2965599999999995</v>
      </c>
      <c r="E101" s="94">
        <v>17475.758081</v>
      </c>
      <c r="F101" s="94">
        <v>8.907110000000003</v>
      </c>
      <c r="G101" s="94">
        <v>14032.151180000001</v>
      </c>
      <c r="H101" s="94">
        <v>5.6431100000000001</v>
      </c>
      <c r="I101" s="94">
        <v>9497.867607000002</v>
      </c>
      <c r="J101" s="94">
        <v>4.6004900000000006</v>
      </c>
      <c r="K101" s="94">
        <v>5675.2298219999975</v>
      </c>
      <c r="L101" s="94">
        <v>1.8894699999999998</v>
      </c>
      <c r="M101" s="94">
        <v>3105.2581100000002</v>
      </c>
      <c r="N101" s="94">
        <v>0.68052000000000012</v>
      </c>
      <c r="O101" s="94">
        <v>2034.122282</v>
      </c>
      <c r="P101" s="111">
        <v>9.4716200000000033</v>
      </c>
      <c r="Q101" s="111">
        <v>13201.968600000002</v>
      </c>
      <c r="R101" s="111">
        <v>24.183289999999996</v>
      </c>
      <c r="S101" s="111">
        <v>35580.081542999993</v>
      </c>
      <c r="T101" s="111">
        <v>27.788609999999998</v>
      </c>
      <c r="U101" s="111">
        <v>45908.771297000007</v>
      </c>
      <c r="V101" s="111">
        <v>20.526799999999998</v>
      </c>
      <c r="W101" s="111">
        <v>31470.241670999996</v>
      </c>
      <c r="X101" s="111">
        <v>31.101919999999996</v>
      </c>
      <c r="Y101" s="111">
        <v>47463.02526599999</v>
      </c>
      <c r="Z101" s="111">
        <v>26.457620000000002</v>
      </c>
      <c r="AA101" s="111">
        <v>40946.825692999999</v>
      </c>
      <c r="AB101" s="135">
        <f>D101+F101+H101+J101+L101+N101+P101+R101+T101+V101+X101+Z101</f>
        <v>170.54711999999998</v>
      </c>
      <c r="AC101" s="135">
        <f t="shared" si="21"/>
        <v>266391.30115199997</v>
      </c>
    </row>
    <row r="102" spans="1:30" ht="12" customHeight="1" x14ac:dyDescent="0.25">
      <c r="A102" s="147"/>
      <c r="B102" s="92">
        <v>705</v>
      </c>
      <c r="C102" s="93" t="s">
        <v>119</v>
      </c>
      <c r="D102" s="94">
        <v>17.217609999999976</v>
      </c>
      <c r="E102" s="94">
        <v>98647.213753000033</v>
      </c>
      <c r="F102" s="94">
        <v>16.172619999999998</v>
      </c>
      <c r="G102" s="94">
        <v>81540.627168000006</v>
      </c>
      <c r="H102" s="94">
        <v>18.571769999999969</v>
      </c>
      <c r="I102" s="94">
        <v>90826.325392999992</v>
      </c>
      <c r="J102" s="94">
        <v>11.912299999999995</v>
      </c>
      <c r="K102" s="94">
        <v>56260.781700000014</v>
      </c>
      <c r="L102" s="94">
        <v>14.054309999999981</v>
      </c>
      <c r="M102" s="94">
        <v>72788.113877000011</v>
      </c>
      <c r="N102" s="94">
        <v>17.920909999999949</v>
      </c>
      <c r="O102" s="94">
        <v>81711.100625000079</v>
      </c>
      <c r="P102" s="111">
        <v>22.310269999999978</v>
      </c>
      <c r="Q102" s="111">
        <v>106673.49306399994</v>
      </c>
      <c r="R102" s="111">
        <v>16.879319999999968</v>
      </c>
      <c r="S102" s="111">
        <v>82075.134567000045</v>
      </c>
      <c r="T102" s="111">
        <v>20.029989999999945</v>
      </c>
      <c r="U102" s="111">
        <v>96282.113526000161</v>
      </c>
      <c r="V102" s="111">
        <v>21.226699999999941</v>
      </c>
      <c r="W102" s="111">
        <v>95551.008408000125</v>
      </c>
      <c r="X102" s="111">
        <v>20.40442999999993</v>
      </c>
      <c r="Y102" s="111">
        <v>91290.398619000145</v>
      </c>
      <c r="Z102" s="111">
        <v>26.04419999999995</v>
      </c>
      <c r="AA102" s="111">
        <v>107691.19482700025</v>
      </c>
      <c r="AB102" s="135">
        <f>D102+F102+H102+J102+L102+N102+P102+R102+T102+V102+X102+Z102</f>
        <v>222.7444299999996</v>
      </c>
      <c r="AC102" s="135">
        <f t="shared" si="21"/>
        <v>1061337.5055270006</v>
      </c>
    </row>
    <row r="103" spans="1:30" ht="12" customHeight="1" x14ac:dyDescent="0.25">
      <c r="A103" s="146"/>
      <c r="B103" s="92" t="s">
        <v>120</v>
      </c>
      <c r="C103" s="93" t="s">
        <v>121</v>
      </c>
      <c r="D103" s="94">
        <v>1.5308799999999998</v>
      </c>
      <c r="E103" s="94">
        <v>3919.6099379999991</v>
      </c>
      <c r="F103" s="94">
        <v>0.98565999999999998</v>
      </c>
      <c r="G103" s="94">
        <v>2408.8607460000003</v>
      </c>
      <c r="H103" s="94">
        <v>1.4857899999999999</v>
      </c>
      <c r="I103" s="94">
        <v>3707.0439729999989</v>
      </c>
      <c r="J103" s="94">
        <v>1.2768599999999997</v>
      </c>
      <c r="K103" s="94">
        <v>2995.8811260000002</v>
      </c>
      <c r="L103" s="94">
        <v>0.67447999999999997</v>
      </c>
      <c r="M103" s="94">
        <v>2111.9101349999996</v>
      </c>
      <c r="N103" s="94">
        <v>0.69464000000000004</v>
      </c>
      <c r="O103" s="94">
        <v>2459.9893109999994</v>
      </c>
      <c r="P103" s="111">
        <v>1.3294999999999997</v>
      </c>
      <c r="Q103" s="111">
        <v>4744.5975369999996</v>
      </c>
      <c r="R103" s="111">
        <v>1.3304899999999997</v>
      </c>
      <c r="S103" s="111">
        <v>4667.2293589999999</v>
      </c>
      <c r="T103" s="111">
        <v>0.88453000000000004</v>
      </c>
      <c r="U103" s="111">
        <v>3364.8414740000007</v>
      </c>
      <c r="V103" s="111">
        <v>1.07866</v>
      </c>
      <c r="W103" s="111">
        <v>3567.5287650000005</v>
      </c>
      <c r="X103" s="111">
        <v>1.08727</v>
      </c>
      <c r="Y103" s="111">
        <v>3031.309847</v>
      </c>
      <c r="Z103" s="111">
        <v>1.8620100000000002</v>
      </c>
      <c r="AA103" s="111">
        <v>5775.4197799999993</v>
      </c>
      <c r="AB103" s="135">
        <f>D103+F103+H103+J103+L103+N103+P103+R103+T103+V103+X103+Z103</f>
        <v>14.220769999999998</v>
      </c>
      <c r="AC103" s="135">
        <f t="shared" si="21"/>
        <v>42754.221990999991</v>
      </c>
    </row>
    <row r="104" spans="1:30" s="5" customFormat="1" ht="9" customHeight="1" x14ac:dyDescent="0.25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</row>
    <row r="105" spans="1:30" s="5" customFormat="1" ht="14.25" customHeight="1" x14ac:dyDescent="0.25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</row>
    <row r="106" spans="1:30" s="5" customFormat="1" ht="12.75" customHeight="1" x14ac:dyDescent="0.25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</row>
    <row r="107" spans="1:30" ht="12" customHeight="1" x14ac:dyDescent="0.25">
      <c r="A107" s="129"/>
      <c r="B107" s="129"/>
      <c r="C107" s="129"/>
      <c r="D107" s="149"/>
      <c r="E107" s="149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</row>
    <row r="108" spans="1:30" x14ac:dyDescent="0.25">
      <c r="A108" s="129"/>
      <c r="B108" s="129"/>
      <c r="C108" s="129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62"/>
      <c r="AC108" s="131" t="s">
        <v>122</v>
      </c>
    </row>
    <row r="109" spans="1:30" x14ac:dyDescent="0.25">
      <c r="A109" s="194" t="s">
        <v>289</v>
      </c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</row>
    <row r="110" spans="1:30" ht="15.75" thickBot="1" x14ac:dyDescent="0.3">
      <c r="A110" s="198" t="s">
        <v>0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</row>
    <row r="111" spans="1:30" ht="15.75" thickBot="1" x14ac:dyDescent="0.3">
      <c r="A111" s="199" t="s">
        <v>123</v>
      </c>
      <c r="B111" s="201" t="s">
        <v>2</v>
      </c>
      <c r="C111" s="203" t="s">
        <v>71</v>
      </c>
      <c r="D111" s="205" t="s">
        <v>4</v>
      </c>
      <c r="E111" s="205"/>
      <c r="F111" s="205" t="s">
        <v>5</v>
      </c>
      <c r="G111" s="205"/>
      <c r="H111" s="205" t="s">
        <v>6</v>
      </c>
      <c r="I111" s="205"/>
      <c r="J111" s="205" t="s">
        <v>7</v>
      </c>
      <c r="K111" s="205"/>
      <c r="L111" s="205" t="s">
        <v>228</v>
      </c>
      <c r="M111" s="205"/>
      <c r="N111" s="205" t="s">
        <v>232</v>
      </c>
      <c r="O111" s="205"/>
      <c r="P111" s="205" t="s">
        <v>236</v>
      </c>
      <c r="Q111" s="205"/>
      <c r="R111" s="205" t="s">
        <v>237</v>
      </c>
      <c r="S111" s="205"/>
      <c r="T111" s="205" t="s">
        <v>238</v>
      </c>
      <c r="U111" s="205"/>
      <c r="V111" s="205" t="s">
        <v>239</v>
      </c>
      <c r="W111" s="205"/>
      <c r="X111" s="205" t="s">
        <v>240</v>
      </c>
      <c r="Y111" s="205"/>
      <c r="Z111" s="205" t="s">
        <v>241</v>
      </c>
      <c r="AA111" s="205"/>
      <c r="AB111" s="205" t="s">
        <v>8</v>
      </c>
      <c r="AC111" s="206"/>
    </row>
    <row r="112" spans="1:30" s="5" customFormat="1" ht="15.75" thickBot="1" x14ac:dyDescent="0.3">
      <c r="A112" s="200"/>
      <c r="B112" s="202"/>
      <c r="C112" s="204"/>
      <c r="D112" s="178" t="s">
        <v>9</v>
      </c>
      <c r="E112" s="178" t="s">
        <v>10</v>
      </c>
      <c r="F112" s="178" t="s">
        <v>9</v>
      </c>
      <c r="G112" s="178" t="s">
        <v>10</v>
      </c>
      <c r="H112" s="178" t="s">
        <v>9</v>
      </c>
      <c r="I112" s="178" t="s">
        <v>10</v>
      </c>
      <c r="J112" s="178" t="s">
        <v>9</v>
      </c>
      <c r="K112" s="178" t="s">
        <v>10</v>
      </c>
      <c r="L112" s="178" t="s">
        <v>9</v>
      </c>
      <c r="M112" s="178" t="s">
        <v>10</v>
      </c>
      <c r="N112" s="178" t="s">
        <v>9</v>
      </c>
      <c r="O112" s="178" t="s">
        <v>10</v>
      </c>
      <c r="P112" s="178" t="s">
        <v>9</v>
      </c>
      <c r="Q112" s="178" t="s">
        <v>10</v>
      </c>
      <c r="R112" s="178" t="s">
        <v>9</v>
      </c>
      <c r="S112" s="178" t="s">
        <v>10</v>
      </c>
      <c r="T112" s="178" t="s">
        <v>9</v>
      </c>
      <c r="U112" s="178" t="s">
        <v>10</v>
      </c>
      <c r="V112" s="178" t="s">
        <v>9</v>
      </c>
      <c r="W112" s="178" t="s">
        <v>10</v>
      </c>
      <c r="X112" s="178" t="s">
        <v>9</v>
      </c>
      <c r="Y112" s="178" t="s">
        <v>10</v>
      </c>
      <c r="Z112" s="178" t="s">
        <v>9</v>
      </c>
      <c r="AA112" s="178" t="s">
        <v>10</v>
      </c>
      <c r="AB112" s="178" t="s">
        <v>9</v>
      </c>
      <c r="AC112" s="179" t="s">
        <v>10</v>
      </c>
    </row>
    <row r="113" spans="1:31" s="5" customFormat="1" ht="12" customHeight="1" x14ac:dyDescent="0.25">
      <c r="A113" s="150"/>
      <c r="B113" s="151"/>
      <c r="C113" s="150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</row>
    <row r="114" spans="1:31" s="5" customFormat="1" ht="12" customHeight="1" x14ac:dyDescent="0.25">
      <c r="A114" s="146"/>
      <c r="B114" s="92" t="s">
        <v>124</v>
      </c>
      <c r="C114" s="93" t="s">
        <v>125</v>
      </c>
      <c r="D114" s="94">
        <v>0</v>
      </c>
      <c r="E114" s="94">
        <v>0</v>
      </c>
      <c r="F114" s="94">
        <v>25.151949999999996</v>
      </c>
      <c r="G114" s="94">
        <v>47102.816803000009</v>
      </c>
      <c r="H114" s="94">
        <v>16.250029999999999</v>
      </c>
      <c r="I114" s="94">
        <v>31443.893647999997</v>
      </c>
      <c r="J114" s="94">
        <v>4.3772200000000003</v>
      </c>
      <c r="K114" s="94">
        <v>8935.0975290000006</v>
      </c>
      <c r="L114" s="94">
        <v>2.6136299999999997</v>
      </c>
      <c r="M114" s="94">
        <v>5399.6564189999999</v>
      </c>
      <c r="N114" s="94">
        <v>9.0719999999999995E-2</v>
      </c>
      <c r="O114" s="94">
        <v>288.99763200000001</v>
      </c>
      <c r="P114" s="94">
        <v>0</v>
      </c>
      <c r="Q114" s="94">
        <v>0</v>
      </c>
      <c r="R114" s="94">
        <v>0</v>
      </c>
      <c r="S114" s="94">
        <v>0</v>
      </c>
      <c r="T114" s="94">
        <v>0</v>
      </c>
      <c r="U114" s="94">
        <v>0</v>
      </c>
      <c r="V114" s="94">
        <v>0</v>
      </c>
      <c r="W114" s="94">
        <v>0</v>
      </c>
      <c r="X114" s="94">
        <v>0</v>
      </c>
      <c r="Y114" s="94">
        <v>0</v>
      </c>
      <c r="Z114" s="94">
        <v>0</v>
      </c>
      <c r="AA114" s="94">
        <v>0</v>
      </c>
      <c r="AB114" s="94">
        <f>D114+F114+H114+J114+L114+N114+P114+R114+T114+V114+X114+Z114</f>
        <v>48.483549999999994</v>
      </c>
      <c r="AC114" s="94">
        <f t="shared" ref="AB114:AC119" si="25">E114+G114+I114+K114+M114+O114+Q114+S114+U114+W114+Y114+AA114</f>
        <v>93170.462031000017</v>
      </c>
    </row>
    <row r="115" spans="1:31" s="5" customFormat="1" ht="12" customHeight="1" x14ac:dyDescent="0.25">
      <c r="A115" s="147"/>
      <c r="B115" s="92" t="s">
        <v>126</v>
      </c>
      <c r="C115" s="95" t="s">
        <v>127</v>
      </c>
      <c r="D115" s="123">
        <v>0</v>
      </c>
      <c r="E115" s="123">
        <v>0</v>
      </c>
      <c r="F115" s="94">
        <v>60.677680000000002</v>
      </c>
      <c r="G115" s="94">
        <v>47742.441986000005</v>
      </c>
      <c r="H115" s="94">
        <v>21.924379999999999</v>
      </c>
      <c r="I115" s="94">
        <v>18044.984020000004</v>
      </c>
      <c r="J115" s="94">
        <v>3.6196999999999999</v>
      </c>
      <c r="K115" s="94">
        <v>2993.8538699999999</v>
      </c>
      <c r="L115" s="94">
        <v>0</v>
      </c>
      <c r="M115" s="94">
        <v>0</v>
      </c>
      <c r="N115" s="94">
        <v>0</v>
      </c>
      <c r="O115" s="94">
        <v>0</v>
      </c>
      <c r="P115" s="94">
        <v>0</v>
      </c>
      <c r="Q115" s="94">
        <v>0</v>
      </c>
      <c r="R115" s="94">
        <v>0.10432999999999999</v>
      </c>
      <c r="S115" s="94">
        <v>277.49693400000001</v>
      </c>
      <c r="T115" s="94">
        <v>0</v>
      </c>
      <c r="U115" s="94">
        <v>0</v>
      </c>
      <c r="V115" s="94">
        <v>0</v>
      </c>
      <c r="W115" s="94">
        <v>0</v>
      </c>
      <c r="X115" s="94">
        <v>0</v>
      </c>
      <c r="Y115" s="94">
        <v>0</v>
      </c>
      <c r="Z115" s="94">
        <v>0</v>
      </c>
      <c r="AA115" s="94">
        <v>0</v>
      </c>
      <c r="AB115" s="100">
        <f t="shared" si="25"/>
        <v>86.326089999999994</v>
      </c>
      <c r="AC115" s="100">
        <f t="shared" si="25"/>
        <v>69058.77681000001</v>
      </c>
    </row>
    <row r="116" spans="1:31" s="5" customFormat="1" ht="12" customHeight="1" x14ac:dyDescent="0.25">
      <c r="A116" s="147"/>
      <c r="B116" s="92" t="s">
        <v>128</v>
      </c>
      <c r="C116" s="95" t="s">
        <v>242</v>
      </c>
      <c r="D116" s="94">
        <v>5.2253799999999995</v>
      </c>
      <c r="E116" s="94">
        <v>29896.682408000008</v>
      </c>
      <c r="F116" s="94">
        <v>5.383829999999997</v>
      </c>
      <c r="G116" s="94">
        <v>22233.783660000001</v>
      </c>
      <c r="H116" s="94">
        <v>6.3090899999999985</v>
      </c>
      <c r="I116" s="94">
        <v>21788.802320999996</v>
      </c>
      <c r="J116" s="152">
        <v>4.9217599999999981</v>
      </c>
      <c r="K116" s="152">
        <v>13835.265898000003</v>
      </c>
      <c r="L116" s="152">
        <v>4.8254699999999984</v>
      </c>
      <c r="M116" s="152">
        <v>16868.862949999999</v>
      </c>
      <c r="N116" s="152">
        <v>5.3674499999999954</v>
      </c>
      <c r="O116" s="152">
        <v>24094.259597000007</v>
      </c>
      <c r="P116" s="152">
        <v>7.6047599999999953</v>
      </c>
      <c r="Q116" s="152">
        <v>25164.279135999997</v>
      </c>
      <c r="R116" s="152">
        <v>5.1529499999999961</v>
      </c>
      <c r="S116" s="152">
        <v>16812.020272999987</v>
      </c>
      <c r="T116" s="152">
        <v>6.6111599999999946</v>
      </c>
      <c r="U116" s="152">
        <v>18150.244602000002</v>
      </c>
      <c r="V116" s="152">
        <v>6.3825699999999959</v>
      </c>
      <c r="W116" s="152">
        <v>19658.613625000005</v>
      </c>
      <c r="X116" s="152">
        <v>5.565389999999991</v>
      </c>
      <c r="Y116" s="152">
        <v>15681.29957399999</v>
      </c>
      <c r="Z116" s="152">
        <v>6.6768899999999931</v>
      </c>
      <c r="AA116" s="152">
        <v>18435.455559999991</v>
      </c>
      <c r="AB116" s="100">
        <f t="shared" si="25"/>
        <v>70.026699999999948</v>
      </c>
      <c r="AC116" s="100">
        <f t="shared" si="25"/>
        <v>242619.56960399999</v>
      </c>
    </row>
    <row r="117" spans="1:31" s="5" customFormat="1" ht="12" customHeight="1" x14ac:dyDescent="0.25">
      <c r="A117" s="146"/>
      <c r="B117" s="92" t="s">
        <v>129</v>
      </c>
      <c r="C117" s="93" t="s">
        <v>130</v>
      </c>
      <c r="D117" s="94">
        <v>5.3884199999999991</v>
      </c>
      <c r="E117" s="94">
        <v>34345.317662999994</v>
      </c>
      <c r="F117" s="94">
        <v>5.1626399999999988</v>
      </c>
      <c r="G117" s="94">
        <v>32561.542197999999</v>
      </c>
      <c r="H117" s="94">
        <v>7.0622499999999979</v>
      </c>
      <c r="I117" s="94">
        <v>44248.960027999994</v>
      </c>
      <c r="J117" s="94">
        <v>4.3595400000000009</v>
      </c>
      <c r="K117" s="94">
        <v>26487.690977999988</v>
      </c>
      <c r="L117" s="94">
        <v>4.3503599999999993</v>
      </c>
      <c r="M117" s="94">
        <v>27175.790250999991</v>
      </c>
      <c r="N117" s="94">
        <v>4.6858699999999986</v>
      </c>
      <c r="O117" s="94">
        <v>29161.120361999991</v>
      </c>
      <c r="P117" s="94">
        <v>4.947280000000001</v>
      </c>
      <c r="Q117" s="94">
        <v>31369.706101999986</v>
      </c>
      <c r="R117" s="94">
        <v>4.8586900000000002</v>
      </c>
      <c r="S117" s="94">
        <v>30572.29235399999</v>
      </c>
      <c r="T117" s="94">
        <v>6.886689999999998</v>
      </c>
      <c r="U117" s="94">
        <v>40469.521775999987</v>
      </c>
      <c r="V117" s="94">
        <v>5.2816199999999984</v>
      </c>
      <c r="W117" s="94">
        <v>33125.247853000001</v>
      </c>
      <c r="X117" s="94">
        <v>5.8476899999999965</v>
      </c>
      <c r="Y117" s="94">
        <v>36343.435275000003</v>
      </c>
      <c r="Z117" s="94">
        <v>9.2915599999999987</v>
      </c>
      <c r="AA117" s="94">
        <v>37214.568477999986</v>
      </c>
      <c r="AB117" s="100">
        <f>D117+F117+H117+J117+L117+N117+P117+R117+T117+V117+X117+Z117</f>
        <v>68.12260999999998</v>
      </c>
      <c r="AC117" s="100">
        <f t="shared" si="25"/>
        <v>403075.19331799995</v>
      </c>
    </row>
    <row r="118" spans="1:31" s="5" customFormat="1" ht="12" customHeight="1" x14ac:dyDescent="0.25">
      <c r="A118" s="146"/>
      <c r="B118" s="92" t="s">
        <v>131</v>
      </c>
      <c r="C118" s="93" t="s">
        <v>132</v>
      </c>
      <c r="D118" s="94">
        <v>9.9229499999999984</v>
      </c>
      <c r="E118" s="94">
        <v>25863.439441999999</v>
      </c>
      <c r="F118" s="94">
        <v>46.50636999999999</v>
      </c>
      <c r="G118" s="94">
        <v>71067.704498999999</v>
      </c>
      <c r="H118" s="94">
        <v>32.347709999999992</v>
      </c>
      <c r="I118" s="94">
        <v>55188.958615999974</v>
      </c>
      <c r="J118" s="94">
        <v>13.723390000000004</v>
      </c>
      <c r="K118" s="94">
        <v>27079.948639999999</v>
      </c>
      <c r="L118" s="94">
        <v>12.489560000000001</v>
      </c>
      <c r="M118" s="94">
        <v>27349.092286999999</v>
      </c>
      <c r="N118" s="94">
        <v>4.3311499999999974</v>
      </c>
      <c r="O118" s="94">
        <v>13002.508521000007</v>
      </c>
      <c r="P118" s="94">
        <v>6.1549700000000005</v>
      </c>
      <c r="Q118" s="94">
        <v>18296.117959999996</v>
      </c>
      <c r="R118" s="94">
        <v>6.414369999999999</v>
      </c>
      <c r="S118" s="94">
        <v>18372.272084000004</v>
      </c>
      <c r="T118" s="94">
        <v>7.0943499999999995</v>
      </c>
      <c r="U118" s="94">
        <v>21289.390934999999</v>
      </c>
      <c r="V118" s="94">
        <v>7.7803100000000001</v>
      </c>
      <c r="W118" s="94">
        <v>23000.085770999991</v>
      </c>
      <c r="X118" s="94">
        <v>5.6936700000000036</v>
      </c>
      <c r="Y118" s="94">
        <v>16295.198982999986</v>
      </c>
      <c r="Z118" s="94">
        <v>8.7497000000000007</v>
      </c>
      <c r="AA118" s="94">
        <v>26660.080858999994</v>
      </c>
      <c r="AB118" s="100">
        <f>D118+F118+H118+J118+L118+N118+P118+R118+T118+V118+X118+Z118</f>
        <v>161.20849999999999</v>
      </c>
      <c r="AC118" s="100">
        <f t="shared" si="25"/>
        <v>343464.79859699996</v>
      </c>
    </row>
    <row r="119" spans="1:31" s="5" customFormat="1" ht="12" customHeight="1" x14ac:dyDescent="0.25">
      <c r="A119" s="146"/>
      <c r="B119" s="92" t="s">
        <v>133</v>
      </c>
      <c r="C119" s="93" t="s">
        <v>233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  <c r="K119" s="94">
        <v>0</v>
      </c>
      <c r="L119" s="94">
        <v>0</v>
      </c>
      <c r="M119" s="94">
        <v>0</v>
      </c>
      <c r="N119" s="94">
        <v>0</v>
      </c>
      <c r="O119" s="94">
        <v>0</v>
      </c>
      <c r="P119" s="94">
        <v>0</v>
      </c>
      <c r="Q119" s="94">
        <v>0</v>
      </c>
      <c r="R119" s="94">
        <v>0</v>
      </c>
      <c r="S119" s="94">
        <v>0</v>
      </c>
      <c r="T119" s="94">
        <v>0</v>
      </c>
      <c r="U119" s="94">
        <v>0</v>
      </c>
      <c r="V119" s="94">
        <v>0</v>
      </c>
      <c r="W119" s="94">
        <v>0</v>
      </c>
      <c r="X119" s="94">
        <v>0</v>
      </c>
      <c r="Y119" s="94">
        <v>0</v>
      </c>
      <c r="Z119" s="94">
        <v>0</v>
      </c>
      <c r="AA119" s="94">
        <v>0</v>
      </c>
      <c r="AB119" s="100">
        <f>D119+F119+H119+J119+L119+N119+P119+R119+T119+V119+X119+Z119</f>
        <v>0</v>
      </c>
      <c r="AC119" s="100">
        <f t="shared" si="25"/>
        <v>0</v>
      </c>
    </row>
    <row r="120" spans="1:31" ht="12" customHeight="1" x14ac:dyDescent="0.25">
      <c r="A120" s="153"/>
      <c r="B120" s="92" t="s">
        <v>256</v>
      </c>
      <c r="C120" s="84" t="s">
        <v>255</v>
      </c>
      <c r="D120" s="99">
        <v>15.145080000000002</v>
      </c>
      <c r="E120" s="99">
        <v>29536.691008999998</v>
      </c>
      <c r="F120" s="99">
        <v>20.03002</v>
      </c>
      <c r="G120" s="99">
        <v>34338.483573999998</v>
      </c>
      <c r="H120" s="99">
        <v>11.539320000000004</v>
      </c>
      <c r="I120" s="99">
        <v>27867.948030999993</v>
      </c>
      <c r="J120" s="99">
        <v>6.0505100000000089</v>
      </c>
      <c r="K120" s="99">
        <v>16979.933916999995</v>
      </c>
      <c r="L120" s="99">
        <v>9.6442100000000064</v>
      </c>
      <c r="M120" s="99">
        <v>20174.167354999987</v>
      </c>
      <c r="N120" s="99">
        <v>8.7667299999999955</v>
      </c>
      <c r="O120" s="99">
        <v>17699.739827999987</v>
      </c>
      <c r="P120" s="99">
        <v>5.6635600000000119</v>
      </c>
      <c r="Q120" s="99">
        <v>15716.554087999988</v>
      </c>
      <c r="R120" s="99">
        <v>53.717459999999946</v>
      </c>
      <c r="S120" s="99">
        <v>44944.733703999955</v>
      </c>
      <c r="T120" s="99">
        <v>5.5046000000000115</v>
      </c>
      <c r="U120" s="99">
        <v>15979.691439999988</v>
      </c>
      <c r="V120" s="99">
        <v>28.497729999999965</v>
      </c>
      <c r="W120" s="99">
        <v>30924.585149000028</v>
      </c>
      <c r="X120" s="99">
        <v>348.09972999999997</v>
      </c>
      <c r="Y120" s="99">
        <v>181434.690397</v>
      </c>
      <c r="Z120" s="99">
        <v>237.61324999999997</v>
      </c>
      <c r="AA120" s="99">
        <v>93848.201957999976</v>
      </c>
      <c r="AB120" s="100">
        <f>D120+F120+H120+J120+L120+N120+P120+R120+T120+V120+X120+Z120</f>
        <v>750.27219999999988</v>
      </c>
      <c r="AC120" s="100">
        <f>E120+G120+I120+K120+M120+O120+Q120+S120+U120+W120+Y120+AA120</f>
        <v>529445.42044999986</v>
      </c>
      <c r="AD120" s="15"/>
    </row>
    <row r="121" spans="1:31" ht="12" customHeight="1" x14ac:dyDescent="0.25">
      <c r="A121" s="61" t="s">
        <v>86</v>
      </c>
      <c r="B121" s="91"/>
      <c r="C121" s="141" t="s">
        <v>134</v>
      </c>
      <c r="D121" s="114"/>
      <c r="E121" s="114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118"/>
      <c r="AC121" s="118"/>
    </row>
    <row r="122" spans="1:31" ht="12" customHeight="1" x14ac:dyDescent="0.25">
      <c r="A122" s="197"/>
      <c r="B122" s="197"/>
      <c r="C122" s="154" t="s">
        <v>135</v>
      </c>
      <c r="D122" s="99">
        <f>+D123+D124+D125+D126+D127</f>
        <v>8680.9259500000007</v>
      </c>
      <c r="E122" s="99">
        <f t="shared" ref="E122:U122" si="26">+E123+E124+E125+E126+E127</f>
        <v>7714135.2452389933</v>
      </c>
      <c r="F122" s="99">
        <f t="shared" si="26"/>
        <v>5247.5374100000035</v>
      </c>
      <c r="G122" s="99">
        <f t="shared" si="26"/>
        <v>6295052.6252549952</v>
      </c>
      <c r="H122" s="99">
        <f>+H123+H124+H125+H126+H127</f>
        <v>7211.632290000005</v>
      </c>
      <c r="I122" s="99">
        <f>+I123+I124+I125+I126+I127</f>
        <v>8944089.5377139971</v>
      </c>
      <c r="J122" s="99">
        <f>+J123+J124+J125+J126+J127</f>
        <v>4238.6386199999997</v>
      </c>
      <c r="K122" s="99">
        <f t="shared" si="26"/>
        <v>5672055.7431850079</v>
      </c>
      <c r="L122" s="99">
        <f>+L123+L124+L125+L126+L127</f>
        <v>3082.6599799999981</v>
      </c>
      <c r="M122" s="99">
        <f t="shared" si="26"/>
        <v>4508653.4639270008</v>
      </c>
      <c r="N122" s="99">
        <f>+N123+N124+N125+N126+N127</f>
        <v>3097.2527699999991</v>
      </c>
      <c r="O122" s="99">
        <f t="shared" si="26"/>
        <v>4345352.9289200036</v>
      </c>
      <c r="P122" s="99">
        <f>+P123+P124+P125+P126+P127</f>
        <v>3504.9095799999986</v>
      </c>
      <c r="Q122" s="99">
        <f t="shared" si="26"/>
        <v>4901115.9380769944</v>
      </c>
      <c r="R122" s="99">
        <f>+R123+R124+R125+R126+R127</f>
        <v>2954.6292100000019</v>
      </c>
      <c r="S122" s="99">
        <f t="shared" si="26"/>
        <v>3796793.5075520007</v>
      </c>
      <c r="T122" s="99">
        <f>+T123+T124+T125+T126+T127</f>
        <v>7348.1062300000012</v>
      </c>
      <c r="U122" s="99">
        <f t="shared" si="26"/>
        <v>7980406.0942739965</v>
      </c>
      <c r="V122" s="99">
        <f t="shared" ref="V122:AA122" si="27">+V123+V124+V125+V126+V127</f>
        <v>6558.2163099999971</v>
      </c>
      <c r="W122" s="99">
        <f t="shared" si="27"/>
        <v>6617698.9177530007</v>
      </c>
      <c r="X122" s="99">
        <f t="shared" si="27"/>
        <v>9424.2385000000013</v>
      </c>
      <c r="Y122" s="99">
        <f t="shared" si="27"/>
        <v>8614110.7086440027</v>
      </c>
      <c r="Z122" s="99">
        <f t="shared" si="27"/>
        <v>12948.26187</v>
      </c>
      <c r="AA122" s="99">
        <f t="shared" si="27"/>
        <v>10299258.142639</v>
      </c>
      <c r="AB122" s="100">
        <f t="shared" ref="AB122:AC128" si="28">D122+F122+H122+J122+L122+N122+P122+R122+T122+V122+X122+Z122</f>
        <v>74297.008719999998</v>
      </c>
      <c r="AC122" s="100">
        <f t="shared" si="28"/>
        <v>79688722.853178993</v>
      </c>
    </row>
    <row r="123" spans="1:31" ht="12" customHeight="1" x14ac:dyDescent="0.25">
      <c r="A123" s="92"/>
      <c r="B123" s="92" t="s">
        <v>136</v>
      </c>
      <c r="C123" s="93" t="s">
        <v>137</v>
      </c>
      <c r="D123" s="102">
        <v>911.35</v>
      </c>
      <c r="E123" s="102">
        <v>782779.83</v>
      </c>
      <c r="F123" s="102">
        <v>200</v>
      </c>
      <c r="G123" s="102">
        <v>153237.5</v>
      </c>
      <c r="H123" s="102">
        <v>704</v>
      </c>
      <c r="I123" s="102">
        <v>566896.75</v>
      </c>
      <c r="J123" s="102">
        <v>75</v>
      </c>
      <c r="K123" s="102">
        <v>61282.5</v>
      </c>
      <c r="L123" s="102">
        <v>175</v>
      </c>
      <c r="M123" s="102">
        <v>146730</v>
      </c>
      <c r="N123" s="102">
        <v>25</v>
      </c>
      <c r="O123" s="102">
        <v>21740</v>
      </c>
      <c r="P123" s="102">
        <v>0</v>
      </c>
      <c r="Q123" s="102">
        <v>0</v>
      </c>
      <c r="R123" s="102">
        <v>0</v>
      </c>
      <c r="S123" s="102">
        <v>0</v>
      </c>
      <c r="T123" s="102">
        <v>0</v>
      </c>
      <c r="U123" s="102">
        <v>0</v>
      </c>
      <c r="V123" s="102">
        <v>630</v>
      </c>
      <c r="W123" s="102">
        <v>551910</v>
      </c>
      <c r="X123" s="102">
        <v>799.98</v>
      </c>
      <c r="Y123" s="102">
        <v>746858.83799999999</v>
      </c>
      <c r="Z123" s="102">
        <v>1057.5</v>
      </c>
      <c r="AA123" s="102">
        <v>961720</v>
      </c>
      <c r="AB123" s="100">
        <f t="shared" si="28"/>
        <v>4577.83</v>
      </c>
      <c r="AC123" s="100">
        <f t="shared" si="28"/>
        <v>3993155.4180000001</v>
      </c>
    </row>
    <row r="124" spans="1:31" s="5" customFormat="1" ht="12" customHeight="1" x14ac:dyDescent="0.25">
      <c r="A124" s="92"/>
      <c r="B124" s="92" t="s">
        <v>138</v>
      </c>
      <c r="C124" s="93" t="s">
        <v>139</v>
      </c>
      <c r="D124" s="94">
        <v>4164.5440399999998</v>
      </c>
      <c r="E124" s="94">
        <v>2064666.8433370001</v>
      </c>
      <c r="F124" s="94">
        <v>1443.8780800000002</v>
      </c>
      <c r="G124" s="94">
        <v>759183.71533499996</v>
      </c>
      <c r="H124" s="94">
        <v>1837.3307000000002</v>
      </c>
      <c r="I124" s="94">
        <v>996797.1752709999</v>
      </c>
      <c r="J124" s="94">
        <v>325.73422999999997</v>
      </c>
      <c r="K124" s="94">
        <v>191279.362192</v>
      </c>
      <c r="L124" s="94">
        <v>296.77780000000001</v>
      </c>
      <c r="M124" s="94">
        <v>177396.09555699999</v>
      </c>
      <c r="N124" s="94">
        <v>427.38739000000004</v>
      </c>
      <c r="O124" s="94">
        <v>254603.98102100001</v>
      </c>
      <c r="P124" s="94">
        <v>20.277530000000006</v>
      </c>
      <c r="Q124" s="94">
        <v>47752.56505099999</v>
      </c>
      <c r="R124" s="94">
        <v>478.20654999999999</v>
      </c>
      <c r="S124" s="94">
        <v>360139.66230799997</v>
      </c>
      <c r="T124" s="94">
        <v>2492.5782299999996</v>
      </c>
      <c r="U124" s="94">
        <v>1642736.7221869999</v>
      </c>
      <c r="V124" s="94">
        <v>2620.75684</v>
      </c>
      <c r="W124" s="94">
        <v>1690333.8840720002</v>
      </c>
      <c r="X124" s="94">
        <v>4363.0014300000003</v>
      </c>
      <c r="Y124" s="94">
        <v>2193284.4974099998</v>
      </c>
      <c r="Z124" s="94">
        <v>7246.1244800000004</v>
      </c>
      <c r="AA124" s="94">
        <v>3519468.0581770013</v>
      </c>
      <c r="AB124" s="100">
        <f>D124+F124+H124+J124+L124+N124+P124+R124+T124+V124+X124+Z124</f>
        <v>25716.597300000001</v>
      </c>
      <c r="AC124" s="100">
        <f t="shared" si="28"/>
        <v>13897642.561918</v>
      </c>
      <c r="AD124" s="15"/>
    </row>
    <row r="125" spans="1:31" ht="12" customHeight="1" x14ac:dyDescent="0.25">
      <c r="A125" s="92"/>
      <c r="B125" s="92" t="s">
        <v>140</v>
      </c>
      <c r="C125" s="93" t="s">
        <v>141</v>
      </c>
      <c r="D125" s="155">
        <v>8.7234200000000008</v>
      </c>
      <c r="E125" s="94">
        <v>21972.485078999998</v>
      </c>
      <c r="F125" s="94">
        <v>3.1063900000000002</v>
      </c>
      <c r="G125" s="94">
        <v>17016.059273999999</v>
      </c>
      <c r="H125" s="94">
        <v>3.9547600000000003</v>
      </c>
      <c r="I125" s="94">
        <v>10759.191321999999</v>
      </c>
      <c r="J125" s="94">
        <v>1.97908</v>
      </c>
      <c r="K125" s="94">
        <v>6250.8793480000004</v>
      </c>
      <c r="L125" s="94">
        <v>1.73925</v>
      </c>
      <c r="M125" s="94">
        <v>6124.0381130000005</v>
      </c>
      <c r="N125" s="94">
        <v>4.4357899999999999</v>
      </c>
      <c r="O125" s="94">
        <v>8987.1150870000019</v>
      </c>
      <c r="P125" s="94">
        <v>1.2519099999999999</v>
      </c>
      <c r="Q125" s="94">
        <v>4261.103959</v>
      </c>
      <c r="R125" s="94">
        <v>5.5766400000000003</v>
      </c>
      <c r="S125" s="94">
        <v>19327.26179</v>
      </c>
      <c r="T125" s="94">
        <v>0</v>
      </c>
      <c r="U125" s="94">
        <v>0</v>
      </c>
      <c r="V125" s="94">
        <v>6.4489300000000007</v>
      </c>
      <c r="W125" s="94">
        <v>21586.838129000003</v>
      </c>
      <c r="X125" s="94">
        <v>5.2891599999999999</v>
      </c>
      <c r="Y125" s="94">
        <v>17565.454782999997</v>
      </c>
      <c r="Z125" s="94">
        <v>0.6802999999999999</v>
      </c>
      <c r="AA125" s="94">
        <v>810.03321000000005</v>
      </c>
      <c r="AB125" s="100">
        <f t="shared" si="28"/>
        <v>43.18563000000001</v>
      </c>
      <c r="AC125" s="100">
        <f t="shared" si="28"/>
        <v>134660.46009400001</v>
      </c>
    </row>
    <row r="126" spans="1:31" ht="12" customHeight="1" x14ac:dyDescent="0.25">
      <c r="A126" s="92"/>
      <c r="B126" s="92" t="s">
        <v>142</v>
      </c>
      <c r="C126" s="93" t="s">
        <v>143</v>
      </c>
      <c r="D126" s="94">
        <v>175.875</v>
      </c>
      <c r="E126" s="94">
        <v>219640.83750000002</v>
      </c>
      <c r="F126" s="94">
        <v>45.625</v>
      </c>
      <c r="G126" s="94">
        <v>52075.362500000003</v>
      </c>
      <c r="H126" s="94">
        <v>168.09</v>
      </c>
      <c r="I126" s="94">
        <v>184638.29699999999</v>
      </c>
      <c r="J126" s="94">
        <v>73.507310000000004</v>
      </c>
      <c r="K126" s="94">
        <v>73492.649856999997</v>
      </c>
      <c r="L126" s="94">
        <v>172</v>
      </c>
      <c r="M126" s="94">
        <v>183449.9</v>
      </c>
      <c r="N126" s="94">
        <v>213.97499999999999</v>
      </c>
      <c r="O126" s="94">
        <v>224545.25</v>
      </c>
      <c r="P126" s="94">
        <v>116</v>
      </c>
      <c r="Q126" s="94">
        <v>127996.5</v>
      </c>
      <c r="R126" s="94">
        <v>216</v>
      </c>
      <c r="S126" s="94">
        <v>222351</v>
      </c>
      <c r="T126" s="94">
        <v>249.5</v>
      </c>
      <c r="U126" s="94">
        <v>255337.9</v>
      </c>
      <c r="V126" s="94">
        <v>277.03742999999997</v>
      </c>
      <c r="W126" s="94">
        <v>266669.28120999999</v>
      </c>
      <c r="X126" s="94">
        <v>342.80916999999999</v>
      </c>
      <c r="Y126" s="94">
        <v>353900.18209900003</v>
      </c>
      <c r="Z126" s="94">
        <v>181.27500000000001</v>
      </c>
      <c r="AA126" s="94">
        <v>197997.17499999999</v>
      </c>
      <c r="AB126" s="100">
        <f t="shared" si="28"/>
        <v>2231.69391</v>
      </c>
      <c r="AC126" s="100">
        <f t="shared" si="28"/>
        <v>2362094.3351659994</v>
      </c>
      <c r="AD126" s="15"/>
    </row>
    <row r="127" spans="1:31" ht="12" customHeight="1" x14ac:dyDescent="0.25">
      <c r="A127" s="92"/>
      <c r="B127" s="156" t="s">
        <v>144</v>
      </c>
      <c r="C127" s="93" t="s">
        <v>145</v>
      </c>
      <c r="D127" s="94">
        <v>3420.4334899999999</v>
      </c>
      <c r="E127" s="94">
        <v>4625075.2493229937</v>
      </c>
      <c r="F127" s="94">
        <v>3554.9279400000032</v>
      </c>
      <c r="G127" s="94">
        <v>5313539.988145995</v>
      </c>
      <c r="H127" s="94">
        <v>4498.2568300000039</v>
      </c>
      <c r="I127" s="94">
        <v>7184998.1241209963</v>
      </c>
      <c r="J127" s="94">
        <v>3762.4180000000001</v>
      </c>
      <c r="K127" s="94">
        <v>5339750.3517880077</v>
      </c>
      <c r="L127" s="94">
        <v>2437.1429299999982</v>
      </c>
      <c r="M127" s="94">
        <v>3994953.4302570005</v>
      </c>
      <c r="N127" s="94">
        <v>2426.4545899999994</v>
      </c>
      <c r="O127" s="94">
        <v>3835476.5828120033</v>
      </c>
      <c r="P127" s="94">
        <v>3367.3801399999988</v>
      </c>
      <c r="Q127" s="94">
        <v>4721105.7690669941</v>
      </c>
      <c r="R127" s="94">
        <v>2254.8460200000018</v>
      </c>
      <c r="S127" s="94">
        <v>3194975.5834540008</v>
      </c>
      <c r="T127" s="94">
        <v>4606.0280000000012</v>
      </c>
      <c r="U127" s="94">
        <v>6082331.4720869968</v>
      </c>
      <c r="V127" s="94">
        <v>3023.9731099999972</v>
      </c>
      <c r="W127" s="94">
        <v>4087198.9143420006</v>
      </c>
      <c r="X127" s="94">
        <v>3913.1587400000003</v>
      </c>
      <c r="Y127" s="94">
        <v>5302501.7363520032</v>
      </c>
      <c r="Z127" s="94">
        <v>4462.6820900000002</v>
      </c>
      <c r="AA127" s="94">
        <v>5619262.8762519993</v>
      </c>
      <c r="AB127" s="100">
        <f t="shared" si="28"/>
        <v>41727.701880000001</v>
      </c>
      <c r="AC127" s="100">
        <f t="shared" si="28"/>
        <v>59301170.078000993</v>
      </c>
    </row>
    <row r="128" spans="1:31" ht="12" customHeight="1" x14ac:dyDescent="0.25">
      <c r="A128" s="92"/>
      <c r="B128" s="92" t="s">
        <v>146</v>
      </c>
      <c r="C128" s="93" t="s">
        <v>147</v>
      </c>
      <c r="D128" s="94">
        <v>0</v>
      </c>
      <c r="E128" s="94">
        <v>0</v>
      </c>
      <c r="F128" s="94">
        <v>0</v>
      </c>
      <c r="G128" s="94">
        <v>0</v>
      </c>
      <c r="H128" s="94">
        <v>9.8659999999999997</v>
      </c>
      <c r="I128" s="94">
        <v>30558.948400000001</v>
      </c>
      <c r="J128" s="94">
        <v>0</v>
      </c>
      <c r="K128" s="94">
        <v>0</v>
      </c>
      <c r="L128" s="94">
        <v>0</v>
      </c>
      <c r="M128" s="94">
        <v>0</v>
      </c>
      <c r="N128" s="94">
        <v>0</v>
      </c>
      <c r="O128" s="94">
        <v>0</v>
      </c>
      <c r="P128" s="94">
        <v>0</v>
      </c>
      <c r="Q128" s="94">
        <v>0</v>
      </c>
      <c r="R128" s="94">
        <v>0</v>
      </c>
      <c r="S128" s="94">
        <v>0</v>
      </c>
      <c r="T128" s="94">
        <v>0</v>
      </c>
      <c r="U128" s="94">
        <v>0</v>
      </c>
      <c r="V128" s="94">
        <v>48</v>
      </c>
      <c r="W128" s="94">
        <v>27360</v>
      </c>
      <c r="X128" s="94">
        <v>0</v>
      </c>
      <c r="Y128" s="94">
        <v>0</v>
      </c>
      <c r="Z128" s="94">
        <v>0</v>
      </c>
      <c r="AA128" s="94">
        <v>0</v>
      </c>
      <c r="AB128" s="100">
        <f t="shared" si="28"/>
        <v>57.866</v>
      </c>
      <c r="AC128" s="100">
        <f t="shared" si="28"/>
        <v>57918.948400000001</v>
      </c>
      <c r="AD128" s="15"/>
      <c r="AE128" s="15"/>
    </row>
    <row r="129" spans="1:32" ht="12" customHeight="1" x14ac:dyDescent="0.25">
      <c r="A129" s="146"/>
      <c r="B129" s="92" t="s">
        <v>148</v>
      </c>
      <c r="C129" s="93" t="s">
        <v>149</v>
      </c>
      <c r="D129" s="94">
        <v>24.201429999999995</v>
      </c>
      <c r="E129" s="94">
        <v>26257.418920999997</v>
      </c>
      <c r="F129" s="94">
        <v>13.404720000000001</v>
      </c>
      <c r="G129" s="94">
        <v>16791.845497000006</v>
      </c>
      <c r="H129" s="94">
        <v>18.651929999999997</v>
      </c>
      <c r="I129" s="94">
        <v>20910.768706999999</v>
      </c>
      <c r="J129" s="94">
        <v>11.893760000000002</v>
      </c>
      <c r="K129" s="94">
        <v>12106.023466000001</v>
      </c>
      <c r="L129" s="94">
        <v>38.881220000000006</v>
      </c>
      <c r="M129" s="94">
        <v>37012.527879000016</v>
      </c>
      <c r="N129" s="94">
        <v>22.668890000000005</v>
      </c>
      <c r="O129" s="94">
        <v>21806.437496000013</v>
      </c>
      <c r="P129" s="94">
        <v>20.635430000000003</v>
      </c>
      <c r="Q129" s="94">
        <v>26397.608132000005</v>
      </c>
      <c r="R129" s="94">
        <v>15.285770000000001</v>
      </c>
      <c r="S129" s="94">
        <v>17500.340440000004</v>
      </c>
      <c r="T129" s="94">
        <v>28.954310000000024</v>
      </c>
      <c r="U129" s="94">
        <v>27854.220029000018</v>
      </c>
      <c r="V129" s="94">
        <v>14.819090000000003</v>
      </c>
      <c r="W129" s="94">
        <v>16822.401652</v>
      </c>
      <c r="X129" s="94">
        <v>26.101040000000015</v>
      </c>
      <c r="Y129" s="94">
        <v>24935.872737000005</v>
      </c>
      <c r="Z129" s="94">
        <v>20.566290000000009</v>
      </c>
      <c r="AA129" s="94">
        <v>27431.559216000012</v>
      </c>
      <c r="AB129" s="100">
        <f>D129+F129+H129+J129+L129+N129+P129+R129+T129+V129+X129+Z129</f>
        <v>256.06388000000004</v>
      </c>
      <c r="AC129" s="100">
        <f>E129+G129+I129+K129+M129+O129+Q129+S129+U129+W129+Y129+AA129</f>
        <v>275827.02417200006</v>
      </c>
      <c r="AD129" s="15"/>
    </row>
    <row r="130" spans="1:32" ht="12" customHeight="1" x14ac:dyDescent="0.25">
      <c r="A130" s="96"/>
      <c r="B130" s="96"/>
      <c r="C130" s="141" t="s">
        <v>150</v>
      </c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8"/>
      <c r="AC130" s="118"/>
    </row>
    <row r="131" spans="1:32" ht="12" customHeight="1" x14ac:dyDescent="0.25">
      <c r="A131" s="92"/>
      <c r="B131" s="92" t="s">
        <v>151</v>
      </c>
      <c r="C131" s="93" t="s">
        <v>152</v>
      </c>
      <c r="D131" s="94">
        <v>0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  <c r="J131" s="94">
        <v>0</v>
      </c>
      <c r="K131" s="94">
        <v>0</v>
      </c>
      <c r="L131" s="94">
        <v>0</v>
      </c>
      <c r="M131" s="94">
        <v>0</v>
      </c>
      <c r="N131" s="94">
        <v>0</v>
      </c>
      <c r="O131" s="94">
        <v>0</v>
      </c>
      <c r="P131" s="94">
        <v>0</v>
      </c>
      <c r="Q131" s="94">
        <v>0</v>
      </c>
      <c r="R131" s="94">
        <v>0</v>
      </c>
      <c r="S131" s="94">
        <v>0</v>
      </c>
      <c r="T131" s="94">
        <v>0</v>
      </c>
      <c r="U131" s="94">
        <v>0</v>
      </c>
      <c r="V131" s="94">
        <v>0</v>
      </c>
      <c r="W131" s="94">
        <v>0</v>
      </c>
      <c r="X131" s="94">
        <v>0</v>
      </c>
      <c r="Y131" s="94">
        <v>0</v>
      </c>
      <c r="Z131" s="94">
        <v>0</v>
      </c>
      <c r="AA131" s="94">
        <v>0</v>
      </c>
      <c r="AB131" s="100">
        <f t="shared" ref="AB131:AC133" si="29">D131+F131+H131+J131+L131+N131+P131+R131+T131+V131+X131+Z131</f>
        <v>0</v>
      </c>
      <c r="AC131" s="100">
        <f t="shared" si="29"/>
        <v>0</v>
      </c>
    </row>
    <row r="132" spans="1:32" ht="12" customHeight="1" x14ac:dyDescent="0.25">
      <c r="A132" s="92"/>
      <c r="B132" s="92" t="s">
        <v>153</v>
      </c>
      <c r="C132" s="93" t="s">
        <v>154</v>
      </c>
      <c r="D132" s="94">
        <v>0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  <c r="K132" s="94">
        <v>0</v>
      </c>
      <c r="L132" s="94">
        <v>0</v>
      </c>
      <c r="M132" s="94">
        <v>0</v>
      </c>
      <c r="N132" s="94">
        <v>0</v>
      </c>
      <c r="O132" s="94">
        <v>0</v>
      </c>
      <c r="P132" s="94">
        <v>0</v>
      </c>
      <c r="Q132" s="94">
        <v>0</v>
      </c>
      <c r="R132" s="94">
        <v>0</v>
      </c>
      <c r="S132" s="94">
        <v>0</v>
      </c>
      <c r="T132" s="94">
        <v>0</v>
      </c>
      <c r="U132" s="94">
        <v>0</v>
      </c>
      <c r="V132" s="94">
        <v>0</v>
      </c>
      <c r="W132" s="94">
        <v>0</v>
      </c>
      <c r="X132" s="94">
        <v>0</v>
      </c>
      <c r="Y132" s="94">
        <v>0</v>
      </c>
      <c r="Z132" s="94">
        <v>0</v>
      </c>
      <c r="AA132" s="94">
        <v>0</v>
      </c>
      <c r="AB132" s="100">
        <f t="shared" si="29"/>
        <v>0</v>
      </c>
      <c r="AC132" s="100">
        <f t="shared" si="29"/>
        <v>0</v>
      </c>
    </row>
    <row r="133" spans="1:32" ht="12" customHeight="1" x14ac:dyDescent="0.25">
      <c r="A133" s="92"/>
      <c r="B133" s="92" t="s">
        <v>155</v>
      </c>
      <c r="C133" s="93" t="s">
        <v>156</v>
      </c>
      <c r="D133" s="94">
        <v>0</v>
      </c>
      <c r="E133" s="94">
        <v>0</v>
      </c>
      <c r="F133" s="94">
        <v>0</v>
      </c>
      <c r="G133" s="94">
        <v>0</v>
      </c>
      <c r="H133" s="94">
        <v>0</v>
      </c>
      <c r="I133" s="94">
        <v>0</v>
      </c>
      <c r="J133" s="94">
        <v>0</v>
      </c>
      <c r="K133" s="94">
        <v>0</v>
      </c>
      <c r="L133" s="94">
        <v>0</v>
      </c>
      <c r="M133" s="94">
        <v>0</v>
      </c>
      <c r="N133" s="94">
        <v>0</v>
      </c>
      <c r="O133" s="94">
        <v>0</v>
      </c>
      <c r="P133" s="94">
        <v>0</v>
      </c>
      <c r="Q133" s="94">
        <v>0</v>
      </c>
      <c r="R133" s="94">
        <v>0</v>
      </c>
      <c r="S133" s="94">
        <v>0</v>
      </c>
      <c r="T133" s="94">
        <v>0</v>
      </c>
      <c r="U133" s="94">
        <v>0</v>
      </c>
      <c r="V133" s="94">
        <v>0</v>
      </c>
      <c r="W133" s="94">
        <v>0</v>
      </c>
      <c r="X133" s="94">
        <v>0</v>
      </c>
      <c r="Y133" s="94">
        <v>0</v>
      </c>
      <c r="Z133" s="94">
        <v>0</v>
      </c>
      <c r="AA133" s="94">
        <v>0</v>
      </c>
      <c r="AB133" s="100">
        <f t="shared" si="29"/>
        <v>0</v>
      </c>
      <c r="AC133" s="100">
        <f t="shared" si="29"/>
        <v>0</v>
      </c>
      <c r="AF133" s="2"/>
    </row>
    <row r="134" spans="1:32" ht="12" customHeight="1" x14ac:dyDescent="0.25">
      <c r="A134" s="61" t="s">
        <v>157</v>
      </c>
      <c r="B134" s="62"/>
      <c r="C134" s="87" t="s">
        <v>158</v>
      </c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8"/>
      <c r="AC134" s="118"/>
      <c r="AE134" s="2"/>
    </row>
    <row r="135" spans="1:32" ht="12" customHeight="1" x14ac:dyDescent="0.25">
      <c r="A135" s="145"/>
      <c r="B135" s="157" t="s">
        <v>159</v>
      </c>
      <c r="C135" s="93" t="s">
        <v>160</v>
      </c>
      <c r="D135" s="94">
        <v>0</v>
      </c>
      <c r="E135" s="94">
        <v>0</v>
      </c>
      <c r="F135" s="94">
        <v>0</v>
      </c>
      <c r="G135" s="94">
        <v>0</v>
      </c>
      <c r="H135" s="94">
        <v>0</v>
      </c>
      <c r="I135" s="94">
        <v>0</v>
      </c>
      <c r="J135" s="94">
        <v>0</v>
      </c>
      <c r="K135" s="94">
        <v>0</v>
      </c>
      <c r="L135" s="94">
        <v>2.181</v>
      </c>
      <c r="M135" s="94">
        <v>3039.8778000000002</v>
      </c>
      <c r="N135" s="94">
        <v>4.8150000000000004</v>
      </c>
      <c r="O135" s="94">
        <v>2888.5185000000001</v>
      </c>
      <c r="P135" s="94">
        <v>0</v>
      </c>
      <c r="Q135" s="94">
        <v>0</v>
      </c>
      <c r="R135" s="94">
        <v>11.2254</v>
      </c>
      <c r="S135" s="94">
        <v>2823.1880999999998</v>
      </c>
      <c r="T135" s="94">
        <v>0</v>
      </c>
      <c r="U135" s="94">
        <v>0</v>
      </c>
      <c r="V135" s="94">
        <v>0</v>
      </c>
      <c r="W135" s="94">
        <v>0</v>
      </c>
      <c r="X135" s="94">
        <v>0</v>
      </c>
      <c r="Y135" s="94">
        <v>0</v>
      </c>
      <c r="Z135" s="94">
        <v>0</v>
      </c>
      <c r="AA135" s="94">
        <v>0</v>
      </c>
      <c r="AB135" s="100">
        <f t="shared" ref="AB135:AB141" si="30">D135+F135+H135+J135+L135+N135+P135+R135+T135+V135+X135+Z135</f>
        <v>18.221400000000003</v>
      </c>
      <c r="AC135" s="100">
        <f t="shared" ref="AC135:AC143" si="31">E135+G135+I135+K135+M135+O135+Q135+S135+U135+W135+Y135+AA135</f>
        <v>8751.5843999999997</v>
      </c>
    </row>
    <row r="136" spans="1:32" ht="12" customHeight="1" x14ac:dyDescent="0.25">
      <c r="A136" s="157"/>
      <c r="B136" s="92" t="s">
        <v>161</v>
      </c>
      <c r="C136" s="93" t="s">
        <v>162</v>
      </c>
      <c r="D136" s="94">
        <v>29.9</v>
      </c>
      <c r="E136" s="94">
        <v>29407.0772</v>
      </c>
      <c r="F136" s="94">
        <v>40.488999999999997</v>
      </c>
      <c r="G136" s="94">
        <v>41259.508199999997</v>
      </c>
      <c r="H136" s="94">
        <v>59.08</v>
      </c>
      <c r="I136" s="94">
        <v>78745.952999999994</v>
      </c>
      <c r="J136" s="94">
        <v>108.56769</v>
      </c>
      <c r="K136" s="94">
        <v>118123.629749</v>
      </c>
      <c r="L136" s="94">
        <v>39.869999999999997</v>
      </c>
      <c r="M136" s="94">
        <v>49419.131699999998</v>
      </c>
      <c r="N136" s="94">
        <v>14.88265</v>
      </c>
      <c r="O136" s="94">
        <v>22968.158370000001</v>
      </c>
      <c r="P136" s="94">
        <v>8.7270000000000003</v>
      </c>
      <c r="Q136" s="94">
        <v>17599.740900000001</v>
      </c>
      <c r="R136" s="94">
        <v>27.484369999999998</v>
      </c>
      <c r="S136" s="94">
        <v>5288.1747999999998</v>
      </c>
      <c r="T136" s="94">
        <v>21.356999999999999</v>
      </c>
      <c r="U136" s="94">
        <v>28057.401600000001</v>
      </c>
      <c r="V136" s="94">
        <v>42.781819999999996</v>
      </c>
      <c r="W136" s="94">
        <v>36208.283199999998</v>
      </c>
      <c r="X136" s="94">
        <v>55.403270000000006</v>
      </c>
      <c r="Y136" s="94">
        <v>72594.276400000002</v>
      </c>
      <c r="Z136" s="94">
        <v>1.8</v>
      </c>
      <c r="AA136" s="94">
        <v>37800</v>
      </c>
      <c r="AB136" s="100">
        <f>D136+F136+H136+J136+L136+N136+P136+R136+T136+V136+X136+Z136</f>
        <v>450.34280000000001</v>
      </c>
      <c r="AC136" s="100">
        <f>E136+G136+I136+K136+M136+O136+Q136+S136+U136+W136+Y136+AA136</f>
        <v>537471.33511899994</v>
      </c>
      <c r="AD136" s="2"/>
    </row>
    <row r="137" spans="1:32" ht="12" customHeight="1" x14ac:dyDescent="0.25">
      <c r="A137" s="157"/>
      <c r="B137" s="92" t="s">
        <v>163</v>
      </c>
      <c r="C137" s="93" t="s">
        <v>230</v>
      </c>
      <c r="D137" s="94">
        <v>0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  <c r="K137" s="94">
        <v>0</v>
      </c>
      <c r="L137" s="94">
        <v>0.2</v>
      </c>
      <c r="M137" s="94">
        <v>263.3</v>
      </c>
      <c r="N137" s="94">
        <v>0</v>
      </c>
      <c r="O137" s="94">
        <v>0</v>
      </c>
      <c r="P137" s="94">
        <v>0</v>
      </c>
      <c r="Q137" s="94">
        <v>0</v>
      </c>
      <c r="R137" s="94">
        <v>0</v>
      </c>
      <c r="S137" s="94">
        <v>0</v>
      </c>
      <c r="T137" s="94">
        <v>20.16</v>
      </c>
      <c r="U137" s="94">
        <v>12499.2</v>
      </c>
      <c r="V137" s="94">
        <v>0</v>
      </c>
      <c r="W137" s="94">
        <v>0</v>
      </c>
      <c r="X137" s="94">
        <v>0</v>
      </c>
      <c r="Y137" s="94">
        <v>0</v>
      </c>
      <c r="Z137" s="94">
        <v>0</v>
      </c>
      <c r="AA137" s="94">
        <v>0</v>
      </c>
      <c r="AB137" s="100">
        <f t="shared" si="30"/>
        <v>20.36</v>
      </c>
      <c r="AC137" s="100">
        <f t="shared" si="31"/>
        <v>12762.5</v>
      </c>
    </row>
    <row r="138" spans="1:32" ht="12" customHeight="1" x14ac:dyDescent="0.25">
      <c r="A138" s="157"/>
      <c r="B138" s="92" t="s">
        <v>164</v>
      </c>
      <c r="C138" s="93" t="s">
        <v>165</v>
      </c>
      <c r="D138" s="94">
        <v>38.360750000000003</v>
      </c>
      <c r="E138" s="94">
        <v>60837.842375</v>
      </c>
      <c r="F138" s="94">
        <v>45.904300000000006</v>
      </c>
      <c r="G138" s="94">
        <v>63610.902100000007</v>
      </c>
      <c r="H138" s="94">
        <v>55.515449999999994</v>
      </c>
      <c r="I138" s="94">
        <v>81779.66167999999</v>
      </c>
      <c r="J138" s="94">
        <v>42.328199999999995</v>
      </c>
      <c r="K138" s="94">
        <v>66776.962740000003</v>
      </c>
      <c r="L138" s="94">
        <v>68.63306</v>
      </c>
      <c r="M138" s="94">
        <v>105444.742594</v>
      </c>
      <c r="N138" s="94">
        <v>62.546579999999999</v>
      </c>
      <c r="O138" s="94">
        <v>88106.88262199999</v>
      </c>
      <c r="P138" s="94">
        <v>62.127259999999993</v>
      </c>
      <c r="Q138" s="94">
        <v>84447.683728000004</v>
      </c>
      <c r="R138" s="94">
        <v>58.692089999999993</v>
      </c>
      <c r="S138" s="94">
        <v>76228.371136000002</v>
      </c>
      <c r="T138" s="94">
        <v>58.044389999999993</v>
      </c>
      <c r="U138" s="94">
        <v>71046.456991999992</v>
      </c>
      <c r="V138" s="94">
        <v>58.868549999999999</v>
      </c>
      <c r="W138" s="94">
        <v>74113.272645000005</v>
      </c>
      <c r="X138" s="94">
        <v>68.060949999999991</v>
      </c>
      <c r="Y138" s="94">
        <v>83655.897484999994</v>
      </c>
      <c r="Z138" s="94">
        <v>45.19455</v>
      </c>
      <c r="AA138" s="94">
        <v>53995.910284999998</v>
      </c>
      <c r="AB138" s="100">
        <f t="shared" si="30"/>
        <v>664.27613000000008</v>
      </c>
      <c r="AC138" s="100">
        <f t="shared" si="31"/>
        <v>910044.58638200001</v>
      </c>
    </row>
    <row r="139" spans="1:32" ht="12" customHeight="1" x14ac:dyDescent="0.25">
      <c r="A139" s="157"/>
      <c r="B139" s="92">
        <v>805.5</v>
      </c>
      <c r="C139" s="158" t="s">
        <v>251</v>
      </c>
      <c r="D139" s="94">
        <v>71.336529999999996</v>
      </c>
      <c r="E139" s="94">
        <v>103218.93092499999</v>
      </c>
      <c r="F139" s="94">
        <v>312.46598999999998</v>
      </c>
      <c r="G139" s="94">
        <v>313516.235484</v>
      </c>
      <c r="H139" s="94">
        <v>455.29263000000003</v>
      </c>
      <c r="I139" s="94">
        <v>513526.00529599993</v>
      </c>
      <c r="J139" s="94">
        <v>803.59749999999997</v>
      </c>
      <c r="K139" s="94">
        <v>1063590.9968590003</v>
      </c>
      <c r="L139" s="94">
        <v>348.94703000000004</v>
      </c>
      <c r="M139" s="94">
        <v>433947.57828100002</v>
      </c>
      <c r="N139" s="94">
        <v>29.307659999999998</v>
      </c>
      <c r="O139" s="94">
        <v>51380.865365999998</v>
      </c>
      <c r="P139" s="94">
        <v>21.754180000000005</v>
      </c>
      <c r="Q139" s="94">
        <v>44634.516993999998</v>
      </c>
      <c r="R139" s="94">
        <v>20.104009999999999</v>
      </c>
      <c r="S139" s="94">
        <v>31805.202277999997</v>
      </c>
      <c r="T139" s="94">
        <v>27.490100000000002</v>
      </c>
      <c r="U139" s="94">
        <v>35273.348040000004</v>
      </c>
      <c r="V139" s="94">
        <v>13.57211</v>
      </c>
      <c r="W139" s="94">
        <v>26963.211569999999</v>
      </c>
      <c r="X139" s="94">
        <v>42.803739999999998</v>
      </c>
      <c r="Y139" s="94">
        <v>79702.367199000015</v>
      </c>
      <c r="Z139" s="94">
        <v>215.99533000000002</v>
      </c>
      <c r="AA139" s="94">
        <v>247050.17443400002</v>
      </c>
      <c r="AB139" s="100">
        <f>D139+F139+H139+J139+L139+N139+P139+R139+T139+V139+X139+Z139</f>
        <v>2362.6668099999997</v>
      </c>
      <c r="AC139" s="100">
        <f>E139+G139+I139+K139+M139+O139+Q139+S139+U139+W139+Y139+AA139</f>
        <v>2944609.4327260004</v>
      </c>
    </row>
    <row r="140" spans="1:32" ht="12" customHeight="1" x14ac:dyDescent="0.25">
      <c r="A140" s="157"/>
      <c r="B140" s="92" t="s">
        <v>166</v>
      </c>
      <c r="C140" s="93" t="s">
        <v>167</v>
      </c>
      <c r="D140" s="94">
        <v>5.1120000000000001</v>
      </c>
      <c r="E140" s="94">
        <v>4612.0464000000002</v>
      </c>
      <c r="F140" s="94">
        <v>7.9007899999999998</v>
      </c>
      <c r="G140" s="94">
        <v>10240.213919</v>
      </c>
      <c r="H140" s="94">
        <v>0</v>
      </c>
      <c r="I140" s="94">
        <v>0</v>
      </c>
      <c r="J140" s="94">
        <v>0</v>
      </c>
      <c r="K140" s="94">
        <v>0</v>
      </c>
      <c r="L140" s="94">
        <v>0</v>
      </c>
      <c r="M140" s="94">
        <v>0</v>
      </c>
      <c r="N140" s="94">
        <v>0</v>
      </c>
      <c r="O140" s="94">
        <v>0</v>
      </c>
      <c r="P140" s="94">
        <v>0</v>
      </c>
      <c r="Q140" s="94">
        <v>0</v>
      </c>
      <c r="R140" s="94">
        <v>0</v>
      </c>
      <c r="S140" s="94">
        <v>0</v>
      </c>
      <c r="T140" s="94">
        <v>3.4089999999999998</v>
      </c>
      <c r="U140" s="94">
        <v>2897.65</v>
      </c>
      <c r="V140" s="94">
        <v>0</v>
      </c>
      <c r="W140" s="94">
        <v>0</v>
      </c>
      <c r="X140" s="94">
        <v>0</v>
      </c>
      <c r="Y140" s="94">
        <v>0</v>
      </c>
      <c r="Z140" s="94">
        <v>0</v>
      </c>
      <c r="AA140" s="94">
        <v>0</v>
      </c>
      <c r="AB140" s="100">
        <f>D140+F140+H140+J140+L140+N140+P140+R140+T140+V140+X140+Z140</f>
        <v>16.421789999999998</v>
      </c>
      <c r="AC140" s="100">
        <f>E140+G140+I140+K140+M140+O140+Q140+S140+U140+W140+Y140+AA140</f>
        <v>17749.910319000002</v>
      </c>
    </row>
    <row r="141" spans="1:32" ht="12" customHeight="1" x14ac:dyDescent="0.25">
      <c r="A141" s="157"/>
      <c r="B141" s="92" t="s">
        <v>168</v>
      </c>
      <c r="C141" s="93" t="s">
        <v>231</v>
      </c>
      <c r="D141" s="94">
        <v>0</v>
      </c>
      <c r="E141" s="94">
        <v>0</v>
      </c>
      <c r="F141" s="94">
        <v>0</v>
      </c>
      <c r="G141" s="94">
        <v>0</v>
      </c>
      <c r="H141" s="94">
        <v>0</v>
      </c>
      <c r="I141" s="94">
        <v>0</v>
      </c>
      <c r="J141" s="94">
        <v>0</v>
      </c>
      <c r="K141" s="94">
        <v>0</v>
      </c>
      <c r="L141" s="94">
        <v>0</v>
      </c>
      <c r="M141" s="94">
        <v>0</v>
      </c>
      <c r="N141" s="94">
        <v>0</v>
      </c>
      <c r="O141" s="94">
        <v>0</v>
      </c>
      <c r="P141" s="94">
        <v>0</v>
      </c>
      <c r="Q141" s="94">
        <v>0</v>
      </c>
      <c r="R141" s="94">
        <v>0</v>
      </c>
      <c r="S141" s="94">
        <v>0</v>
      </c>
      <c r="T141" s="94">
        <v>0</v>
      </c>
      <c r="U141" s="94">
        <v>0</v>
      </c>
      <c r="V141" s="94">
        <v>0</v>
      </c>
      <c r="W141" s="94">
        <v>0</v>
      </c>
      <c r="X141" s="94">
        <v>0</v>
      </c>
      <c r="Y141" s="94">
        <v>0</v>
      </c>
      <c r="Z141" s="94">
        <v>0</v>
      </c>
      <c r="AA141" s="94">
        <v>0</v>
      </c>
      <c r="AB141" s="100">
        <f t="shared" si="30"/>
        <v>0</v>
      </c>
      <c r="AC141" s="100">
        <f t="shared" si="31"/>
        <v>0</v>
      </c>
    </row>
    <row r="142" spans="1:32" ht="12" customHeight="1" x14ac:dyDescent="0.25">
      <c r="A142" s="157"/>
      <c r="B142" s="92" t="s">
        <v>169</v>
      </c>
      <c r="C142" s="93" t="s">
        <v>170</v>
      </c>
      <c r="D142" s="94">
        <v>180.76018999999999</v>
      </c>
      <c r="E142" s="94">
        <v>286267.10496300005</v>
      </c>
      <c r="F142" s="94">
        <v>194.26865000000006</v>
      </c>
      <c r="G142" s="94">
        <v>320045.91905999999</v>
      </c>
      <c r="H142" s="94">
        <v>387.56124999999997</v>
      </c>
      <c r="I142" s="94">
        <v>586621.91959000006</v>
      </c>
      <c r="J142" s="94">
        <v>341.25837000000013</v>
      </c>
      <c r="K142" s="94">
        <v>551563.24424000015</v>
      </c>
      <c r="L142" s="94">
        <v>684.86529000000007</v>
      </c>
      <c r="M142" s="94">
        <v>774630.86200099997</v>
      </c>
      <c r="N142" s="94">
        <v>574.43371999999999</v>
      </c>
      <c r="O142" s="94">
        <v>673203.41313499981</v>
      </c>
      <c r="P142" s="94">
        <v>642.4315600000001</v>
      </c>
      <c r="Q142" s="94">
        <v>701451.18777600012</v>
      </c>
      <c r="R142" s="94">
        <v>890.20327999999995</v>
      </c>
      <c r="S142" s="94">
        <v>802930.321643</v>
      </c>
      <c r="T142" s="94">
        <v>726.69909999999982</v>
      </c>
      <c r="U142" s="94">
        <v>617237.61744400009</v>
      </c>
      <c r="V142" s="94">
        <v>312.07600000000002</v>
      </c>
      <c r="W142" s="94">
        <v>369761.1295199999</v>
      </c>
      <c r="X142" s="94">
        <v>293.35890000000001</v>
      </c>
      <c r="Y142" s="94">
        <v>401171.14769199997</v>
      </c>
      <c r="Z142" s="94">
        <v>134.1506</v>
      </c>
      <c r="AA142" s="94">
        <v>275706.86248000001</v>
      </c>
      <c r="AB142" s="100">
        <f>D142+F142+H142+J142+L142+N142+P142+R142+T142+V142+X142+Z142</f>
        <v>5362.0669100000005</v>
      </c>
      <c r="AC142" s="100">
        <f t="shared" si="31"/>
        <v>6360590.7295439998</v>
      </c>
    </row>
    <row r="143" spans="1:32" ht="12" customHeight="1" x14ac:dyDescent="0.25">
      <c r="A143" s="157"/>
      <c r="B143" s="159" t="s">
        <v>171</v>
      </c>
      <c r="C143" s="146" t="s">
        <v>172</v>
      </c>
      <c r="D143" s="100">
        <f>+D144+D145</f>
        <v>775.88371000000006</v>
      </c>
      <c r="E143" s="100">
        <f t="shared" ref="E143:AA143" si="32">+E144+E145</f>
        <v>2057865.2313679997</v>
      </c>
      <c r="F143" s="100">
        <f t="shared" si="32"/>
        <v>666.60140000000013</v>
      </c>
      <c r="G143" s="100">
        <f t="shared" si="32"/>
        <v>1975156.6392099997</v>
      </c>
      <c r="H143" s="100">
        <f t="shared" si="32"/>
        <v>968.96368999999981</v>
      </c>
      <c r="I143" s="100">
        <f t="shared" si="32"/>
        <v>2353443.0108209997</v>
      </c>
      <c r="J143" s="100">
        <f t="shared" si="32"/>
        <v>716.49144999999999</v>
      </c>
      <c r="K143" s="100">
        <f t="shared" si="32"/>
        <v>1935683.5852099999</v>
      </c>
      <c r="L143" s="100">
        <f t="shared" si="32"/>
        <v>682.87936999999988</v>
      </c>
      <c r="M143" s="100">
        <f t="shared" si="32"/>
        <v>1546682.7660520002</v>
      </c>
      <c r="N143" s="100">
        <f t="shared" si="32"/>
        <v>458.99089000000004</v>
      </c>
      <c r="O143" s="100">
        <f t="shared" si="32"/>
        <v>1402918.2382180002</v>
      </c>
      <c r="P143" s="100">
        <f t="shared" si="32"/>
        <v>371.54865000000001</v>
      </c>
      <c r="Q143" s="100">
        <f t="shared" si="32"/>
        <v>1172460.0207230002</v>
      </c>
      <c r="R143" s="100">
        <f>+R144+R145</f>
        <v>551.36781000000008</v>
      </c>
      <c r="S143" s="100">
        <f t="shared" si="32"/>
        <v>1809852.0359369994</v>
      </c>
      <c r="T143" s="100">
        <f t="shared" si="32"/>
        <v>1205.7875600000002</v>
      </c>
      <c r="U143" s="100">
        <f t="shared" si="32"/>
        <v>4035739.7695439998</v>
      </c>
      <c r="V143" s="100">
        <f>+V144+V145</f>
        <v>1678.8228299999998</v>
      </c>
      <c r="W143" s="100">
        <f t="shared" si="32"/>
        <v>4752727.3979559997</v>
      </c>
      <c r="X143" s="100">
        <f t="shared" si="32"/>
        <v>2086.2473999999993</v>
      </c>
      <c r="Y143" s="100">
        <f t="shared" si="32"/>
        <v>5853183.0130149992</v>
      </c>
      <c r="Z143" s="100">
        <f t="shared" si="32"/>
        <v>1475.83115</v>
      </c>
      <c r="AA143" s="100">
        <f t="shared" si="32"/>
        <v>4176738.9204249983</v>
      </c>
      <c r="AB143" s="100">
        <f>D143+F143+H143+J143+L143+N143+P143+R143+T143+V143+X143+Z143</f>
        <v>11639.41591</v>
      </c>
      <c r="AC143" s="100">
        <f t="shared" si="31"/>
        <v>33072450.628478993</v>
      </c>
    </row>
    <row r="144" spans="1:32" ht="12" customHeight="1" x14ac:dyDescent="0.25">
      <c r="A144" s="157"/>
      <c r="B144" s="92" t="s">
        <v>173</v>
      </c>
      <c r="C144" s="93" t="s">
        <v>174</v>
      </c>
      <c r="D144" s="94">
        <v>698.0453</v>
      </c>
      <c r="E144" s="94">
        <v>1601035.1766979997</v>
      </c>
      <c r="F144" s="94">
        <v>528.59937000000014</v>
      </c>
      <c r="G144" s="94">
        <v>1271702.1743209998</v>
      </c>
      <c r="H144" s="94">
        <v>873.82930999999985</v>
      </c>
      <c r="I144" s="94">
        <v>1831774.9657039999</v>
      </c>
      <c r="J144" s="94">
        <v>547.66470000000004</v>
      </c>
      <c r="K144" s="94">
        <v>1063222.6555979999</v>
      </c>
      <c r="L144" s="94">
        <v>529.66010999999992</v>
      </c>
      <c r="M144" s="94">
        <v>1036114.1886030001</v>
      </c>
      <c r="N144" s="94">
        <v>308.36195000000004</v>
      </c>
      <c r="O144" s="94">
        <v>734284.60311899998</v>
      </c>
      <c r="P144" s="94">
        <v>270.72264000000001</v>
      </c>
      <c r="Q144" s="94">
        <v>920393.52040700021</v>
      </c>
      <c r="R144" s="94">
        <v>440.38170000000002</v>
      </c>
      <c r="S144" s="94">
        <v>1550571.6501889995</v>
      </c>
      <c r="T144" s="94">
        <v>1103.2284400000003</v>
      </c>
      <c r="U144" s="94">
        <v>3550133.8805679996</v>
      </c>
      <c r="V144" s="94">
        <v>1498.0308499999999</v>
      </c>
      <c r="W144" s="94">
        <v>4138800.5450820001</v>
      </c>
      <c r="X144" s="94">
        <v>1998.3370499999994</v>
      </c>
      <c r="Y144" s="94">
        <v>5474676.0159939993</v>
      </c>
      <c r="Z144" s="94">
        <v>1346.0115000000001</v>
      </c>
      <c r="AA144" s="94">
        <v>3698244.8444869984</v>
      </c>
      <c r="AB144" s="100">
        <f>D144+F144+H144+J144+L144+N144+P144+R144+T144+V144+X144+Z144</f>
        <v>10142.87292</v>
      </c>
      <c r="AC144" s="100">
        <f>E144+G144+I144+K144+M144+O144+Q144+S144+U144+W144+Y144+AA144</f>
        <v>26870954.220769994</v>
      </c>
    </row>
    <row r="145" spans="1:31" ht="12" customHeight="1" x14ac:dyDescent="0.25">
      <c r="A145" s="160"/>
      <c r="B145" s="103" t="s">
        <v>175</v>
      </c>
      <c r="C145" s="161" t="s">
        <v>176</v>
      </c>
      <c r="D145" s="94">
        <v>77.83841000000001</v>
      </c>
      <c r="E145" s="94">
        <v>456830.05466999998</v>
      </c>
      <c r="F145" s="94">
        <v>138.00202999999999</v>
      </c>
      <c r="G145" s="94">
        <v>703454.46488900005</v>
      </c>
      <c r="H145" s="94">
        <v>95.134380000000007</v>
      </c>
      <c r="I145" s="94">
        <v>521668.045117</v>
      </c>
      <c r="J145" s="105">
        <v>168.82675</v>
      </c>
      <c r="K145" s="105">
        <v>872460.92961200001</v>
      </c>
      <c r="L145" s="105">
        <v>153.21926000000002</v>
      </c>
      <c r="M145" s="105">
        <v>510568.57744899997</v>
      </c>
      <c r="N145" s="105">
        <v>150.62894</v>
      </c>
      <c r="O145" s="105">
        <v>668633.63509900006</v>
      </c>
      <c r="P145" s="105">
        <v>100.82601</v>
      </c>
      <c r="Q145" s="105">
        <v>252066.50031600002</v>
      </c>
      <c r="R145" s="105">
        <v>110.98611000000001</v>
      </c>
      <c r="S145" s="105">
        <v>259280.38574799997</v>
      </c>
      <c r="T145" s="105">
        <v>102.55911999999999</v>
      </c>
      <c r="U145" s="105">
        <v>485605.88897600002</v>
      </c>
      <c r="V145" s="105">
        <v>180.79198000000002</v>
      </c>
      <c r="W145" s="105">
        <v>613926.85287399997</v>
      </c>
      <c r="X145" s="105">
        <v>87.910350000000022</v>
      </c>
      <c r="Y145" s="105">
        <v>378506.99702100002</v>
      </c>
      <c r="Z145" s="105">
        <v>129.81965</v>
      </c>
      <c r="AA145" s="105">
        <v>478494.07593799999</v>
      </c>
      <c r="AB145" s="100">
        <f>D145+F145+H145+J145+L145+N145+P145+R145+T145+V145+X145+Z145</f>
        <v>1496.5429899999999</v>
      </c>
      <c r="AC145" s="100">
        <f>E145+G145+I145+K145+M145+O145+Q145+S145+U145+W145+Y145+AA145</f>
        <v>6201496.4077090006</v>
      </c>
      <c r="AD145" s="2"/>
    </row>
    <row r="146" spans="1:31" ht="12" customHeight="1" x14ac:dyDescent="0.25">
      <c r="A146" s="160"/>
      <c r="B146" s="103" t="s">
        <v>177</v>
      </c>
      <c r="C146" s="161" t="s">
        <v>178</v>
      </c>
      <c r="D146" s="105">
        <v>0</v>
      </c>
      <c r="E146" s="105">
        <v>0</v>
      </c>
      <c r="F146" s="105">
        <v>0</v>
      </c>
      <c r="G146" s="105">
        <v>0</v>
      </c>
      <c r="H146" s="105">
        <v>0</v>
      </c>
      <c r="I146" s="105">
        <v>0</v>
      </c>
      <c r="J146" s="105">
        <v>0</v>
      </c>
      <c r="K146" s="105">
        <v>0</v>
      </c>
      <c r="L146" s="105">
        <v>0</v>
      </c>
      <c r="M146" s="105">
        <v>0</v>
      </c>
      <c r="N146" s="105">
        <v>0</v>
      </c>
      <c r="O146" s="105">
        <v>0</v>
      </c>
      <c r="P146" s="105">
        <v>0</v>
      </c>
      <c r="Q146" s="105">
        <v>0</v>
      </c>
      <c r="R146" s="105">
        <v>0</v>
      </c>
      <c r="S146" s="105">
        <v>0</v>
      </c>
      <c r="T146" s="105">
        <v>0</v>
      </c>
      <c r="U146" s="105">
        <v>0</v>
      </c>
      <c r="V146" s="105">
        <v>0</v>
      </c>
      <c r="W146" s="105">
        <v>0</v>
      </c>
      <c r="X146" s="105">
        <v>0</v>
      </c>
      <c r="Y146" s="105">
        <v>0</v>
      </c>
      <c r="Z146" s="105">
        <v>0</v>
      </c>
      <c r="AA146" s="105">
        <v>0</v>
      </c>
      <c r="AB146" s="100">
        <f>D146+F146+H146+J146+L146+N146+P146+R146+T146+V146+X146+Z146</f>
        <v>0</v>
      </c>
      <c r="AC146" s="100">
        <f>E146+G146+I146+K146+M146+O146+Q146+S146+U146+W146+Y146+AA146</f>
        <v>0</v>
      </c>
    </row>
    <row r="147" spans="1:31" s="5" customFormat="1" ht="9.75" customHeight="1" x14ac:dyDescent="0.25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</row>
    <row r="148" spans="1:31" s="5" customFormat="1" ht="21.75" customHeight="1" x14ac:dyDescent="0.25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</row>
    <row r="149" spans="1:31" s="5" customFormat="1" ht="18" customHeight="1" x14ac:dyDescent="0.25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</row>
    <row r="150" spans="1:31" x14ac:dyDescent="0.25">
      <c r="A150" s="129"/>
      <c r="B150" s="129"/>
      <c r="C150" s="129"/>
      <c r="D150" s="130"/>
      <c r="E150" s="130"/>
      <c r="F150" s="130"/>
      <c r="G150" s="130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29"/>
      <c r="AC150" s="131" t="s">
        <v>179</v>
      </c>
    </row>
    <row r="151" spans="1:31" x14ac:dyDescent="0.25">
      <c r="A151" s="194" t="s">
        <v>288</v>
      </c>
      <c r="B151" s="194"/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</row>
    <row r="152" spans="1:31" ht="15.75" thickBot="1" x14ac:dyDescent="0.3">
      <c r="A152" s="198" t="s">
        <v>0</v>
      </c>
      <c r="B152" s="198"/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</row>
    <row r="153" spans="1:31" ht="15.75" thickBot="1" x14ac:dyDescent="0.3">
      <c r="A153" s="199" t="s">
        <v>1</v>
      </c>
      <c r="B153" s="201" t="s">
        <v>2</v>
      </c>
      <c r="C153" s="203" t="s">
        <v>71</v>
      </c>
      <c r="D153" s="205" t="s">
        <v>4</v>
      </c>
      <c r="E153" s="205"/>
      <c r="F153" s="205" t="s">
        <v>5</v>
      </c>
      <c r="G153" s="205"/>
      <c r="H153" s="205" t="s">
        <v>6</v>
      </c>
      <c r="I153" s="205"/>
      <c r="J153" s="205" t="s">
        <v>7</v>
      </c>
      <c r="K153" s="205"/>
      <c r="L153" s="205" t="s">
        <v>228</v>
      </c>
      <c r="M153" s="205"/>
      <c r="N153" s="205" t="s">
        <v>232</v>
      </c>
      <c r="O153" s="205"/>
      <c r="P153" s="205" t="s">
        <v>236</v>
      </c>
      <c r="Q153" s="205"/>
      <c r="R153" s="205" t="s">
        <v>237</v>
      </c>
      <c r="S153" s="205"/>
      <c r="T153" s="205" t="s">
        <v>238</v>
      </c>
      <c r="U153" s="205"/>
      <c r="V153" s="205" t="s">
        <v>239</v>
      </c>
      <c r="W153" s="205"/>
      <c r="X153" s="205" t="s">
        <v>240</v>
      </c>
      <c r="Y153" s="205"/>
      <c r="Z153" s="205" t="s">
        <v>241</v>
      </c>
      <c r="AA153" s="205"/>
      <c r="AB153" s="205" t="s">
        <v>8</v>
      </c>
      <c r="AC153" s="206"/>
    </row>
    <row r="154" spans="1:31" ht="15.75" thickBot="1" x14ac:dyDescent="0.3">
      <c r="A154" s="200"/>
      <c r="B154" s="202"/>
      <c r="C154" s="204"/>
      <c r="D154" s="178" t="s">
        <v>9</v>
      </c>
      <c r="E154" s="178" t="s">
        <v>10</v>
      </c>
      <c r="F154" s="178" t="s">
        <v>9</v>
      </c>
      <c r="G154" s="178" t="s">
        <v>10</v>
      </c>
      <c r="H154" s="178" t="s">
        <v>9</v>
      </c>
      <c r="I154" s="178" t="s">
        <v>10</v>
      </c>
      <c r="J154" s="178" t="s">
        <v>9</v>
      </c>
      <c r="K154" s="178" t="s">
        <v>10</v>
      </c>
      <c r="L154" s="178" t="s">
        <v>9</v>
      </c>
      <c r="M154" s="178" t="s">
        <v>10</v>
      </c>
      <c r="N154" s="178" t="s">
        <v>9</v>
      </c>
      <c r="O154" s="178" t="s">
        <v>10</v>
      </c>
      <c r="P154" s="178" t="s">
        <v>9</v>
      </c>
      <c r="Q154" s="178" t="s">
        <v>10</v>
      </c>
      <c r="R154" s="178" t="s">
        <v>9</v>
      </c>
      <c r="S154" s="178" t="s">
        <v>10</v>
      </c>
      <c r="T154" s="178" t="s">
        <v>9</v>
      </c>
      <c r="U154" s="178" t="s">
        <v>10</v>
      </c>
      <c r="V154" s="178" t="s">
        <v>9</v>
      </c>
      <c r="W154" s="178" t="s">
        <v>10</v>
      </c>
      <c r="X154" s="178" t="s">
        <v>9</v>
      </c>
      <c r="Y154" s="178" t="s">
        <v>10</v>
      </c>
      <c r="Z154" s="178" t="s">
        <v>9</v>
      </c>
      <c r="AA154" s="178" t="s">
        <v>10</v>
      </c>
      <c r="AB154" s="178" t="s">
        <v>9</v>
      </c>
      <c r="AC154" s="179" t="s">
        <v>10</v>
      </c>
    </row>
    <row r="155" spans="1:31" ht="13.5" customHeight="1" x14ac:dyDescent="0.25">
      <c r="A155" s="140"/>
      <c r="B155" s="98"/>
      <c r="C155" s="87" t="s">
        <v>180</v>
      </c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</row>
    <row r="156" spans="1:31" ht="12" customHeight="1" x14ac:dyDescent="0.25">
      <c r="A156" s="61" t="s">
        <v>181</v>
      </c>
      <c r="B156" s="140"/>
      <c r="C156" s="162" t="s">
        <v>182</v>
      </c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</row>
    <row r="157" spans="1:31" ht="12" customHeight="1" x14ac:dyDescent="0.25">
      <c r="A157" s="157"/>
      <c r="B157" s="92" t="s">
        <v>183</v>
      </c>
      <c r="C157" s="154" t="s">
        <v>184</v>
      </c>
      <c r="D157" s="99">
        <f>+D158+D159+D160+D161</f>
        <v>7701.7231500000007</v>
      </c>
      <c r="E157" s="99">
        <f t="shared" ref="E157:AA157" si="33">+E158+E159+E160+E161</f>
        <v>22383674.257774994</v>
      </c>
      <c r="F157" s="99">
        <f t="shared" si="33"/>
        <v>9393.255479999998</v>
      </c>
      <c r="G157" s="99">
        <f t="shared" si="33"/>
        <v>25824806.601788018</v>
      </c>
      <c r="H157" s="99">
        <f t="shared" si="33"/>
        <v>11544.002250000003</v>
      </c>
      <c r="I157" s="99">
        <f t="shared" si="33"/>
        <v>30149222.747225001</v>
      </c>
      <c r="J157" s="99">
        <f t="shared" si="33"/>
        <v>9600.0495200000041</v>
      </c>
      <c r="K157" s="99">
        <f t="shared" si="33"/>
        <v>25168388.468540996</v>
      </c>
      <c r="L157" s="99">
        <f t="shared" si="33"/>
        <v>10057.30809</v>
      </c>
      <c r="M157" s="99">
        <f t="shared" si="33"/>
        <v>26521739.860941995</v>
      </c>
      <c r="N157" s="99">
        <f t="shared" si="33"/>
        <v>5733.46875</v>
      </c>
      <c r="O157" s="99">
        <f t="shared" si="33"/>
        <v>15777320.181671001</v>
      </c>
      <c r="P157" s="99">
        <f t="shared" si="33"/>
        <v>4383.3651499999996</v>
      </c>
      <c r="Q157" s="99">
        <f t="shared" si="33"/>
        <v>12384941.397041006</v>
      </c>
      <c r="R157" s="99">
        <f t="shared" si="33"/>
        <v>4902.4618099999998</v>
      </c>
      <c r="S157" s="99">
        <f t="shared" si="33"/>
        <v>14105662.662240004</v>
      </c>
      <c r="T157" s="99">
        <f t="shared" si="33"/>
        <v>5460.7139700000007</v>
      </c>
      <c r="U157" s="99">
        <f t="shared" si="33"/>
        <v>15770425.413041998</v>
      </c>
      <c r="V157" s="99">
        <f t="shared" si="33"/>
        <v>7022.5745499999994</v>
      </c>
      <c r="W157" s="99">
        <f t="shared" si="33"/>
        <v>20432482.564030003</v>
      </c>
      <c r="X157" s="99">
        <f t="shared" si="33"/>
        <v>8204.8674699999974</v>
      </c>
      <c r="Y157" s="99">
        <f t="shared" si="33"/>
        <v>22588581.825336996</v>
      </c>
      <c r="Z157" s="99">
        <f t="shared" si="33"/>
        <v>10619.266670000001</v>
      </c>
      <c r="AA157" s="99">
        <f t="shared" si="33"/>
        <v>29360579.711019009</v>
      </c>
      <c r="AB157" s="99">
        <f>D157+F157+H157+J157+L157+N157+P157+R157+T157+V157+X157+Z157</f>
        <v>94623.056859999997</v>
      </c>
      <c r="AC157" s="99">
        <f t="shared" ref="AC157:AC189" si="34">E157+G157+I157+K157+M157+O157+Q157+S157+U157+W157+Y157+AA157</f>
        <v>260467825.690651</v>
      </c>
    </row>
    <row r="158" spans="1:31" ht="12" customHeight="1" x14ac:dyDescent="0.25">
      <c r="A158" s="157"/>
      <c r="B158" s="92"/>
      <c r="C158" s="163" t="s">
        <v>185</v>
      </c>
      <c r="D158" s="102">
        <v>3381.0217799999996</v>
      </c>
      <c r="E158" s="102">
        <v>9951084.1055689994</v>
      </c>
      <c r="F158" s="102">
        <v>5201.1896699999988</v>
      </c>
      <c r="G158" s="102">
        <v>14168813.951812021</v>
      </c>
      <c r="H158" s="102">
        <v>8002.0772800000022</v>
      </c>
      <c r="I158" s="102">
        <v>20566283.773867007</v>
      </c>
      <c r="J158" s="102">
        <v>6144.4798500000024</v>
      </c>
      <c r="K158" s="102">
        <v>16041514.692858994</v>
      </c>
      <c r="L158" s="102">
        <v>5841.8047899999992</v>
      </c>
      <c r="M158" s="102">
        <v>15714470.749502996</v>
      </c>
      <c r="N158" s="102">
        <v>3075.2035299999998</v>
      </c>
      <c r="O158" s="102">
        <v>8612725.0604919996</v>
      </c>
      <c r="P158" s="102">
        <v>2343.1729799999998</v>
      </c>
      <c r="Q158" s="102">
        <v>6738764.1179120066</v>
      </c>
      <c r="R158" s="102">
        <v>2580.7775699999993</v>
      </c>
      <c r="S158" s="102">
        <v>7551853.9327680031</v>
      </c>
      <c r="T158" s="102">
        <v>3191.0140300000007</v>
      </c>
      <c r="U158" s="102">
        <v>9162850.6591269989</v>
      </c>
      <c r="V158" s="102">
        <v>3807.6651900000002</v>
      </c>
      <c r="W158" s="102">
        <v>11365136.927400002</v>
      </c>
      <c r="X158" s="102">
        <v>5164.7534999999962</v>
      </c>
      <c r="Y158" s="102">
        <v>13822829.818219995</v>
      </c>
      <c r="Z158" s="102">
        <v>6498.5523300000013</v>
      </c>
      <c r="AA158" s="102">
        <v>17963663.980903003</v>
      </c>
      <c r="AB158" s="99">
        <f>D158+F158+H158+J158+L158+N158+P158+R158+T158+V158+X158+Z158</f>
        <v>55231.712499999994</v>
      </c>
      <c r="AC158" s="99">
        <f>E158+G158+I158+K158+M158+O158+Q158+S158+U158+W158+Y158+AA158</f>
        <v>151659991.77043203</v>
      </c>
      <c r="AE158" s="15"/>
    </row>
    <row r="159" spans="1:31" ht="12" customHeight="1" x14ac:dyDescent="0.25">
      <c r="A159" s="157"/>
      <c r="B159" s="92"/>
      <c r="C159" s="163" t="s">
        <v>186</v>
      </c>
      <c r="D159" s="102">
        <v>4071.9084300000004</v>
      </c>
      <c r="E159" s="102">
        <v>11805017.723386995</v>
      </c>
      <c r="F159" s="102">
        <v>3819.4871600000001</v>
      </c>
      <c r="G159" s="102">
        <v>10710579.803623999</v>
      </c>
      <c r="H159" s="102">
        <v>3224.3209299999999</v>
      </c>
      <c r="I159" s="102">
        <v>8792313.4669629969</v>
      </c>
      <c r="J159" s="102">
        <v>3110.8381800000016</v>
      </c>
      <c r="K159" s="102">
        <v>8241257.231478001</v>
      </c>
      <c r="L159" s="102">
        <v>3801.4236700000015</v>
      </c>
      <c r="M159" s="102">
        <v>9777292.8901969995</v>
      </c>
      <c r="N159" s="102">
        <v>2337.4578500000007</v>
      </c>
      <c r="O159" s="102">
        <v>6341156.5864030011</v>
      </c>
      <c r="P159" s="102">
        <v>1777.9736799999998</v>
      </c>
      <c r="Q159" s="102">
        <v>5031329.3003229992</v>
      </c>
      <c r="R159" s="102">
        <v>2069.7714800000003</v>
      </c>
      <c r="S159" s="102">
        <v>5957305.4061230011</v>
      </c>
      <c r="T159" s="102">
        <v>2170.7946799999995</v>
      </c>
      <c r="U159" s="102">
        <v>6356937.9615689982</v>
      </c>
      <c r="V159" s="102">
        <v>3048.2815799999994</v>
      </c>
      <c r="W159" s="102">
        <v>8645447.5795610007</v>
      </c>
      <c r="X159" s="102">
        <v>2865.9875800000009</v>
      </c>
      <c r="Y159" s="102">
        <v>8342463.5233009979</v>
      </c>
      <c r="Z159" s="102">
        <v>3868.5277899999992</v>
      </c>
      <c r="AA159" s="102">
        <v>10782456.517505005</v>
      </c>
      <c r="AB159" s="99">
        <f>D159+F159+H159+J159+L159+N159+P159+R159+T159+V159+X159+Z159</f>
        <v>36166.773009999997</v>
      </c>
      <c r="AC159" s="99">
        <f>E159+G159+I159+K159+M159+O159+Q159+S159+U159+W159+Y159+AA159</f>
        <v>100783557.99043401</v>
      </c>
    </row>
    <row r="160" spans="1:31" ht="12" customHeight="1" x14ac:dyDescent="0.25">
      <c r="A160" s="157"/>
      <c r="B160" s="92"/>
      <c r="C160" s="163" t="s">
        <v>187</v>
      </c>
      <c r="D160" s="102">
        <v>248.79294000000002</v>
      </c>
      <c r="E160" s="102">
        <v>627572.42881900002</v>
      </c>
      <c r="F160" s="102">
        <v>372.57865000000004</v>
      </c>
      <c r="G160" s="102">
        <v>945412.84635200002</v>
      </c>
      <c r="H160" s="102">
        <v>314.43304000000006</v>
      </c>
      <c r="I160" s="102">
        <v>786081.91339499992</v>
      </c>
      <c r="J160" s="102">
        <v>344.73149000000001</v>
      </c>
      <c r="K160" s="102">
        <v>885616.54420400003</v>
      </c>
      <c r="L160" s="102">
        <v>414.07963000000001</v>
      </c>
      <c r="M160" s="102">
        <v>1029976.2212419998</v>
      </c>
      <c r="N160" s="102">
        <v>320.80736999999999</v>
      </c>
      <c r="O160" s="102">
        <v>823438.53477600007</v>
      </c>
      <c r="P160" s="102">
        <v>262.21849000000003</v>
      </c>
      <c r="Q160" s="102">
        <v>614847.97880599997</v>
      </c>
      <c r="R160" s="102">
        <v>251.91275999999999</v>
      </c>
      <c r="S160" s="102">
        <v>596503.32334900019</v>
      </c>
      <c r="T160" s="102">
        <v>98.905260000000013</v>
      </c>
      <c r="U160" s="102">
        <v>250636.79234599997</v>
      </c>
      <c r="V160" s="102">
        <v>166.62778</v>
      </c>
      <c r="W160" s="102">
        <v>421898.05706900003</v>
      </c>
      <c r="X160" s="102">
        <v>174.12639000000001</v>
      </c>
      <c r="Y160" s="102">
        <v>423288.48381600005</v>
      </c>
      <c r="Z160" s="102">
        <v>252.18655000000001</v>
      </c>
      <c r="AA160" s="102">
        <v>614459.21261099994</v>
      </c>
      <c r="AB160" s="99">
        <f>D160+F160+H160+J160+L160+N160+P160+R160+T160+V160+X160+Z160</f>
        <v>3221.4003499999999</v>
      </c>
      <c r="AC160" s="99">
        <f t="shared" si="34"/>
        <v>8019732.3367849998</v>
      </c>
      <c r="AD160" s="15"/>
      <c r="AE160" s="15"/>
    </row>
    <row r="161" spans="1:31" ht="12" customHeight="1" x14ac:dyDescent="0.25">
      <c r="A161" s="157"/>
      <c r="B161" s="92"/>
      <c r="C161" s="163" t="s">
        <v>188</v>
      </c>
      <c r="D161" s="102">
        <v>0</v>
      </c>
      <c r="E161" s="102">
        <v>0</v>
      </c>
      <c r="F161" s="102">
        <v>0</v>
      </c>
      <c r="G161" s="102">
        <v>0</v>
      </c>
      <c r="H161" s="102">
        <v>3.1709999999999998</v>
      </c>
      <c r="I161" s="102">
        <v>4543.5929999999998</v>
      </c>
      <c r="J161" s="102">
        <v>0</v>
      </c>
      <c r="K161" s="102">
        <v>0</v>
      </c>
      <c r="L161" s="102">
        <v>0</v>
      </c>
      <c r="M161" s="102">
        <v>0</v>
      </c>
      <c r="N161" s="102">
        <v>0</v>
      </c>
      <c r="O161" s="102">
        <v>0</v>
      </c>
      <c r="P161" s="102">
        <v>0</v>
      </c>
      <c r="Q161" s="102">
        <v>0</v>
      </c>
      <c r="R161" s="102">
        <v>0</v>
      </c>
      <c r="S161" s="102">
        <v>0</v>
      </c>
      <c r="T161" s="102">
        <v>0</v>
      </c>
      <c r="U161" s="102">
        <v>0</v>
      </c>
      <c r="V161" s="102">
        <v>0</v>
      </c>
      <c r="W161" s="102">
        <v>0</v>
      </c>
      <c r="X161" s="102">
        <v>0</v>
      </c>
      <c r="Y161" s="102">
        <v>0</v>
      </c>
      <c r="Z161" s="102">
        <v>0</v>
      </c>
      <c r="AA161" s="102">
        <v>0</v>
      </c>
      <c r="AB161" s="99">
        <f>D161+F161+H161+J161+L161+N161+P161+R161+T161+V161+X161+Z161</f>
        <v>3.1709999999999998</v>
      </c>
      <c r="AC161" s="99">
        <f>E161+G161+I161+K161+M161+O161+Q161+S161+U161+W161+Y161+AA161</f>
        <v>4543.5929999999998</v>
      </c>
    </row>
    <row r="162" spans="1:31" ht="12" customHeight="1" x14ac:dyDescent="0.25">
      <c r="A162" s="209" t="s">
        <v>189</v>
      </c>
      <c r="B162" s="209"/>
      <c r="C162" s="154" t="s">
        <v>190</v>
      </c>
      <c r="D162" s="99">
        <f>+D163+D164+D165</f>
        <v>121.291</v>
      </c>
      <c r="E162" s="99">
        <f t="shared" ref="E162:AA162" si="35">+E163+E164+E165</f>
        <v>476185.04729999998</v>
      </c>
      <c r="F162" s="99">
        <f t="shared" si="35"/>
        <v>116.60032000000001</v>
      </c>
      <c r="G162" s="99">
        <f t="shared" si="35"/>
        <v>297763.50925200002</v>
      </c>
      <c r="H162" s="99">
        <f t="shared" si="35"/>
        <v>160.69606999999999</v>
      </c>
      <c r="I162" s="99">
        <f t="shared" si="35"/>
        <v>686384.46371500008</v>
      </c>
      <c r="J162" s="99">
        <f>+J163+J164+J165</f>
        <v>182.62816000000001</v>
      </c>
      <c r="K162" s="99">
        <f t="shared" si="35"/>
        <v>646429.07507200004</v>
      </c>
      <c r="L162" s="99">
        <f t="shared" si="35"/>
        <v>287.38052999999996</v>
      </c>
      <c r="M162" s="99">
        <f t="shared" si="35"/>
        <v>986004.26494100015</v>
      </c>
      <c r="N162" s="99">
        <f t="shared" si="35"/>
        <v>122.327</v>
      </c>
      <c r="O162" s="99">
        <f t="shared" si="35"/>
        <v>328918.79499999998</v>
      </c>
      <c r="P162" s="99">
        <f t="shared" si="35"/>
        <v>380.78434999999996</v>
      </c>
      <c r="Q162" s="99">
        <f t="shared" si="35"/>
        <v>996063.85541499988</v>
      </c>
      <c r="R162" s="99">
        <f t="shared" si="35"/>
        <v>437.50176999999991</v>
      </c>
      <c r="S162" s="99">
        <f t="shared" si="35"/>
        <v>1188084.1999800003</v>
      </c>
      <c r="T162" s="99">
        <f t="shared" si="35"/>
        <v>456.64530000000002</v>
      </c>
      <c r="U162" s="99">
        <f t="shared" si="35"/>
        <v>1323448.0009670001</v>
      </c>
      <c r="V162" s="99">
        <f t="shared" si="35"/>
        <v>461.71926999999994</v>
      </c>
      <c r="W162" s="99">
        <f t="shared" si="35"/>
        <v>1415902.285989</v>
      </c>
      <c r="X162" s="99">
        <f t="shared" si="35"/>
        <v>269.20947000000001</v>
      </c>
      <c r="Y162" s="99">
        <f t="shared" si="35"/>
        <v>758270.09256799996</v>
      </c>
      <c r="Z162" s="99">
        <f t="shared" si="35"/>
        <v>353.51708000000002</v>
      </c>
      <c r="AA162" s="99">
        <f t="shared" si="35"/>
        <v>949186.83901300014</v>
      </c>
      <c r="AB162" s="99">
        <f t="shared" ref="AB162:AB183" si="36">D162+F162+H162+J162+L162+N162+P162+R162+T162+V162+X162+Z162</f>
        <v>3350.3003199999998</v>
      </c>
      <c r="AC162" s="99">
        <f t="shared" si="34"/>
        <v>10052640.429212002</v>
      </c>
    </row>
    <row r="163" spans="1:31" ht="12" customHeight="1" x14ac:dyDescent="0.25">
      <c r="A163" s="164"/>
      <c r="B163" s="164"/>
      <c r="C163" s="163" t="s">
        <v>191</v>
      </c>
      <c r="D163" s="102">
        <v>70.275999999999996</v>
      </c>
      <c r="E163" s="102">
        <v>332200.66079999995</v>
      </c>
      <c r="F163" s="102">
        <v>12.545</v>
      </c>
      <c r="G163" s="102">
        <v>52036.66</v>
      </c>
      <c r="H163" s="102">
        <v>79.658370000000005</v>
      </c>
      <c r="I163" s="102">
        <v>552682.62461499998</v>
      </c>
      <c r="J163" s="102">
        <v>101.62816000000001</v>
      </c>
      <c r="K163" s="102">
        <v>583732.37507200008</v>
      </c>
      <c r="L163" s="102">
        <v>108.66940999999998</v>
      </c>
      <c r="M163" s="102">
        <v>637370.76184800011</v>
      </c>
      <c r="N163" s="102">
        <v>46.307000000000002</v>
      </c>
      <c r="O163" s="102">
        <v>161855.07999999999</v>
      </c>
      <c r="P163" s="102">
        <v>75.803989999999999</v>
      </c>
      <c r="Q163" s="102">
        <v>363922.55186499999</v>
      </c>
      <c r="R163" s="102">
        <v>208.09150999999997</v>
      </c>
      <c r="S163" s="102">
        <v>765254.30172600003</v>
      </c>
      <c r="T163" s="102">
        <v>224.45190000000002</v>
      </c>
      <c r="U163" s="102">
        <v>914765.62994300015</v>
      </c>
      <c r="V163" s="102">
        <v>277.51087999999999</v>
      </c>
      <c r="W163" s="102">
        <v>1100882.1454089999</v>
      </c>
      <c r="X163" s="102">
        <v>136.16709</v>
      </c>
      <c r="Y163" s="102">
        <v>482786.42858599999</v>
      </c>
      <c r="Z163" s="102">
        <v>228.50113000000002</v>
      </c>
      <c r="AA163" s="102">
        <v>710072.5839320001</v>
      </c>
      <c r="AB163" s="99">
        <f>D163+F163+H163+J163+L163+N163+P163+R163+T163+V163+X163+Z163</f>
        <v>1569.6104399999999</v>
      </c>
      <c r="AC163" s="99">
        <f t="shared" si="34"/>
        <v>6657561.8037959998</v>
      </c>
    </row>
    <row r="164" spans="1:31" ht="13.15" customHeight="1" x14ac:dyDescent="0.25">
      <c r="A164" s="164"/>
      <c r="B164" s="164"/>
      <c r="C164" s="163" t="s">
        <v>192</v>
      </c>
      <c r="D164" s="102">
        <v>51.015000000000001</v>
      </c>
      <c r="E164" s="102">
        <v>143984.38649999999</v>
      </c>
      <c r="F164" s="102">
        <v>104.05532000000001</v>
      </c>
      <c r="G164" s="102">
        <v>245726.84925199999</v>
      </c>
      <c r="H164" s="102">
        <v>54.037699999999994</v>
      </c>
      <c r="I164" s="102">
        <v>108648.53909999999</v>
      </c>
      <c r="J164" s="102">
        <v>27</v>
      </c>
      <c r="K164" s="102">
        <v>24753.599999999999</v>
      </c>
      <c r="L164" s="102">
        <v>151.71111999999999</v>
      </c>
      <c r="M164" s="102">
        <v>328305.20309299999</v>
      </c>
      <c r="N164" s="102">
        <v>76.02</v>
      </c>
      <c r="O164" s="102">
        <v>167063.715</v>
      </c>
      <c r="P164" s="102">
        <v>292.55180999999999</v>
      </c>
      <c r="Q164" s="102">
        <v>619326.225645</v>
      </c>
      <c r="R164" s="102">
        <v>228.24021999999997</v>
      </c>
      <c r="S164" s="102">
        <v>421920.42616200011</v>
      </c>
      <c r="T164" s="102">
        <v>218.6934</v>
      </c>
      <c r="U164" s="102">
        <v>396536.42102399998</v>
      </c>
      <c r="V164" s="102">
        <v>184.20838999999998</v>
      </c>
      <c r="W164" s="102">
        <v>315020.14058000001</v>
      </c>
      <c r="X164" s="102">
        <v>133.04238000000001</v>
      </c>
      <c r="Y164" s="102">
        <v>275483.66398199997</v>
      </c>
      <c r="Z164" s="102">
        <v>125.01595</v>
      </c>
      <c r="AA164" s="102">
        <v>239114.25508100001</v>
      </c>
      <c r="AB164" s="99">
        <f>D164+F164+H164+J164+L164+N164+P164+R164+T164+V164+X164+Z164</f>
        <v>1645.5912899999998</v>
      </c>
      <c r="AC164" s="99">
        <f t="shared" si="34"/>
        <v>3285883.425419</v>
      </c>
    </row>
    <row r="165" spans="1:31" ht="12" customHeight="1" x14ac:dyDescent="0.25">
      <c r="A165" s="164"/>
      <c r="B165" s="164"/>
      <c r="C165" s="163" t="s">
        <v>193</v>
      </c>
      <c r="D165" s="102">
        <v>0</v>
      </c>
      <c r="E165" s="102">
        <v>0</v>
      </c>
      <c r="F165" s="102">
        <v>0</v>
      </c>
      <c r="G165" s="102">
        <v>0</v>
      </c>
      <c r="H165" s="102">
        <v>27</v>
      </c>
      <c r="I165" s="102">
        <v>25053.3</v>
      </c>
      <c r="J165" s="102">
        <v>54</v>
      </c>
      <c r="K165" s="102">
        <v>37943.100000000006</v>
      </c>
      <c r="L165" s="102">
        <v>27</v>
      </c>
      <c r="M165" s="102">
        <v>20328.3</v>
      </c>
      <c r="N165" s="102">
        <v>0</v>
      </c>
      <c r="O165" s="102">
        <v>0</v>
      </c>
      <c r="P165" s="102">
        <v>12.42855</v>
      </c>
      <c r="Q165" s="102">
        <v>12815.077905</v>
      </c>
      <c r="R165" s="102">
        <v>1.17004</v>
      </c>
      <c r="S165" s="102">
        <v>909.47209199999998</v>
      </c>
      <c r="T165" s="102">
        <v>13.5</v>
      </c>
      <c r="U165" s="102">
        <v>12145.95</v>
      </c>
      <c r="V165" s="102">
        <v>0</v>
      </c>
      <c r="W165" s="102">
        <v>0</v>
      </c>
      <c r="X165" s="102">
        <v>0</v>
      </c>
      <c r="Y165" s="102">
        <v>0</v>
      </c>
      <c r="Z165" s="102">
        <v>0</v>
      </c>
      <c r="AA165" s="102">
        <v>0</v>
      </c>
      <c r="AB165" s="99">
        <f t="shared" si="36"/>
        <v>135.09859</v>
      </c>
      <c r="AC165" s="99">
        <f t="shared" si="34"/>
        <v>109195.199997</v>
      </c>
    </row>
    <row r="166" spans="1:31" ht="12" customHeight="1" x14ac:dyDescent="0.25">
      <c r="A166" s="210" t="s">
        <v>194</v>
      </c>
      <c r="B166" s="210"/>
      <c r="C166" s="165" t="s">
        <v>195</v>
      </c>
      <c r="D166" s="166">
        <f>+D167+D168+D169</f>
        <v>1389.7258999999999</v>
      </c>
      <c r="E166" s="166">
        <f t="shared" ref="E166:I166" si="37">+E167+E168+E169</f>
        <v>2074469.27783</v>
      </c>
      <c r="F166" s="166">
        <f>+F167+F168+F169</f>
        <v>5006.2437799999952</v>
      </c>
      <c r="G166" s="166">
        <f t="shared" si="37"/>
        <v>6212074.1512750033</v>
      </c>
      <c r="H166" s="166">
        <f>+H167+H168+H169</f>
        <v>8868.1216099999929</v>
      </c>
      <c r="I166" s="166">
        <f t="shared" si="37"/>
        <v>11231758.028380001</v>
      </c>
      <c r="J166" s="166">
        <f t="shared" ref="J166:AA166" si="38">+J167+J168+J169</f>
        <v>9424.6290099999969</v>
      </c>
      <c r="K166" s="166">
        <f t="shared" si="38"/>
        <v>12393710.890092004</v>
      </c>
      <c r="L166" s="166">
        <f t="shared" si="38"/>
        <v>9190.7514899999969</v>
      </c>
      <c r="M166" s="166">
        <f t="shared" si="38"/>
        <v>12337549.784313997</v>
      </c>
      <c r="N166" s="166">
        <f t="shared" si="38"/>
        <v>3623.24352</v>
      </c>
      <c r="O166" s="166">
        <f t="shared" si="38"/>
        <v>4702851.4205240002</v>
      </c>
      <c r="P166" s="166">
        <f t="shared" si="38"/>
        <v>4792.3391699999975</v>
      </c>
      <c r="Q166" s="166">
        <f t="shared" si="38"/>
        <v>6453385.938924999</v>
      </c>
      <c r="R166" s="166">
        <f t="shared" si="38"/>
        <v>4968.1620699999985</v>
      </c>
      <c r="S166" s="166">
        <f t="shared" si="38"/>
        <v>7171431.3878699997</v>
      </c>
      <c r="T166" s="166">
        <f t="shared" si="38"/>
        <v>5687.4053400000012</v>
      </c>
      <c r="U166" s="166">
        <f t="shared" si="38"/>
        <v>6354687.6484449971</v>
      </c>
      <c r="V166" s="166">
        <f t="shared" si="38"/>
        <v>6711.3168399999977</v>
      </c>
      <c r="W166" s="166">
        <f t="shared" si="38"/>
        <v>8648057.8657400031</v>
      </c>
      <c r="X166" s="166">
        <f t="shared" si="38"/>
        <v>6309.8962800000008</v>
      </c>
      <c r="Y166" s="166">
        <f t="shared" si="38"/>
        <v>11084594.834816998</v>
      </c>
      <c r="Z166" s="166">
        <f t="shared" si="38"/>
        <v>5716.4527100000014</v>
      </c>
      <c r="AA166" s="166">
        <f t="shared" si="38"/>
        <v>8948493.4029499982</v>
      </c>
      <c r="AB166" s="166">
        <f t="shared" si="36"/>
        <v>71688.287719999978</v>
      </c>
      <c r="AC166" s="166">
        <f t="shared" si="34"/>
        <v>97613064.631162003</v>
      </c>
      <c r="AE166" s="15"/>
    </row>
    <row r="167" spans="1:31" ht="12" customHeight="1" x14ac:dyDescent="0.25">
      <c r="A167" s="167"/>
      <c r="B167" s="167" t="s">
        <v>196</v>
      </c>
      <c r="C167" s="168" t="s">
        <v>197</v>
      </c>
      <c r="D167" s="169">
        <v>1176.6522600000001</v>
      </c>
      <c r="E167" s="169">
        <v>1919731.147449</v>
      </c>
      <c r="F167" s="169">
        <v>2757.9500799999964</v>
      </c>
      <c r="G167" s="169">
        <v>4360419.1311270026</v>
      </c>
      <c r="H167" s="169">
        <v>4654.6642099999945</v>
      </c>
      <c r="I167" s="169">
        <v>8294299.3116880041</v>
      </c>
      <c r="J167" s="169">
        <v>5835.0839899999974</v>
      </c>
      <c r="K167" s="169">
        <v>10207083.913408004</v>
      </c>
      <c r="L167" s="169">
        <v>5741.725169999997</v>
      </c>
      <c r="M167" s="169">
        <v>9723035.4187099971</v>
      </c>
      <c r="N167" s="169">
        <v>1983.6431000000002</v>
      </c>
      <c r="O167" s="169">
        <v>3289102.5885779997</v>
      </c>
      <c r="P167" s="169">
        <v>2688.9889199999984</v>
      </c>
      <c r="Q167" s="169">
        <v>4368367.9986639991</v>
      </c>
      <c r="R167" s="169">
        <v>3391.737549999998</v>
      </c>
      <c r="S167" s="169">
        <v>5789171.9296599999</v>
      </c>
      <c r="T167" s="169">
        <v>2498.7563400000004</v>
      </c>
      <c r="U167" s="169">
        <v>4002652.7373069972</v>
      </c>
      <c r="V167" s="169">
        <v>2774.4751600000004</v>
      </c>
      <c r="W167" s="169">
        <v>5090312.9252190012</v>
      </c>
      <c r="X167" s="169">
        <v>4299.7697000000016</v>
      </c>
      <c r="Y167" s="169">
        <v>9100514.9876199979</v>
      </c>
      <c r="Z167" s="169">
        <v>3199.6875800000021</v>
      </c>
      <c r="AA167" s="169">
        <v>6397284.9553009979</v>
      </c>
      <c r="AB167" s="166">
        <f t="shared" si="36"/>
        <v>41003.134059999997</v>
      </c>
      <c r="AC167" s="166">
        <f t="shared" si="34"/>
        <v>72541977.044731006</v>
      </c>
      <c r="AE167" s="15"/>
    </row>
    <row r="168" spans="1:31" ht="12" customHeight="1" x14ac:dyDescent="0.25">
      <c r="A168" s="167"/>
      <c r="B168" s="167" t="s">
        <v>198</v>
      </c>
      <c r="C168" s="168" t="s">
        <v>199</v>
      </c>
      <c r="D168" s="169">
        <v>24.494</v>
      </c>
      <c r="E168" s="169">
        <v>31232.2994</v>
      </c>
      <c r="F168" s="169">
        <v>122.071</v>
      </c>
      <c r="G168" s="169">
        <v>177419.81849999999</v>
      </c>
      <c r="H168" s="169">
        <v>417.53769</v>
      </c>
      <c r="I168" s="169">
        <v>514874.87834299996</v>
      </c>
      <c r="J168" s="169">
        <v>303.89362</v>
      </c>
      <c r="K168" s="169">
        <v>412083.79142899998</v>
      </c>
      <c r="L168" s="169">
        <v>516.32299999999998</v>
      </c>
      <c r="M168" s="169">
        <v>760329.18799999997</v>
      </c>
      <c r="N168" s="169">
        <v>456.54954000000004</v>
      </c>
      <c r="O168" s="169">
        <v>654293.77501200011</v>
      </c>
      <c r="P168" s="169">
        <v>565.21818999999994</v>
      </c>
      <c r="Q168" s="169">
        <v>902837.41697099991</v>
      </c>
      <c r="R168" s="169">
        <v>326.77444000000003</v>
      </c>
      <c r="S168" s="169">
        <v>479575.93608499994</v>
      </c>
      <c r="T168" s="169">
        <v>487.54753000000011</v>
      </c>
      <c r="U168" s="169">
        <v>647958.01541899994</v>
      </c>
      <c r="V168" s="169">
        <v>784.11027999999988</v>
      </c>
      <c r="W168" s="169">
        <v>1006373.1358259997</v>
      </c>
      <c r="X168" s="169">
        <v>814.02609999999993</v>
      </c>
      <c r="Y168" s="169">
        <v>1102851.3774679999</v>
      </c>
      <c r="Z168" s="169">
        <v>596.08872999999994</v>
      </c>
      <c r="AA168" s="169">
        <v>835333.23722600006</v>
      </c>
      <c r="AB168" s="166">
        <f t="shared" si="36"/>
        <v>5414.6341200000006</v>
      </c>
      <c r="AC168" s="166">
        <f t="shared" si="34"/>
        <v>7525162.8696790002</v>
      </c>
      <c r="AD168" s="15"/>
    </row>
    <row r="169" spans="1:31" ht="12" customHeight="1" x14ac:dyDescent="0.25">
      <c r="A169" s="167"/>
      <c r="B169" s="167" t="s">
        <v>200</v>
      </c>
      <c r="C169" s="168" t="s">
        <v>201</v>
      </c>
      <c r="D169" s="169">
        <v>188.57963999999998</v>
      </c>
      <c r="E169" s="169">
        <v>123505.83098100001</v>
      </c>
      <c r="F169" s="169">
        <v>2126.2226999999993</v>
      </c>
      <c r="G169" s="169">
        <v>1674235.2016480002</v>
      </c>
      <c r="H169" s="169">
        <v>3795.9197099999983</v>
      </c>
      <c r="I169" s="169">
        <v>2422583.8383489982</v>
      </c>
      <c r="J169" s="169">
        <v>3285.6513999999993</v>
      </c>
      <c r="K169" s="169">
        <v>1774543.1852550011</v>
      </c>
      <c r="L169" s="169">
        <v>2932.7033200000001</v>
      </c>
      <c r="M169" s="169">
        <v>1854185.1776040008</v>
      </c>
      <c r="N169" s="169">
        <v>1183.0508799999998</v>
      </c>
      <c r="O169" s="169">
        <v>759455.05693400023</v>
      </c>
      <c r="P169" s="169">
        <v>1538.1320599999985</v>
      </c>
      <c r="Q169" s="169">
        <v>1182180.5232900002</v>
      </c>
      <c r="R169" s="169">
        <v>1249.6500799999999</v>
      </c>
      <c r="S169" s="169">
        <v>902683.52212500037</v>
      </c>
      <c r="T169" s="169">
        <v>2701.1014700000001</v>
      </c>
      <c r="U169" s="169">
        <v>1704076.8957189997</v>
      </c>
      <c r="V169" s="169">
        <v>3152.7313999999969</v>
      </c>
      <c r="W169" s="169">
        <v>2551371.8046950013</v>
      </c>
      <c r="X169" s="169">
        <v>1196.1004799999996</v>
      </c>
      <c r="Y169" s="169">
        <v>881228.46972900024</v>
      </c>
      <c r="Z169" s="169">
        <v>1920.6763999999996</v>
      </c>
      <c r="AA169" s="169">
        <v>1715875.2104230004</v>
      </c>
      <c r="AB169" s="166">
        <f>D169+F169+H169+J169+L169+N169+P169+R169+T169+V169+X169+Z169</f>
        <v>25270.519539999994</v>
      </c>
      <c r="AC169" s="166">
        <f>E169+G169+I169+K169+M169+O169+Q169+S169+U169+W169+Y169+AA169</f>
        <v>17545924.716752004</v>
      </c>
    </row>
    <row r="170" spans="1:31" ht="12" customHeight="1" x14ac:dyDescent="0.25">
      <c r="A170" s="139"/>
      <c r="B170" s="92" t="s">
        <v>202</v>
      </c>
      <c r="C170" s="154" t="s">
        <v>203</v>
      </c>
      <c r="D170" s="99">
        <f>+D171+D172+D173</f>
        <v>663.88207999999986</v>
      </c>
      <c r="E170" s="99">
        <f t="shared" ref="E170:I170" si="39">+E171+E172+E173</f>
        <v>6868007.1094660005</v>
      </c>
      <c r="F170" s="99">
        <f t="shared" si="39"/>
        <v>687.15491000000009</v>
      </c>
      <c r="G170" s="99">
        <f t="shared" si="39"/>
        <v>8348962.892930002</v>
      </c>
      <c r="H170" s="99">
        <f t="shared" si="39"/>
        <v>1059.6416400000003</v>
      </c>
      <c r="I170" s="99">
        <f t="shared" si="39"/>
        <v>12956278.693159003</v>
      </c>
      <c r="J170" s="99">
        <f t="shared" ref="J170:AA170" si="40">+J171+J172+J173</f>
        <v>505.48135000000008</v>
      </c>
      <c r="K170" s="99">
        <f t="shared" si="40"/>
        <v>7506261.7703070017</v>
      </c>
      <c r="L170" s="99">
        <f t="shared" si="40"/>
        <v>699.39551000000006</v>
      </c>
      <c r="M170" s="99">
        <f t="shared" si="40"/>
        <v>9499900.6295359936</v>
      </c>
      <c r="N170" s="99">
        <f t="shared" si="40"/>
        <v>606.7896599999998</v>
      </c>
      <c r="O170" s="99">
        <f t="shared" si="40"/>
        <v>7645583.6514329994</v>
      </c>
      <c r="P170" s="99">
        <f t="shared" si="40"/>
        <v>568.98579000000007</v>
      </c>
      <c r="Q170" s="99">
        <f t="shared" si="40"/>
        <v>7849636.0152229974</v>
      </c>
      <c r="R170" s="99">
        <f>+R171+R172+R173</f>
        <v>768.99469999999974</v>
      </c>
      <c r="S170" s="99">
        <f t="shared" si="40"/>
        <v>10960310.943302998</v>
      </c>
      <c r="T170" s="99">
        <f t="shared" si="40"/>
        <v>522.07330000000002</v>
      </c>
      <c r="U170" s="99">
        <f t="shared" si="40"/>
        <v>6615335.7415610012</v>
      </c>
      <c r="V170" s="99">
        <f t="shared" si="40"/>
        <v>564.70855000000029</v>
      </c>
      <c r="W170" s="99">
        <f t="shared" si="40"/>
        <v>8178965.576342009</v>
      </c>
      <c r="X170" s="99">
        <f t="shared" si="40"/>
        <v>602.36672999999985</v>
      </c>
      <c r="Y170" s="99">
        <f t="shared" si="40"/>
        <v>8026399.0803509997</v>
      </c>
      <c r="Z170" s="99">
        <f t="shared" si="40"/>
        <v>976.3537199999995</v>
      </c>
      <c r="AA170" s="99">
        <f t="shared" si="40"/>
        <v>12201518.499430003</v>
      </c>
      <c r="AB170" s="99">
        <f t="shared" si="36"/>
        <v>8225.8279399999992</v>
      </c>
      <c r="AC170" s="99">
        <f t="shared" si="34"/>
        <v>106657160.60304099</v>
      </c>
    </row>
    <row r="171" spans="1:31" ht="12" customHeight="1" x14ac:dyDescent="0.25">
      <c r="A171" s="139"/>
      <c r="B171" s="92"/>
      <c r="C171" s="163" t="s">
        <v>204</v>
      </c>
      <c r="D171" s="102">
        <v>597.86907999999994</v>
      </c>
      <c r="E171" s="102">
        <v>6743279.8151660003</v>
      </c>
      <c r="F171" s="102">
        <v>685.32791000000009</v>
      </c>
      <c r="G171" s="102">
        <v>8336274.0125300018</v>
      </c>
      <c r="H171" s="102">
        <v>1021.1598900000002</v>
      </c>
      <c r="I171" s="102">
        <v>12789557.049342003</v>
      </c>
      <c r="J171" s="102">
        <v>505.48135000000008</v>
      </c>
      <c r="K171" s="102">
        <v>7506261.7703070017</v>
      </c>
      <c r="L171" s="102">
        <v>623.47923000000003</v>
      </c>
      <c r="M171" s="102">
        <v>8999053.1092709936</v>
      </c>
      <c r="N171" s="102">
        <v>578.18751999999984</v>
      </c>
      <c r="O171" s="102">
        <v>7515921.8020269992</v>
      </c>
      <c r="P171" s="102">
        <v>548.30915000000005</v>
      </c>
      <c r="Q171" s="102">
        <v>7759990.3748389976</v>
      </c>
      <c r="R171" s="102">
        <v>768.99469999999974</v>
      </c>
      <c r="S171" s="102">
        <v>10960310.943302998</v>
      </c>
      <c r="T171" s="102">
        <v>482.89082999999999</v>
      </c>
      <c r="U171" s="102">
        <v>6454952.9082550015</v>
      </c>
      <c r="V171" s="102">
        <v>541.55155000000025</v>
      </c>
      <c r="W171" s="102">
        <v>8078328.5789420092</v>
      </c>
      <c r="X171" s="102">
        <v>550.76801999999986</v>
      </c>
      <c r="Y171" s="102">
        <v>7812581.0382579993</v>
      </c>
      <c r="Z171" s="102">
        <v>962.18617999999947</v>
      </c>
      <c r="AA171" s="102">
        <v>12129806.716668002</v>
      </c>
      <c r="AB171" s="99">
        <f>D171+F171+H171+J171+L171+N171+P171+R171+T171+V171+X171+Z171</f>
        <v>7866.2054099999996</v>
      </c>
      <c r="AC171" s="99">
        <f t="shared" si="34"/>
        <v>105086318.11890802</v>
      </c>
    </row>
    <row r="172" spans="1:31" ht="12" customHeight="1" x14ac:dyDescent="0.25">
      <c r="A172" s="139"/>
      <c r="B172" s="92"/>
      <c r="C172" s="163" t="s">
        <v>205</v>
      </c>
      <c r="D172" s="102">
        <v>8.5730000000000004</v>
      </c>
      <c r="E172" s="102">
        <v>58711.502299999993</v>
      </c>
      <c r="F172" s="102">
        <v>1.827</v>
      </c>
      <c r="G172" s="102">
        <v>12688.8804</v>
      </c>
      <c r="H172" s="102">
        <v>13.08075</v>
      </c>
      <c r="I172" s="102">
        <v>101702.70411700002</v>
      </c>
      <c r="J172" s="102">
        <v>0</v>
      </c>
      <c r="K172" s="102">
        <v>0</v>
      </c>
      <c r="L172" s="102">
        <v>51.421880000000002</v>
      </c>
      <c r="M172" s="102">
        <v>408934.73370500002</v>
      </c>
      <c r="N172" s="102">
        <v>3.2370000000000001</v>
      </c>
      <c r="O172" s="102">
        <v>22547.399700000002</v>
      </c>
      <c r="P172" s="102">
        <v>0</v>
      </c>
      <c r="Q172" s="102">
        <v>0</v>
      </c>
      <c r="R172" s="102">
        <v>0</v>
      </c>
      <c r="S172" s="102">
        <v>0</v>
      </c>
      <c r="T172" s="102">
        <v>2.8924700000000003</v>
      </c>
      <c r="U172" s="102">
        <v>17594.384806000002</v>
      </c>
      <c r="V172" s="102">
        <v>5.0129999999999999</v>
      </c>
      <c r="W172" s="102">
        <v>34852.296600000001</v>
      </c>
      <c r="X172" s="102">
        <v>7.3728299999999996</v>
      </c>
      <c r="Y172" s="102">
        <v>49237.105949000004</v>
      </c>
      <c r="Z172" s="102">
        <v>9.6259999999999994</v>
      </c>
      <c r="AA172" s="102">
        <v>57994.969499999999</v>
      </c>
      <c r="AB172" s="99">
        <f>D172+F172+H172+J172+L172+N172+P172+R172+T172+V172+X172+Z172</f>
        <v>103.04393</v>
      </c>
      <c r="AC172" s="99">
        <f t="shared" si="34"/>
        <v>764263.97707700008</v>
      </c>
    </row>
    <row r="173" spans="1:31" ht="12" customHeight="1" x14ac:dyDescent="0.25">
      <c r="A173" s="139"/>
      <c r="B173" s="92"/>
      <c r="C173" s="163" t="s">
        <v>206</v>
      </c>
      <c r="D173" s="102">
        <v>57.44</v>
      </c>
      <c r="E173" s="102">
        <v>66015.792000000001</v>
      </c>
      <c r="F173" s="102">
        <v>0</v>
      </c>
      <c r="G173" s="102">
        <v>0</v>
      </c>
      <c r="H173" s="102">
        <v>25.401</v>
      </c>
      <c r="I173" s="102">
        <v>65018.939700000003</v>
      </c>
      <c r="J173" s="102">
        <v>0</v>
      </c>
      <c r="K173" s="102">
        <v>0</v>
      </c>
      <c r="L173" s="102">
        <v>24.494400000000002</v>
      </c>
      <c r="M173" s="102">
        <v>91912.786559999993</v>
      </c>
      <c r="N173" s="102">
        <v>25.36514</v>
      </c>
      <c r="O173" s="102">
        <v>107114.449706</v>
      </c>
      <c r="P173" s="102">
        <v>20.676639999999999</v>
      </c>
      <c r="Q173" s="102">
        <v>89645.640383999998</v>
      </c>
      <c r="R173" s="102">
        <v>0</v>
      </c>
      <c r="S173" s="102">
        <v>0</v>
      </c>
      <c r="T173" s="102">
        <v>36.29</v>
      </c>
      <c r="U173" s="102">
        <v>142788.4485</v>
      </c>
      <c r="V173" s="102">
        <v>18.143999999999998</v>
      </c>
      <c r="W173" s="102">
        <v>65784.700800000006</v>
      </c>
      <c r="X173" s="102">
        <v>44.225880000000004</v>
      </c>
      <c r="Y173" s="102">
        <v>164580.93614399998</v>
      </c>
      <c r="Z173" s="102">
        <v>4.5415400000000004</v>
      </c>
      <c r="AA173" s="102">
        <v>13716.813262</v>
      </c>
      <c r="AB173" s="99">
        <f t="shared" si="36"/>
        <v>256.57859999999999</v>
      </c>
      <c r="AC173" s="99">
        <f t="shared" si="34"/>
        <v>806578.50705599994</v>
      </c>
      <c r="AD173" s="15"/>
    </row>
    <row r="174" spans="1:31" ht="12" customHeight="1" x14ac:dyDescent="0.25">
      <c r="A174" s="72" t="s">
        <v>207</v>
      </c>
      <c r="B174" s="185" t="s">
        <v>208</v>
      </c>
      <c r="C174" s="154" t="s">
        <v>209</v>
      </c>
      <c r="D174" s="99">
        <v>2018.2989600000005</v>
      </c>
      <c r="E174" s="99">
        <v>6910451.740562005</v>
      </c>
      <c r="F174" s="99">
        <v>1976.3786500000003</v>
      </c>
      <c r="G174" s="99">
        <v>6343185.7377079986</v>
      </c>
      <c r="H174" s="99">
        <v>2674.5551800000012</v>
      </c>
      <c r="I174" s="99">
        <v>9133784.4004630055</v>
      </c>
      <c r="J174" s="99">
        <v>2621.1080900000015</v>
      </c>
      <c r="K174" s="99">
        <v>7839313.9298509965</v>
      </c>
      <c r="L174" s="99">
        <v>2163.3878799999989</v>
      </c>
      <c r="M174" s="99">
        <v>7700353.1919369996</v>
      </c>
      <c r="N174" s="99">
        <v>1713.7655999999999</v>
      </c>
      <c r="O174" s="99">
        <v>5315745.5130090024</v>
      </c>
      <c r="P174" s="99">
        <v>1412.2609799999989</v>
      </c>
      <c r="Q174" s="99">
        <v>5802787.6021630103</v>
      </c>
      <c r="R174" s="99">
        <v>1395.9638299999997</v>
      </c>
      <c r="S174" s="99">
        <v>5152320.2585849985</v>
      </c>
      <c r="T174" s="99">
        <v>1109.1643000000001</v>
      </c>
      <c r="U174" s="99">
        <v>4329058.3535750052</v>
      </c>
      <c r="V174" s="99">
        <v>1304.6954600000001</v>
      </c>
      <c r="W174" s="99">
        <v>4631281.3708920013</v>
      </c>
      <c r="X174" s="99">
        <v>1103.6198200000003</v>
      </c>
      <c r="Y174" s="99">
        <v>5104359.9652769985</v>
      </c>
      <c r="Z174" s="99">
        <v>1585.7228500000001</v>
      </c>
      <c r="AA174" s="99">
        <v>5651186.0571380053</v>
      </c>
      <c r="AB174" s="99">
        <f t="shared" si="36"/>
        <v>21078.921600000001</v>
      </c>
      <c r="AC174" s="99">
        <f t="shared" si="34"/>
        <v>73913828.12116003</v>
      </c>
      <c r="AD174" s="15"/>
      <c r="AE174" s="15"/>
    </row>
    <row r="175" spans="1:31" ht="12" customHeight="1" x14ac:dyDescent="0.25">
      <c r="A175" s="77"/>
      <c r="B175" s="92"/>
      <c r="C175" s="170" t="s">
        <v>283</v>
      </c>
      <c r="D175" s="102">
        <v>982.10523999999998</v>
      </c>
      <c r="E175" s="102">
        <v>4441501.0417289995</v>
      </c>
      <c r="F175" s="102">
        <v>1902.7696000000001</v>
      </c>
      <c r="G175" s="102">
        <v>8780631.6012200005</v>
      </c>
      <c r="H175" s="102">
        <v>2207.02909</v>
      </c>
      <c r="I175" s="102">
        <v>10166240.034193</v>
      </c>
      <c r="J175" s="102">
        <v>1504.7061000000001</v>
      </c>
      <c r="K175" s="102">
        <v>6677093.1417899998</v>
      </c>
      <c r="L175" s="102">
        <v>1320.7731799999999</v>
      </c>
      <c r="M175" s="102">
        <v>5802526.4793920005</v>
      </c>
      <c r="N175" s="102">
        <v>777.68285000000003</v>
      </c>
      <c r="O175" s="102">
        <v>3293684.4872939996</v>
      </c>
      <c r="P175" s="102">
        <v>684.72145999999998</v>
      </c>
      <c r="Q175" s="102">
        <v>2902859.555981</v>
      </c>
      <c r="R175" s="102">
        <v>677.03492999999992</v>
      </c>
      <c r="S175" s="102">
        <v>2746444.1948200003</v>
      </c>
      <c r="T175" s="102">
        <v>1678.9464399999999</v>
      </c>
      <c r="U175" s="102">
        <v>6826175.8071999997</v>
      </c>
      <c r="V175" s="102">
        <v>1088.81342</v>
      </c>
      <c r="W175" s="102">
        <v>4383626.1852589995</v>
      </c>
      <c r="X175" s="102">
        <v>1534.04729</v>
      </c>
      <c r="Y175" s="102">
        <v>5923351.7238659998</v>
      </c>
      <c r="Z175" s="102">
        <v>974.57865000000004</v>
      </c>
      <c r="AA175" s="102">
        <v>3641741.6392000001</v>
      </c>
      <c r="AB175" s="99">
        <f t="shared" si="36"/>
        <v>15333.208250000001</v>
      </c>
      <c r="AC175" s="99">
        <f t="shared" si="34"/>
        <v>65585875.891944014</v>
      </c>
    </row>
    <row r="176" spans="1:31" ht="12" customHeight="1" x14ac:dyDescent="0.25">
      <c r="A176" s="77"/>
      <c r="B176" s="92"/>
      <c r="C176" s="170" t="s">
        <v>282</v>
      </c>
      <c r="D176" s="102">
        <v>885.90544000000011</v>
      </c>
      <c r="E176" s="102">
        <v>4414102.349204001</v>
      </c>
      <c r="F176" s="102">
        <v>627.06631999999991</v>
      </c>
      <c r="G176" s="102">
        <v>3222024.44655</v>
      </c>
      <c r="H176" s="102">
        <v>479.95074</v>
      </c>
      <c r="I176" s="102">
        <v>2449978.3894479997</v>
      </c>
      <c r="J176" s="102">
        <v>451.00810999999987</v>
      </c>
      <c r="K176" s="102">
        <v>2215513.9833649993</v>
      </c>
      <c r="L176" s="102">
        <v>460.77152999999998</v>
      </c>
      <c r="M176" s="102">
        <v>2057614.3182639999</v>
      </c>
      <c r="N176" s="102">
        <v>446.28612999999996</v>
      </c>
      <c r="O176" s="102">
        <v>1828776.2294449997</v>
      </c>
      <c r="P176" s="102">
        <v>422.17908999999997</v>
      </c>
      <c r="Q176" s="102">
        <v>1617007.3521740003</v>
      </c>
      <c r="R176" s="102">
        <v>670.05491000000006</v>
      </c>
      <c r="S176" s="102">
        <v>2498384.7626619996</v>
      </c>
      <c r="T176" s="102">
        <v>771.69960000000026</v>
      </c>
      <c r="U176" s="102">
        <v>2784581.6452310001</v>
      </c>
      <c r="V176" s="102">
        <v>407.85538000000003</v>
      </c>
      <c r="W176" s="102">
        <v>1512548.8177100003</v>
      </c>
      <c r="X176" s="102">
        <v>421.49080000000004</v>
      </c>
      <c r="Y176" s="102">
        <v>1581236.3059449999</v>
      </c>
      <c r="Z176" s="102">
        <v>388.69535999999999</v>
      </c>
      <c r="AA176" s="102">
        <v>1606366.5826809998</v>
      </c>
      <c r="AB176" s="99">
        <f>D176+F176+H176+J176+L176+N176+P176+R176+T176+V176+X176+Z176</f>
        <v>6432.9634100000003</v>
      </c>
      <c r="AC176" s="99">
        <f t="shared" si="34"/>
        <v>27788135.182679005</v>
      </c>
    </row>
    <row r="177" spans="1:32" ht="12.75" customHeight="1" x14ac:dyDescent="0.25">
      <c r="A177" s="77"/>
      <c r="B177" s="92"/>
      <c r="C177" s="170" t="s">
        <v>284</v>
      </c>
      <c r="D177" s="102">
        <v>638.02697000000001</v>
      </c>
      <c r="E177" s="102">
        <v>892537.28610299993</v>
      </c>
      <c r="F177" s="102">
        <v>354.85171000000003</v>
      </c>
      <c r="G177" s="102">
        <v>545337.07854700007</v>
      </c>
      <c r="H177" s="102">
        <v>439.88788</v>
      </c>
      <c r="I177" s="102">
        <v>632358.04501700005</v>
      </c>
      <c r="J177" s="102">
        <v>203.91123000000002</v>
      </c>
      <c r="K177" s="102">
        <v>377702.310788</v>
      </c>
      <c r="L177" s="102">
        <v>105.72966000000001</v>
      </c>
      <c r="M177" s="102">
        <v>196767.73218699999</v>
      </c>
      <c r="N177" s="102">
        <v>254.51734999999991</v>
      </c>
      <c r="O177" s="102">
        <v>487682.41448699991</v>
      </c>
      <c r="P177" s="102">
        <v>338.06127000000009</v>
      </c>
      <c r="Q177" s="102">
        <v>563935.70687699993</v>
      </c>
      <c r="R177" s="102">
        <v>259.76183000000003</v>
      </c>
      <c r="S177" s="102">
        <v>445644.33706599998</v>
      </c>
      <c r="T177" s="102">
        <v>232.87849000000003</v>
      </c>
      <c r="U177" s="102">
        <v>382303.72208399995</v>
      </c>
      <c r="V177" s="102">
        <v>223.28826999999998</v>
      </c>
      <c r="W177" s="102">
        <v>402112.27282799996</v>
      </c>
      <c r="X177" s="102">
        <v>235.66719999999998</v>
      </c>
      <c r="Y177" s="102">
        <v>421971.39768400003</v>
      </c>
      <c r="Z177" s="102">
        <v>331.26441000000005</v>
      </c>
      <c r="AA177" s="102">
        <v>524259.15218799986</v>
      </c>
      <c r="AB177" s="99">
        <f>D177+F177+H177+J177+L177+N177+P177+R177+T177+V177+X177+Z177</f>
        <v>3617.84627</v>
      </c>
      <c r="AC177" s="99">
        <f>E177+G177+I177+K177+M177+O177+Q177+S177+U177+W177+Y177+AA177</f>
        <v>5872611.455856001</v>
      </c>
    </row>
    <row r="178" spans="1:32" ht="12" customHeight="1" x14ac:dyDescent="0.25">
      <c r="A178" s="77"/>
      <c r="B178" s="92"/>
      <c r="C178" s="163" t="s">
        <v>210</v>
      </c>
      <c r="D178" s="102">
        <v>472.35260999999986</v>
      </c>
      <c r="E178" s="102">
        <v>3159307.4376869998</v>
      </c>
      <c r="F178" s="102">
        <v>486.19070999999985</v>
      </c>
      <c r="G178" s="102">
        <v>2533257.3793589999</v>
      </c>
      <c r="H178" s="102">
        <v>411.4747499999998</v>
      </c>
      <c r="I178" s="102">
        <v>2297172.0016130004</v>
      </c>
      <c r="J178" s="102">
        <v>454.97613999999993</v>
      </c>
      <c r="K178" s="102">
        <v>2211437.4986699978</v>
      </c>
      <c r="L178" s="102">
        <v>753.84910999999954</v>
      </c>
      <c r="M178" s="102">
        <v>3918904.5160290021</v>
      </c>
      <c r="N178" s="102">
        <v>306.85505999999998</v>
      </c>
      <c r="O178" s="102">
        <v>1570509.2934050001</v>
      </c>
      <c r="P178" s="102">
        <v>422.98247000000003</v>
      </c>
      <c r="Q178" s="102">
        <v>2232945.4250939996</v>
      </c>
      <c r="R178" s="102">
        <v>371.4899699999998</v>
      </c>
      <c r="S178" s="102">
        <v>1995226.8127060004</v>
      </c>
      <c r="T178" s="102">
        <v>563.91446999999982</v>
      </c>
      <c r="U178" s="102">
        <v>3122086.3837550012</v>
      </c>
      <c r="V178" s="102">
        <v>380.09934999999996</v>
      </c>
      <c r="W178" s="102">
        <v>1825067.670176001</v>
      </c>
      <c r="X178" s="102">
        <v>363.02728999999994</v>
      </c>
      <c r="Y178" s="102">
        <v>1878369.1747940013</v>
      </c>
      <c r="Z178" s="102">
        <v>509.34450999999996</v>
      </c>
      <c r="AA178" s="102">
        <v>2570598.0764590004</v>
      </c>
      <c r="AB178" s="99">
        <f>D178+F178+H178+J178+L178+N178+P178+R178+T178+V178+X178+Z178</f>
        <v>5496.5564399999976</v>
      </c>
      <c r="AC178" s="99">
        <f t="shared" si="34"/>
        <v>29314881.669747002</v>
      </c>
      <c r="AF178" s="2"/>
    </row>
    <row r="179" spans="1:32" ht="12" customHeight="1" x14ac:dyDescent="0.25">
      <c r="A179" s="72" t="s">
        <v>211</v>
      </c>
      <c r="B179" s="88" t="s">
        <v>270</v>
      </c>
      <c r="C179" s="84" t="s">
        <v>212</v>
      </c>
      <c r="D179" s="99">
        <v>1679.2877999999998</v>
      </c>
      <c r="E179" s="99">
        <v>6844049.5384400003</v>
      </c>
      <c r="F179" s="99">
        <v>2931.596</v>
      </c>
      <c r="G179" s="99">
        <v>12198066.63246</v>
      </c>
      <c r="H179" s="99">
        <v>2599.4286000000002</v>
      </c>
      <c r="I179" s="99">
        <v>9326075.5743199978</v>
      </c>
      <c r="J179" s="99">
        <v>3432.5798000000004</v>
      </c>
      <c r="K179" s="99">
        <v>12146616.735580003</v>
      </c>
      <c r="L179" s="99">
        <v>5356.5284000000001</v>
      </c>
      <c r="M179" s="99">
        <v>18292582.333279997</v>
      </c>
      <c r="N179" s="99">
        <v>5449.1139999999996</v>
      </c>
      <c r="O179" s="99">
        <v>18973631.90388</v>
      </c>
      <c r="P179" s="99">
        <v>2973.27459</v>
      </c>
      <c r="Q179" s="99">
        <v>9930304.478148004</v>
      </c>
      <c r="R179" s="99">
        <v>1645.82205</v>
      </c>
      <c r="S179" s="99">
        <v>5876239.0457899999</v>
      </c>
      <c r="T179" s="99">
        <v>2217.2730000000001</v>
      </c>
      <c r="U179" s="99">
        <v>7482803.3211999983</v>
      </c>
      <c r="V179" s="99">
        <v>2610.0904000000005</v>
      </c>
      <c r="W179" s="99">
        <v>8672904.9938199986</v>
      </c>
      <c r="X179" s="99">
        <v>1613.3863999999999</v>
      </c>
      <c r="Y179" s="99">
        <v>5312830.0237800004</v>
      </c>
      <c r="Z179" s="99">
        <v>1512.0126</v>
      </c>
      <c r="AA179" s="99">
        <v>5007496.7634800002</v>
      </c>
      <c r="AB179" s="99">
        <f>D179+F179+H179+J179+L179+N179+P179+R179+T179+V179+X179+Z179</f>
        <v>34020.393640000002</v>
      </c>
      <c r="AC179" s="99">
        <f t="shared" si="34"/>
        <v>120063601.34417799</v>
      </c>
      <c r="AE179" s="2"/>
      <c r="AF179" s="2"/>
    </row>
    <row r="180" spans="1:32" ht="12" customHeight="1" x14ac:dyDescent="0.25">
      <c r="A180" s="72"/>
      <c r="B180" s="88" t="s">
        <v>271</v>
      </c>
      <c r="C180" s="84" t="s">
        <v>213</v>
      </c>
      <c r="D180" s="99">
        <v>2401.8917099999999</v>
      </c>
      <c r="E180" s="99">
        <v>2018785.2944390008</v>
      </c>
      <c r="F180" s="99">
        <v>2369.5600600000002</v>
      </c>
      <c r="G180" s="99">
        <v>1964870.0933600003</v>
      </c>
      <c r="H180" s="99">
        <v>5343.8058300000012</v>
      </c>
      <c r="I180" s="99">
        <v>4170540.4380479995</v>
      </c>
      <c r="J180" s="99">
        <v>4253.3985299999995</v>
      </c>
      <c r="K180" s="99">
        <v>3442937.7811790025</v>
      </c>
      <c r="L180" s="99">
        <v>4119.5375900000008</v>
      </c>
      <c r="M180" s="99">
        <v>3342032.3676979989</v>
      </c>
      <c r="N180" s="99">
        <v>4387.4634400000004</v>
      </c>
      <c r="O180" s="99">
        <v>3092839.742370001</v>
      </c>
      <c r="P180" s="99">
        <v>5409.2654900000025</v>
      </c>
      <c r="Q180" s="99">
        <v>4452359.9490459971</v>
      </c>
      <c r="R180" s="99">
        <v>4215.8329900000008</v>
      </c>
      <c r="S180" s="99">
        <v>3374111.6311720023</v>
      </c>
      <c r="T180" s="99">
        <v>4219.0533200000009</v>
      </c>
      <c r="U180" s="99">
        <v>3189986.8206560002</v>
      </c>
      <c r="V180" s="99">
        <v>2242.6637400000004</v>
      </c>
      <c r="W180" s="99">
        <v>1739456.1803830001</v>
      </c>
      <c r="X180" s="99">
        <v>2186.5837100000003</v>
      </c>
      <c r="Y180" s="99">
        <v>1760690.3627110003</v>
      </c>
      <c r="Z180" s="99">
        <v>3880.4963200000011</v>
      </c>
      <c r="AA180" s="99">
        <v>3149423.4856879986</v>
      </c>
      <c r="AB180" s="99">
        <f t="shared" si="36"/>
        <v>45029.552730000003</v>
      </c>
      <c r="AC180" s="99">
        <f t="shared" si="34"/>
        <v>35698034.146750003</v>
      </c>
      <c r="AF180" s="2"/>
    </row>
    <row r="181" spans="1:32" ht="12" customHeight="1" x14ac:dyDescent="0.25">
      <c r="A181" s="72"/>
      <c r="B181" s="88"/>
      <c r="C181" s="84" t="s">
        <v>253</v>
      </c>
      <c r="D181" s="99">
        <v>379.35065000000003</v>
      </c>
      <c r="E181" s="99">
        <v>681092.7710200001</v>
      </c>
      <c r="F181" s="99">
        <v>772.6619199999999</v>
      </c>
      <c r="G181" s="99">
        <v>1369178.0737600001</v>
      </c>
      <c r="H181" s="99">
        <v>918.42255999999998</v>
      </c>
      <c r="I181" s="99">
        <v>1639263.0495939997</v>
      </c>
      <c r="J181" s="99">
        <v>456.13590000000005</v>
      </c>
      <c r="K181" s="99">
        <v>830203.60970999999</v>
      </c>
      <c r="L181" s="99">
        <v>505.68172000000004</v>
      </c>
      <c r="M181" s="99">
        <v>917998.77195399988</v>
      </c>
      <c r="N181" s="99">
        <v>640.79998000000001</v>
      </c>
      <c r="O181" s="99">
        <v>1126553.1189540001</v>
      </c>
      <c r="P181" s="99">
        <v>746.17522999999994</v>
      </c>
      <c r="Q181" s="99">
        <v>1359812.3345049997</v>
      </c>
      <c r="R181" s="99">
        <v>246.88825999999997</v>
      </c>
      <c r="S181" s="99">
        <v>461121.63581699994</v>
      </c>
      <c r="T181" s="99">
        <v>760.81175999999994</v>
      </c>
      <c r="U181" s="99">
        <v>1354347.9537920002</v>
      </c>
      <c r="V181" s="99">
        <v>500.77319</v>
      </c>
      <c r="W181" s="99">
        <v>897584.33365600009</v>
      </c>
      <c r="X181" s="99">
        <v>798.42890999999986</v>
      </c>
      <c r="Y181" s="99">
        <v>1468213.8961180001</v>
      </c>
      <c r="Z181" s="99">
        <v>593.24752999999998</v>
      </c>
      <c r="AA181" s="99">
        <v>1053671.150959</v>
      </c>
      <c r="AB181" s="99">
        <f>D181+F181+H181+J181+L181+N181+P181+R181+T181+V181+X181+Z181</f>
        <v>7319.3776099999986</v>
      </c>
      <c r="AC181" s="99">
        <f t="shared" si="34"/>
        <v>13159040.699839002</v>
      </c>
      <c r="AD181" s="2"/>
      <c r="AF181" s="2"/>
    </row>
    <row r="182" spans="1:32" ht="12" customHeight="1" x14ac:dyDescent="0.25">
      <c r="A182" s="72"/>
      <c r="B182" s="88"/>
      <c r="C182" s="84" t="s">
        <v>252</v>
      </c>
      <c r="D182" s="171">
        <v>0</v>
      </c>
      <c r="E182" s="171">
        <v>0</v>
      </c>
      <c r="F182" s="171">
        <v>0</v>
      </c>
      <c r="G182" s="171">
        <v>0</v>
      </c>
      <c r="H182" s="171">
        <v>0</v>
      </c>
      <c r="I182" s="171">
        <v>0</v>
      </c>
      <c r="J182" s="171">
        <v>0</v>
      </c>
      <c r="K182" s="171">
        <v>0</v>
      </c>
      <c r="L182" s="171">
        <v>0</v>
      </c>
      <c r="M182" s="171">
        <v>0</v>
      </c>
      <c r="N182" s="99">
        <v>0</v>
      </c>
      <c r="O182" s="99">
        <v>0</v>
      </c>
      <c r="P182" s="99">
        <v>0</v>
      </c>
      <c r="Q182" s="99">
        <v>0</v>
      </c>
      <c r="R182" s="99">
        <v>0</v>
      </c>
      <c r="S182" s="99">
        <v>0</v>
      </c>
      <c r="T182" s="99">
        <v>0</v>
      </c>
      <c r="U182" s="99">
        <v>0</v>
      </c>
      <c r="V182" s="99">
        <v>0</v>
      </c>
      <c r="W182" s="99">
        <v>0</v>
      </c>
      <c r="X182" s="99">
        <v>0</v>
      </c>
      <c r="Y182" s="99">
        <v>0</v>
      </c>
      <c r="Z182" s="99">
        <v>0</v>
      </c>
      <c r="AA182" s="99">
        <v>0</v>
      </c>
      <c r="AB182" s="99">
        <f>D182+F182+H182+J182+L182+N182+P182+R182+T182+V182+X182+Z182</f>
        <v>0</v>
      </c>
      <c r="AC182" s="99">
        <f t="shared" si="34"/>
        <v>0</v>
      </c>
    </row>
    <row r="183" spans="1:32" ht="12" customHeight="1" x14ac:dyDescent="0.25">
      <c r="A183" s="72"/>
      <c r="B183" s="88"/>
      <c r="C183" s="84" t="s">
        <v>214</v>
      </c>
      <c r="D183" s="102">
        <v>0</v>
      </c>
      <c r="E183" s="102">
        <v>0</v>
      </c>
      <c r="F183" s="102">
        <v>0</v>
      </c>
      <c r="G183" s="102">
        <v>0</v>
      </c>
      <c r="H183" s="102">
        <v>0</v>
      </c>
      <c r="I183" s="102">
        <v>0</v>
      </c>
      <c r="J183" s="102">
        <v>0</v>
      </c>
      <c r="K183" s="102">
        <v>0</v>
      </c>
      <c r="L183" s="102">
        <v>0</v>
      </c>
      <c r="M183" s="102">
        <v>0</v>
      </c>
      <c r="N183" s="102">
        <v>0</v>
      </c>
      <c r="O183" s="102">
        <v>0</v>
      </c>
      <c r="P183" s="102">
        <v>0</v>
      </c>
      <c r="Q183" s="102">
        <v>0</v>
      </c>
      <c r="R183" s="102">
        <v>0</v>
      </c>
      <c r="S183" s="102">
        <v>0</v>
      </c>
      <c r="T183" s="102">
        <v>0</v>
      </c>
      <c r="U183" s="102">
        <v>0</v>
      </c>
      <c r="V183" s="102">
        <v>0</v>
      </c>
      <c r="W183" s="102">
        <v>0</v>
      </c>
      <c r="X183" s="102">
        <v>0</v>
      </c>
      <c r="Y183" s="102">
        <v>0</v>
      </c>
      <c r="Z183" s="102">
        <v>0</v>
      </c>
      <c r="AA183" s="102">
        <v>0</v>
      </c>
      <c r="AB183" s="99">
        <f t="shared" si="36"/>
        <v>0</v>
      </c>
      <c r="AC183" s="99">
        <f t="shared" si="34"/>
        <v>0</v>
      </c>
    </row>
    <row r="184" spans="1:32" ht="12" customHeight="1" x14ac:dyDescent="0.25">
      <c r="A184" s="72"/>
      <c r="B184" s="88"/>
      <c r="C184" s="84" t="s">
        <v>215</v>
      </c>
      <c r="D184" s="102">
        <v>30.407769999999999</v>
      </c>
      <c r="E184" s="102">
        <v>64829.428657999997</v>
      </c>
      <c r="F184" s="102">
        <v>30.716999999999999</v>
      </c>
      <c r="G184" s="102">
        <v>74661.497174000004</v>
      </c>
      <c r="H184" s="102">
        <v>41.233930000000001</v>
      </c>
      <c r="I184" s="102">
        <v>90474.646657000005</v>
      </c>
      <c r="J184" s="102">
        <v>64.661209999999997</v>
      </c>
      <c r="K184" s="102">
        <v>134700.22764</v>
      </c>
      <c r="L184" s="102">
        <v>122.99141</v>
      </c>
      <c r="M184" s="102">
        <v>279960.35451600002</v>
      </c>
      <c r="N184" s="102">
        <v>61.762610000000002</v>
      </c>
      <c r="O184" s="102">
        <v>146805.19043199997</v>
      </c>
      <c r="P184" s="102">
        <v>34.378270000000001</v>
      </c>
      <c r="Q184" s="102">
        <v>71138.005999000001</v>
      </c>
      <c r="R184" s="102">
        <v>77.313410000000005</v>
      </c>
      <c r="S184" s="102">
        <v>180628.724135</v>
      </c>
      <c r="T184" s="102">
        <v>30.945209999999999</v>
      </c>
      <c r="U184" s="102">
        <v>69051.424740000002</v>
      </c>
      <c r="V184" s="102">
        <v>44.115670000000001</v>
      </c>
      <c r="W184" s="102">
        <v>93278.431544999999</v>
      </c>
      <c r="X184" s="102">
        <v>112.4969</v>
      </c>
      <c r="Y184" s="102">
        <v>254901.92806600005</v>
      </c>
      <c r="Z184" s="102">
        <v>61.887059999999998</v>
      </c>
      <c r="AA184" s="102">
        <v>133687.227744</v>
      </c>
      <c r="AB184" s="99">
        <f>D184+F184+H184+J184+L184+N184+P184+R184+T184+V184+X184+Z184</f>
        <v>712.91044999999997</v>
      </c>
      <c r="AC184" s="99">
        <f>E184+G184+I184+K184+M184+O184+Q184+S184+U184+W184+Y184+AA184</f>
        <v>1594117.0873060003</v>
      </c>
    </row>
    <row r="185" spans="1:32" ht="12" customHeight="1" x14ac:dyDescent="0.25">
      <c r="A185" s="176"/>
      <c r="B185" s="177" t="s">
        <v>269</v>
      </c>
      <c r="C185" s="84" t="s">
        <v>268</v>
      </c>
      <c r="D185" s="102">
        <v>953.68691999999965</v>
      </c>
      <c r="E185" s="102">
        <v>6746145.0913149975</v>
      </c>
      <c r="F185" s="102">
        <v>2130.1874900000003</v>
      </c>
      <c r="G185" s="102">
        <v>13093686.556022989</v>
      </c>
      <c r="H185" s="102">
        <v>1314.5059000000003</v>
      </c>
      <c r="I185" s="102">
        <v>9022284.5194489993</v>
      </c>
      <c r="J185" s="102">
        <v>1436.643500000001</v>
      </c>
      <c r="K185" s="102">
        <v>8762602.3197289947</v>
      </c>
      <c r="L185" s="102">
        <v>2337.0018699999996</v>
      </c>
      <c r="M185" s="102">
        <v>16998002.440143008</v>
      </c>
      <c r="N185" s="102">
        <v>1173.7776100000003</v>
      </c>
      <c r="O185" s="102">
        <v>9187533.4154189955</v>
      </c>
      <c r="P185" s="102">
        <v>1654.7964100000004</v>
      </c>
      <c r="Q185" s="102">
        <v>10967011.960675998</v>
      </c>
      <c r="R185" s="102">
        <v>1393.13806</v>
      </c>
      <c r="S185" s="102">
        <v>11412993.105144991</v>
      </c>
      <c r="T185" s="102">
        <v>1239.6840599999994</v>
      </c>
      <c r="U185" s="102">
        <v>9161915.8692909982</v>
      </c>
      <c r="V185" s="102">
        <v>1129.4932900000001</v>
      </c>
      <c r="W185" s="102">
        <v>7809041.3424419947</v>
      </c>
      <c r="X185" s="102">
        <v>709.80268000000001</v>
      </c>
      <c r="Y185" s="102">
        <v>5449883.3995309994</v>
      </c>
      <c r="Z185" s="102">
        <v>1155.6535699999995</v>
      </c>
      <c r="AA185" s="102">
        <v>8399895.7880850025</v>
      </c>
      <c r="AB185" s="99">
        <f>D185+F185+H185+J185+L185+N185+P185+R185+T185+V185+X185+Z185</f>
        <v>16628.371360000001</v>
      </c>
      <c r="AC185" s="99">
        <f>E185+G185+I185+K185+M185+O185+Q185+S185+U185+W185+Y185+AA185</f>
        <v>117010995.80724795</v>
      </c>
    </row>
    <row r="186" spans="1:32" ht="12" customHeight="1" x14ac:dyDescent="0.25">
      <c r="A186" s="72" t="s">
        <v>211</v>
      </c>
      <c r="B186" s="92"/>
      <c r="C186" s="154" t="s">
        <v>216</v>
      </c>
      <c r="D186" s="99">
        <v>127.02102000000001</v>
      </c>
      <c r="E186" s="99">
        <v>350257.85676499997</v>
      </c>
      <c r="F186" s="99">
        <v>231.30892</v>
      </c>
      <c r="G186" s="99">
        <v>712159.0226770005</v>
      </c>
      <c r="H186" s="99">
        <v>215.21605</v>
      </c>
      <c r="I186" s="99">
        <v>628955.96565399994</v>
      </c>
      <c r="J186" s="99">
        <v>338.81991999999991</v>
      </c>
      <c r="K186" s="99">
        <v>977157.91434400005</v>
      </c>
      <c r="L186" s="99">
        <v>241.34274000000011</v>
      </c>
      <c r="M186" s="99">
        <v>723720.77118499996</v>
      </c>
      <c r="N186" s="99">
        <v>251.71127000000007</v>
      </c>
      <c r="O186" s="99">
        <v>694660.34922700003</v>
      </c>
      <c r="P186" s="99">
        <v>308.15596999999991</v>
      </c>
      <c r="Q186" s="99">
        <v>950281.89822599955</v>
      </c>
      <c r="R186" s="99">
        <v>285.96204999999998</v>
      </c>
      <c r="S186" s="99">
        <v>837188.43144800002</v>
      </c>
      <c r="T186" s="99">
        <v>205.09491</v>
      </c>
      <c r="U186" s="99">
        <v>528500.65105100011</v>
      </c>
      <c r="V186" s="99">
        <v>392.7985900000001</v>
      </c>
      <c r="W186" s="99">
        <v>1141420.9693229997</v>
      </c>
      <c r="X186" s="99">
        <v>232.07585000000003</v>
      </c>
      <c r="Y186" s="99">
        <v>725184.59713400004</v>
      </c>
      <c r="Z186" s="99">
        <v>474.88340999999991</v>
      </c>
      <c r="AA186" s="99">
        <v>1448889.0389460004</v>
      </c>
      <c r="AB186" s="99">
        <f>D186+F186+H186+J186+L186+N186+P186+R186+T186+V186+X186+Z186</f>
        <v>3304.3907000000004</v>
      </c>
      <c r="AC186" s="99">
        <f t="shared" si="34"/>
        <v>9718377.4659800008</v>
      </c>
    </row>
    <row r="187" spans="1:32" ht="12" customHeight="1" x14ac:dyDescent="0.25">
      <c r="A187" s="207" t="s">
        <v>217</v>
      </c>
      <c r="B187" s="208"/>
      <c r="C187" s="172" t="s">
        <v>218</v>
      </c>
      <c r="D187" s="173">
        <v>2189.4668599999995</v>
      </c>
      <c r="E187" s="173">
        <v>13357414.279761992</v>
      </c>
      <c r="F187" s="173">
        <v>2129.7700099999988</v>
      </c>
      <c r="G187" s="173">
        <v>12157645.895654002</v>
      </c>
      <c r="H187" s="173">
        <v>2772.4555600000026</v>
      </c>
      <c r="I187" s="173">
        <v>15754412.670768971</v>
      </c>
      <c r="J187" s="173">
        <v>2167.5645399999999</v>
      </c>
      <c r="K187" s="173">
        <v>12096151.657292014</v>
      </c>
      <c r="L187" s="173">
        <v>2698.4244200000039</v>
      </c>
      <c r="M187" s="173">
        <v>14154776.033873012</v>
      </c>
      <c r="N187" s="173">
        <v>2494.3434700000075</v>
      </c>
      <c r="O187" s="173">
        <v>12422424.900986988</v>
      </c>
      <c r="P187" s="173">
        <v>2502.5847600000006</v>
      </c>
      <c r="Q187" s="173">
        <v>16836139.166120972</v>
      </c>
      <c r="R187" s="173">
        <v>2390.8531699999985</v>
      </c>
      <c r="S187" s="173">
        <v>12201885.485389994</v>
      </c>
      <c r="T187" s="173">
        <v>2798.4914399999925</v>
      </c>
      <c r="U187" s="173">
        <v>13948422.550154006</v>
      </c>
      <c r="V187" s="173">
        <v>2547.4055700000022</v>
      </c>
      <c r="W187" s="173">
        <v>12912556.370449027</v>
      </c>
      <c r="X187" s="173">
        <v>4337.5476300000046</v>
      </c>
      <c r="Y187" s="173">
        <v>21931771.051410023</v>
      </c>
      <c r="Z187" s="173">
        <v>3114.8551200000002</v>
      </c>
      <c r="AA187" s="173">
        <v>15462501.545861978</v>
      </c>
      <c r="AB187" s="99">
        <f>D187+F187+H187+J187+L187+N187+P187+R187+T187+V187+X187+Z187</f>
        <v>32143.76255000001</v>
      </c>
      <c r="AC187" s="99">
        <f t="shared" si="34"/>
        <v>173236101.60772297</v>
      </c>
    </row>
    <row r="188" spans="1:32" ht="12" customHeight="1" x14ac:dyDescent="0.25">
      <c r="A188" s="174"/>
      <c r="B188" s="103"/>
      <c r="C188" s="172" t="s">
        <v>219</v>
      </c>
      <c r="D188" s="173">
        <v>12.25347</v>
      </c>
      <c r="E188" s="173">
        <v>105434.78898300001</v>
      </c>
      <c r="F188" s="173">
        <v>173.51307</v>
      </c>
      <c r="G188" s="173">
        <v>1090927.978265</v>
      </c>
      <c r="H188" s="173">
        <v>81.440770000000001</v>
      </c>
      <c r="I188" s="173">
        <v>594627.65381200006</v>
      </c>
      <c r="J188" s="173">
        <v>21.726140000000001</v>
      </c>
      <c r="K188" s="173">
        <v>231278.35039300003</v>
      </c>
      <c r="L188" s="173">
        <v>151.63326999999998</v>
      </c>
      <c r="M188" s="173">
        <v>1089399.3160929999</v>
      </c>
      <c r="N188" s="173">
        <v>225.80116000000001</v>
      </c>
      <c r="O188" s="173">
        <v>1488852.5946519999</v>
      </c>
      <c r="P188" s="173">
        <v>80.626220000000004</v>
      </c>
      <c r="Q188" s="173">
        <v>541290.89592599997</v>
      </c>
      <c r="R188" s="173">
        <v>111.23838000000001</v>
      </c>
      <c r="S188" s="173">
        <v>761643.39083599998</v>
      </c>
      <c r="T188" s="173">
        <v>52.753699999999995</v>
      </c>
      <c r="U188" s="173">
        <v>327627.07578900002</v>
      </c>
      <c r="V188" s="173">
        <v>287.87632999999994</v>
      </c>
      <c r="W188" s="173">
        <v>1615264.1842419999</v>
      </c>
      <c r="X188" s="173">
        <v>115.33597</v>
      </c>
      <c r="Y188" s="173">
        <v>719828.5571199999</v>
      </c>
      <c r="Z188" s="173">
        <v>83.950320000000005</v>
      </c>
      <c r="AA188" s="173">
        <v>670707.21806500002</v>
      </c>
      <c r="AB188" s="99">
        <f>D188+F188+H188+J188+L188+N188+P188+R188+T188+V188+X188+Z188</f>
        <v>1398.1487999999999</v>
      </c>
      <c r="AC188" s="99">
        <f t="shared" si="34"/>
        <v>9236882.0041759983</v>
      </c>
      <c r="AD188" s="2"/>
    </row>
    <row r="189" spans="1:32" ht="12" customHeight="1" x14ac:dyDescent="0.25">
      <c r="A189" s="174"/>
      <c r="B189" s="103"/>
      <c r="C189" s="172" t="s">
        <v>220</v>
      </c>
      <c r="D189" s="173">
        <v>106.04894</v>
      </c>
      <c r="E189" s="173">
        <v>284939.30832100008</v>
      </c>
      <c r="F189" s="173">
        <v>100.54333</v>
      </c>
      <c r="G189" s="173">
        <v>317344.05398400006</v>
      </c>
      <c r="H189" s="173">
        <v>318.34206000000006</v>
      </c>
      <c r="I189" s="173">
        <v>609037.0407240002</v>
      </c>
      <c r="J189" s="173">
        <v>242.20714000000001</v>
      </c>
      <c r="K189" s="173">
        <v>430943.49013799994</v>
      </c>
      <c r="L189" s="173">
        <v>269.82164000000012</v>
      </c>
      <c r="M189" s="173">
        <v>561646.87456300016</v>
      </c>
      <c r="N189" s="173">
        <v>223.92844999999997</v>
      </c>
      <c r="O189" s="173">
        <v>434820.93747499993</v>
      </c>
      <c r="P189" s="173">
        <v>193.57082999999994</v>
      </c>
      <c r="Q189" s="173">
        <v>489005.71483799996</v>
      </c>
      <c r="R189" s="173">
        <v>140.29626999999996</v>
      </c>
      <c r="S189" s="173">
        <v>325744.18898800004</v>
      </c>
      <c r="T189" s="173">
        <v>282.47384999999997</v>
      </c>
      <c r="U189" s="173">
        <v>570844.19566999981</v>
      </c>
      <c r="V189" s="173">
        <v>134.78774999999996</v>
      </c>
      <c r="W189" s="173">
        <v>390680.24442400032</v>
      </c>
      <c r="X189" s="173">
        <v>155.31848000000002</v>
      </c>
      <c r="Y189" s="173">
        <v>453987.18995800003</v>
      </c>
      <c r="Z189" s="173">
        <v>183.20651000000007</v>
      </c>
      <c r="AA189" s="173">
        <v>425378.79831399955</v>
      </c>
      <c r="AB189" s="99">
        <f>D189+F189+H189+J189+L189+N189+P189+R189+T189+V189+X189+Z189</f>
        <v>2350.5452499999997</v>
      </c>
      <c r="AC189" s="99">
        <f t="shared" si="34"/>
        <v>5294372.037397</v>
      </c>
      <c r="AD189" s="2"/>
    </row>
    <row r="190" spans="1:32" ht="12" customHeight="1" x14ac:dyDescent="0.25">
      <c r="A190" s="174"/>
      <c r="B190" s="89">
        <v>409</v>
      </c>
      <c r="C190" s="172" t="s">
        <v>221</v>
      </c>
      <c r="D190" s="173">
        <v>0</v>
      </c>
      <c r="E190" s="173">
        <v>0</v>
      </c>
      <c r="F190" s="173">
        <v>0</v>
      </c>
      <c r="G190" s="173">
        <v>0</v>
      </c>
      <c r="H190" s="173">
        <v>0</v>
      </c>
      <c r="I190" s="173">
        <v>0</v>
      </c>
      <c r="J190" s="173">
        <v>0</v>
      </c>
      <c r="K190" s="173">
        <v>0</v>
      </c>
      <c r="L190" s="173">
        <v>0</v>
      </c>
      <c r="M190" s="173">
        <v>0</v>
      </c>
      <c r="N190" s="173">
        <v>0</v>
      </c>
      <c r="O190" s="173">
        <v>0</v>
      </c>
      <c r="P190" s="173">
        <v>4.2000000000000003E-2</v>
      </c>
      <c r="Q190" s="173">
        <v>309.53999999999996</v>
      </c>
      <c r="R190" s="173">
        <v>14.038</v>
      </c>
      <c r="S190" s="173">
        <v>30750.239000000001</v>
      </c>
      <c r="T190" s="173">
        <v>0</v>
      </c>
      <c r="U190" s="173">
        <v>0</v>
      </c>
      <c r="V190" s="173">
        <v>0</v>
      </c>
      <c r="W190" s="173">
        <v>0</v>
      </c>
      <c r="X190" s="173">
        <v>0</v>
      </c>
      <c r="Y190" s="173">
        <v>0</v>
      </c>
      <c r="Z190" s="173">
        <v>0</v>
      </c>
      <c r="AA190" s="173">
        <v>0</v>
      </c>
      <c r="AB190" s="99">
        <f>D190+F190+H190+J190+L190+N190+P190+R190+T190+V190+X190+Z190</f>
        <v>14.08</v>
      </c>
      <c r="AC190" s="99">
        <f>E190+G190+I190+K190+M190+O190+Q190+S190+U190+W190+Y190+AA190</f>
        <v>31059.779000000002</v>
      </c>
    </row>
    <row r="191" spans="1:32" ht="9" customHeight="1" x14ac:dyDescent="0.25">
      <c r="A191" s="182"/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</row>
    <row r="192" spans="1:32" x14ac:dyDescent="0.25">
      <c r="A192" s="29" t="s">
        <v>264</v>
      </c>
      <c r="B192" s="29"/>
      <c r="C192" s="5"/>
      <c r="D192" s="30"/>
      <c r="E192" s="1"/>
      <c r="F192" s="7"/>
      <c r="G192" s="7"/>
      <c r="H192" s="7"/>
      <c r="I192" s="7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5"/>
      <c r="AC192" s="5"/>
      <c r="AD192" s="2"/>
    </row>
    <row r="193" spans="1:30" x14ac:dyDescent="0.25">
      <c r="A193" s="29" t="s">
        <v>223</v>
      </c>
      <c r="B193" s="5"/>
      <c r="C193" s="5"/>
      <c r="D193" s="5"/>
      <c r="E193" s="5"/>
      <c r="F193" s="2"/>
      <c r="G193" s="2"/>
      <c r="H193" s="5"/>
      <c r="I193" s="15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5"/>
      <c r="AC193" s="5"/>
    </row>
    <row r="194" spans="1:30" s="5" customFormat="1" x14ac:dyDescent="0.25">
      <c r="A194" s="29" t="s">
        <v>243</v>
      </c>
      <c r="B194" s="29"/>
      <c r="D194" s="2"/>
      <c r="E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30" s="5" customFormat="1" x14ac:dyDescent="0.25">
      <c r="A195" s="32" t="s">
        <v>224</v>
      </c>
      <c r="B195" s="29"/>
      <c r="AD195" s="15"/>
    </row>
    <row r="196" spans="1:30" s="5" customFormat="1" x14ac:dyDescent="0.25">
      <c r="A196" s="33" t="s">
        <v>234</v>
      </c>
      <c r="B196" s="29"/>
      <c r="D196" s="2"/>
      <c r="E196" s="2"/>
      <c r="J196" s="2"/>
      <c r="AB196" s="2"/>
      <c r="AC196" s="2"/>
    </row>
    <row r="197" spans="1:30" x14ac:dyDescent="0.25">
      <c r="A197" s="5"/>
      <c r="B197" s="5"/>
      <c r="C197" s="5"/>
      <c r="D197" s="2"/>
      <c r="E197" s="2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30" s="5" customFormat="1" x14ac:dyDescent="0.25">
      <c r="D198" s="2"/>
      <c r="E198" s="2"/>
    </row>
    <row r="199" spans="1:30" s="5" customFormat="1" x14ac:dyDescent="0.25">
      <c r="D199" s="188"/>
      <c r="E199" s="15"/>
    </row>
    <row r="200" spans="1:30" s="5" customFormat="1" x14ac:dyDescent="0.25">
      <c r="E200" s="15"/>
      <c r="F200" s="34"/>
    </row>
    <row r="201" spans="1:30" x14ac:dyDescent="0.25"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30" x14ac:dyDescent="0.25"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</row>
    <row r="203" spans="1:30" x14ac:dyDescent="0.25">
      <c r="E203" s="17"/>
      <c r="F203" s="17"/>
    </row>
  </sheetData>
  <mergeCells count="87">
    <mergeCell ref="V9:W9"/>
    <mergeCell ref="A8:AC8"/>
    <mergeCell ref="D9:E9"/>
    <mergeCell ref="F9:G9"/>
    <mergeCell ref="H9:I9"/>
    <mergeCell ref="J9:K9"/>
    <mergeCell ref="R9:S9"/>
    <mergeCell ref="P67:Q67"/>
    <mergeCell ref="A65:AC65"/>
    <mergeCell ref="AB9:AC9"/>
    <mergeCell ref="A27:B27"/>
    <mergeCell ref="A28:B28"/>
    <mergeCell ref="A31:B31"/>
    <mergeCell ref="L9:M9"/>
    <mergeCell ref="N9:O9"/>
    <mergeCell ref="P9:Q9"/>
    <mergeCell ref="T9:U9"/>
    <mergeCell ref="X9:Y9"/>
    <mergeCell ref="Z9:AA9"/>
    <mergeCell ref="L67:M67"/>
    <mergeCell ref="A9:A10"/>
    <mergeCell ref="B9:B10"/>
    <mergeCell ref="C9:C10"/>
    <mergeCell ref="R67:S67"/>
    <mergeCell ref="T67:U67"/>
    <mergeCell ref="V67:W67"/>
    <mergeCell ref="X67:Y67"/>
    <mergeCell ref="Z67:AA67"/>
    <mergeCell ref="H153:I153"/>
    <mergeCell ref="L153:M153"/>
    <mergeCell ref="Z153:AA153"/>
    <mergeCell ref="P153:Q153"/>
    <mergeCell ref="A85:B85"/>
    <mergeCell ref="A86:B86"/>
    <mergeCell ref="A153:A154"/>
    <mergeCell ref="B153:B154"/>
    <mergeCell ref="C153:C154"/>
    <mergeCell ref="D153:E153"/>
    <mergeCell ref="F153:G153"/>
    <mergeCell ref="F111:G111"/>
    <mergeCell ref="H111:I111"/>
    <mergeCell ref="N153:O153"/>
    <mergeCell ref="A94:B94"/>
    <mergeCell ref="A109:AC109"/>
    <mergeCell ref="A187:B187"/>
    <mergeCell ref="J111:K111"/>
    <mergeCell ref="N111:O111"/>
    <mergeCell ref="L111:M111"/>
    <mergeCell ref="A152:AC152"/>
    <mergeCell ref="AB111:AC111"/>
    <mergeCell ref="A122:B122"/>
    <mergeCell ref="A151:AC151"/>
    <mergeCell ref="V153:W153"/>
    <mergeCell ref="X153:Y153"/>
    <mergeCell ref="AB153:AC153"/>
    <mergeCell ref="A162:B162"/>
    <mergeCell ref="A166:B166"/>
    <mergeCell ref="J153:K153"/>
    <mergeCell ref="R153:S153"/>
    <mergeCell ref="T153:U153"/>
    <mergeCell ref="A110:AC110"/>
    <mergeCell ref="A111:A112"/>
    <mergeCell ref="B111:B112"/>
    <mergeCell ref="C111:C112"/>
    <mergeCell ref="D111:E111"/>
    <mergeCell ref="Z111:AA111"/>
    <mergeCell ref="P111:Q111"/>
    <mergeCell ref="R111:S111"/>
    <mergeCell ref="T111:U111"/>
    <mergeCell ref="V111:W111"/>
    <mergeCell ref="X111:Y111"/>
    <mergeCell ref="A4:AC4"/>
    <mergeCell ref="A5:AC5"/>
    <mergeCell ref="A7:AC7"/>
    <mergeCell ref="A87:B87"/>
    <mergeCell ref="B71:C71"/>
    <mergeCell ref="A80:B80"/>
    <mergeCell ref="A66:AC66"/>
    <mergeCell ref="A67:A68"/>
    <mergeCell ref="B67:B68"/>
    <mergeCell ref="C67:C68"/>
    <mergeCell ref="D67:E67"/>
    <mergeCell ref="F67:G67"/>
    <mergeCell ref="H67:I67"/>
    <mergeCell ref="J67:K67"/>
    <mergeCell ref="AB67:AC67"/>
    <mergeCell ref="N67:O67"/>
  </mergeCells>
  <phoneticPr fontId="34" type="noConversion"/>
  <pageMargins left="0.15748031496062992" right="0.1574803149606299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0"/>
  <sheetViews>
    <sheetView workbookViewId="0">
      <selection activeCell="N14" sqref="N14"/>
    </sheetView>
  </sheetViews>
  <sheetFormatPr baseColWidth="10" defaultColWidth="9.140625" defaultRowHeight="15" x14ac:dyDescent="0.25"/>
  <cols>
    <col min="2" max="2" width="31.140625" customWidth="1"/>
    <col min="4" max="4" width="13.140625" customWidth="1"/>
    <col min="6" max="6" width="13.140625" customWidth="1"/>
    <col min="8" max="8" width="11.85546875" customWidth="1"/>
    <col min="9" max="9" width="9.5703125" bestFit="1" customWidth="1"/>
    <col min="10" max="10" width="14.28515625" bestFit="1" customWidth="1"/>
    <col min="12" max="12" width="29.7109375" customWidth="1"/>
    <col min="13" max="13" width="9.7109375" customWidth="1"/>
    <col min="14" max="14" width="13.28515625" customWidth="1"/>
    <col min="16" max="16" width="12" customWidth="1"/>
    <col min="18" max="18" width="11.7109375" customWidth="1"/>
    <col min="20" max="20" width="11.5703125" customWidth="1"/>
    <col min="21" max="21" width="10.5703125" bestFit="1" customWidth="1"/>
    <col min="22" max="22" width="14.28515625" bestFit="1" customWidth="1"/>
  </cols>
  <sheetData>
    <row r="1" spans="1:22" ht="15.75" x14ac:dyDescent="0.25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2" ht="15.7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2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2" ht="15.75" x14ac:dyDescent="0.25">
      <c r="A4" s="233" t="s">
        <v>260</v>
      </c>
      <c r="B4" s="233"/>
      <c r="C4" s="233"/>
      <c r="D4" s="233"/>
      <c r="E4" s="233"/>
      <c r="F4" s="233"/>
      <c r="G4" s="233"/>
      <c r="H4" s="233"/>
      <c r="I4" s="233"/>
      <c r="J4" s="233"/>
      <c r="K4" s="233" t="s">
        <v>261</v>
      </c>
      <c r="L4" s="233"/>
      <c r="M4" s="233"/>
      <c r="N4" s="233"/>
      <c r="O4" s="233"/>
      <c r="P4" s="233"/>
      <c r="Q4" s="233"/>
      <c r="R4" s="233"/>
      <c r="S4" s="233"/>
      <c r="T4" s="233"/>
    </row>
    <row r="5" spans="1:22" ht="15.75" x14ac:dyDescent="0.25">
      <c r="A5" s="232" t="s">
        <v>0</v>
      </c>
      <c r="B5" s="232"/>
      <c r="C5" s="232"/>
      <c r="D5" s="232"/>
      <c r="E5" s="232"/>
      <c r="F5" s="232"/>
      <c r="G5" s="232"/>
      <c r="H5" s="232"/>
      <c r="I5" s="232"/>
      <c r="J5" s="232"/>
      <c r="K5" s="232" t="s">
        <v>0</v>
      </c>
      <c r="L5" s="232"/>
      <c r="M5" s="232"/>
      <c r="N5" s="232"/>
      <c r="O5" s="232"/>
      <c r="P5" s="232"/>
      <c r="Q5" s="232"/>
      <c r="R5" s="232"/>
      <c r="S5" s="232"/>
      <c r="T5" s="232"/>
    </row>
    <row r="6" spans="1:22" ht="16.5" thickBot="1" x14ac:dyDescent="0.3">
      <c r="A6" s="11"/>
      <c r="B6" s="12"/>
      <c r="C6" s="18"/>
      <c r="D6" s="18"/>
      <c r="E6" s="18"/>
      <c r="F6" s="18"/>
      <c r="G6" s="18"/>
      <c r="H6" s="18"/>
      <c r="I6" s="18"/>
      <c r="J6" s="18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2" ht="16.5" customHeight="1" thickBot="1" x14ac:dyDescent="0.35">
      <c r="A7" s="224" t="s">
        <v>257</v>
      </c>
      <c r="B7" s="226" t="s">
        <v>71</v>
      </c>
      <c r="C7" s="228" t="s">
        <v>4</v>
      </c>
      <c r="D7" s="228"/>
      <c r="E7" s="228" t="s">
        <v>5</v>
      </c>
      <c r="F7" s="228"/>
      <c r="G7" s="228" t="s">
        <v>6</v>
      </c>
      <c r="H7" s="228"/>
      <c r="I7" s="228" t="s">
        <v>8</v>
      </c>
      <c r="J7" s="231"/>
      <c r="K7" s="224" t="s">
        <v>257</v>
      </c>
      <c r="L7" s="226" t="s">
        <v>71</v>
      </c>
      <c r="M7" s="228" t="s">
        <v>4</v>
      </c>
      <c r="N7" s="228"/>
      <c r="O7" s="228" t="s">
        <v>5</v>
      </c>
      <c r="P7" s="228"/>
      <c r="Q7" s="228" t="s">
        <v>6</v>
      </c>
      <c r="R7" s="228"/>
      <c r="S7" s="228" t="s">
        <v>8</v>
      </c>
      <c r="T7" s="231"/>
    </row>
    <row r="8" spans="1:22" ht="16.5" thickBot="1" x14ac:dyDescent="0.35">
      <c r="A8" s="225"/>
      <c r="B8" s="227"/>
      <c r="C8" s="36" t="s">
        <v>9</v>
      </c>
      <c r="D8" s="36" t="s">
        <v>10</v>
      </c>
      <c r="E8" s="36" t="s">
        <v>9</v>
      </c>
      <c r="F8" s="36" t="s">
        <v>10</v>
      </c>
      <c r="G8" s="36" t="s">
        <v>9</v>
      </c>
      <c r="H8" s="36" t="s">
        <v>10</v>
      </c>
      <c r="I8" s="36" t="s">
        <v>9</v>
      </c>
      <c r="J8" s="37" t="s">
        <v>10</v>
      </c>
      <c r="K8" s="225"/>
      <c r="L8" s="227"/>
      <c r="M8" s="36" t="s">
        <v>9</v>
      </c>
      <c r="N8" s="36" t="s">
        <v>10</v>
      </c>
      <c r="O8" s="36" t="s">
        <v>9</v>
      </c>
      <c r="P8" s="36" t="s">
        <v>10</v>
      </c>
      <c r="Q8" s="36" t="s">
        <v>9</v>
      </c>
      <c r="R8" s="36" t="s">
        <v>10</v>
      </c>
      <c r="S8" s="36" t="s">
        <v>9</v>
      </c>
      <c r="T8" s="37" t="s">
        <v>10</v>
      </c>
    </row>
    <row r="9" spans="1:22" x14ac:dyDescent="0.25">
      <c r="A9" s="16"/>
      <c r="B9" s="20" t="s">
        <v>182</v>
      </c>
      <c r="C9" s="18"/>
      <c r="D9" s="18"/>
      <c r="E9" s="18"/>
      <c r="F9" s="18"/>
      <c r="G9" s="18"/>
      <c r="H9" s="18"/>
      <c r="I9" s="18"/>
      <c r="J9" s="18"/>
      <c r="K9" s="5"/>
      <c r="L9" s="5"/>
    </row>
    <row r="10" spans="1:22" x14ac:dyDescent="0.25">
      <c r="A10" s="220">
        <v>2020</v>
      </c>
      <c r="B10" s="21" t="s">
        <v>184</v>
      </c>
      <c r="C10" s="22">
        <f>+C11+C12+C13+C14</f>
        <v>2583.5602799999997</v>
      </c>
      <c r="D10" s="22">
        <f t="shared" ref="D10:H10" si="0">+D11+D12+D13+D14</f>
        <v>5694190.7860209998</v>
      </c>
      <c r="E10" s="22">
        <f t="shared" si="0"/>
        <v>2675.1438899999998</v>
      </c>
      <c r="F10" s="22">
        <f t="shared" si="0"/>
        <v>5953150.9261150006</v>
      </c>
      <c r="G10" s="22">
        <f t="shared" si="0"/>
        <v>4262.0565399999996</v>
      </c>
      <c r="H10" s="22">
        <f t="shared" si="0"/>
        <v>9155714.503624998</v>
      </c>
      <c r="I10" s="22">
        <f>C10+E10+G10</f>
        <v>9520.7607099999987</v>
      </c>
      <c r="J10" s="22">
        <f>D10+F10+H10</f>
        <v>20803056.215760998</v>
      </c>
      <c r="K10" s="220">
        <v>2020</v>
      </c>
      <c r="L10" s="21" t="s">
        <v>195</v>
      </c>
      <c r="M10" s="22">
        <f>+M11+M12+M13</f>
        <v>4494.2274600000001</v>
      </c>
      <c r="N10" s="22">
        <f t="shared" ref="N10:R10" si="1">+N11+N12+N13</f>
        <v>4807876.4187349994</v>
      </c>
      <c r="O10" s="22">
        <f t="shared" si="1"/>
        <v>4555.4128000000001</v>
      </c>
      <c r="P10" s="22">
        <f t="shared" si="1"/>
        <v>5333974.1176050007</v>
      </c>
      <c r="Q10" s="22">
        <f t="shared" si="1"/>
        <v>6485.87284</v>
      </c>
      <c r="R10" s="22">
        <f t="shared" si="1"/>
        <v>6930793.1584010012</v>
      </c>
      <c r="S10" s="22">
        <f>M10+O10+Q10</f>
        <v>15535.5131</v>
      </c>
      <c r="T10" s="22">
        <f>N10+P10+R10</f>
        <v>17072643.694741003</v>
      </c>
      <c r="U10" s="10"/>
      <c r="V10" s="10"/>
    </row>
    <row r="11" spans="1:22" x14ac:dyDescent="0.25">
      <c r="A11" s="221"/>
      <c r="B11" s="23" t="s">
        <v>185</v>
      </c>
      <c r="C11" s="24">
        <v>1093.46479</v>
      </c>
      <c r="D11" s="24">
        <v>2569831.1699179998</v>
      </c>
      <c r="E11" s="24">
        <v>944.53953999999999</v>
      </c>
      <c r="F11" s="24">
        <v>2230133.5422860002</v>
      </c>
      <c r="G11" s="24">
        <v>1947.2100600000003</v>
      </c>
      <c r="H11" s="24">
        <v>4153941.9820439997</v>
      </c>
      <c r="I11" s="22">
        <f t="shared" ref="I11:I14" si="2">C11+E11+G11</f>
        <v>3985.2143900000001</v>
      </c>
      <c r="J11" s="22">
        <f t="shared" ref="J11:J14" si="3">D11+F11+H11</f>
        <v>8953906.6942480002</v>
      </c>
      <c r="K11" s="221"/>
      <c r="L11" s="23" t="s">
        <v>197</v>
      </c>
      <c r="M11" s="24">
        <v>1593.45607</v>
      </c>
      <c r="N11" s="24">
        <v>2620976.2219839995</v>
      </c>
      <c r="O11" s="24">
        <v>1998.3653100000001</v>
      </c>
      <c r="P11" s="24">
        <v>3383134.9893120006</v>
      </c>
      <c r="Q11" s="24">
        <v>2433.1130499999995</v>
      </c>
      <c r="R11" s="24">
        <v>3903158.0444090017</v>
      </c>
      <c r="S11" s="22">
        <f t="shared" ref="S11:S13" si="4">M11+O11+Q11</f>
        <v>6024.9344299999993</v>
      </c>
      <c r="T11" s="22">
        <f t="shared" ref="T11:T13" si="5">N11+P11+R11</f>
        <v>9907269.2557050008</v>
      </c>
      <c r="U11" s="10"/>
      <c r="V11" s="10"/>
    </row>
    <row r="12" spans="1:22" x14ac:dyDescent="0.25">
      <c r="A12" s="221"/>
      <c r="B12" s="23" t="s">
        <v>186</v>
      </c>
      <c r="C12" s="24">
        <v>1243.3016499999999</v>
      </c>
      <c r="D12" s="24">
        <v>2771290.4816089999</v>
      </c>
      <c r="E12" s="24">
        <v>1482.7553399999999</v>
      </c>
      <c r="F12" s="24">
        <v>3340773.2484010002</v>
      </c>
      <c r="G12" s="24">
        <v>1996.6845999999998</v>
      </c>
      <c r="H12" s="24">
        <v>4387692.9590599993</v>
      </c>
      <c r="I12" s="22">
        <f t="shared" si="2"/>
        <v>4722.7415899999996</v>
      </c>
      <c r="J12" s="22">
        <f t="shared" si="3"/>
        <v>10499756.689069999</v>
      </c>
      <c r="K12" s="221"/>
      <c r="L12" s="25" t="s">
        <v>199</v>
      </c>
      <c r="M12" s="24">
        <v>67.422190000000001</v>
      </c>
      <c r="N12" s="24">
        <v>72511.227291000003</v>
      </c>
      <c r="O12" s="24">
        <v>476.97456</v>
      </c>
      <c r="P12" s="24">
        <v>470413.36045599997</v>
      </c>
      <c r="Q12" s="24">
        <v>183.75794999999999</v>
      </c>
      <c r="R12" s="24">
        <v>189134.85403700001</v>
      </c>
      <c r="S12" s="22">
        <f t="shared" si="4"/>
        <v>728.15470000000005</v>
      </c>
      <c r="T12" s="22">
        <f t="shared" si="5"/>
        <v>732059.44178399991</v>
      </c>
      <c r="U12" s="10"/>
      <c r="V12" s="10"/>
    </row>
    <row r="13" spans="1:22" x14ac:dyDescent="0.25">
      <c r="A13" s="221"/>
      <c r="B13" s="23" t="s">
        <v>187</v>
      </c>
      <c r="C13" s="24">
        <v>246.79384000000002</v>
      </c>
      <c r="D13" s="24">
        <v>353069.134494</v>
      </c>
      <c r="E13" s="24">
        <v>247.84901000000002</v>
      </c>
      <c r="F13" s="24">
        <v>382244.13542800001</v>
      </c>
      <c r="G13" s="24">
        <v>318.16188</v>
      </c>
      <c r="H13" s="24">
        <v>614079.56252099993</v>
      </c>
      <c r="I13" s="22">
        <f t="shared" si="2"/>
        <v>812.80473000000006</v>
      </c>
      <c r="J13" s="22">
        <f t="shared" si="3"/>
        <v>1349392.8324429998</v>
      </c>
      <c r="K13" s="221"/>
      <c r="L13" s="50" t="s">
        <v>201</v>
      </c>
      <c r="M13" s="51">
        <v>2833.3491999999997</v>
      </c>
      <c r="N13" s="51">
        <v>2114388.9694599998</v>
      </c>
      <c r="O13" s="51">
        <v>2080.0729299999998</v>
      </c>
      <c r="P13" s="51">
        <v>1480425.7678369998</v>
      </c>
      <c r="Q13" s="51">
        <v>3869.0018400000008</v>
      </c>
      <c r="R13" s="51">
        <v>2838500.2599549992</v>
      </c>
      <c r="S13" s="28">
        <f t="shared" si="4"/>
        <v>8782.4239699999998</v>
      </c>
      <c r="T13" s="28">
        <f t="shared" si="5"/>
        <v>6433314.9972519986</v>
      </c>
      <c r="U13" s="10"/>
      <c r="V13" s="10"/>
    </row>
    <row r="14" spans="1:22" x14ac:dyDescent="0.25">
      <c r="A14" s="222"/>
      <c r="B14" s="23" t="s">
        <v>188</v>
      </c>
      <c r="C14" s="24"/>
      <c r="D14" s="24"/>
      <c r="E14" s="24"/>
      <c r="F14" s="24"/>
      <c r="G14" s="24"/>
      <c r="H14" s="24"/>
      <c r="I14" s="22">
        <f t="shared" si="2"/>
        <v>0</v>
      </c>
      <c r="J14" s="22">
        <f t="shared" si="3"/>
        <v>0</v>
      </c>
      <c r="K14" s="222"/>
      <c r="L14" s="48"/>
      <c r="M14" s="49"/>
      <c r="N14" s="49"/>
      <c r="O14" s="49"/>
      <c r="P14" s="49"/>
      <c r="Q14" s="49"/>
      <c r="R14" s="49"/>
      <c r="S14" s="52"/>
      <c r="T14" s="53"/>
    </row>
    <row r="15" spans="1:22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2" x14ac:dyDescent="0.25">
      <c r="A16" s="220">
        <v>2019</v>
      </c>
      <c r="B16" s="21" t="s">
        <v>184</v>
      </c>
      <c r="C16" s="22">
        <f>+C17+C18+C19+C20</f>
        <v>3006.1713</v>
      </c>
      <c r="D16" s="22">
        <f t="shared" ref="D16:H16" si="6">+D17+D18+D19+D20</f>
        <v>6181656.8047589995</v>
      </c>
      <c r="E16" s="22">
        <f t="shared" si="6"/>
        <v>2644.8853004000002</v>
      </c>
      <c r="F16" s="22">
        <f t="shared" si="6"/>
        <v>5412704.3148459997</v>
      </c>
      <c r="G16" s="22">
        <f t="shared" si="6"/>
        <v>3725.1442029999998</v>
      </c>
      <c r="H16" s="22">
        <f t="shared" si="6"/>
        <v>7741260.2178069986</v>
      </c>
      <c r="I16" s="22">
        <f>C16+E16+G16</f>
        <v>9376.2008033999991</v>
      </c>
      <c r="J16" s="22">
        <f>D16+F16+H16</f>
        <v>19335621.337412</v>
      </c>
      <c r="K16" s="220">
        <v>2019</v>
      </c>
      <c r="L16" s="21" t="s">
        <v>195</v>
      </c>
      <c r="M16" s="22">
        <f>+M17+M18+M19</f>
        <v>4146.7631078999993</v>
      </c>
      <c r="N16" s="22">
        <f>+N17+N18+N19</f>
        <v>3745801.2820610004</v>
      </c>
      <c r="O16" s="22">
        <f t="shared" ref="O16:R16" si="7">+O17+O18+O19</f>
        <v>3645.8808002000001</v>
      </c>
      <c r="P16" s="22">
        <f t="shared" si="7"/>
        <v>3070484.8686229996</v>
      </c>
      <c r="Q16" s="22">
        <f t="shared" si="7"/>
        <v>4855.0475310000002</v>
      </c>
      <c r="R16" s="22">
        <f t="shared" si="7"/>
        <v>4827701.9524949994</v>
      </c>
      <c r="S16" s="22">
        <f>M16+O16+Q16</f>
        <v>12647.691439099999</v>
      </c>
      <c r="T16" s="22">
        <f>N16+P16+R16</f>
        <v>11643988.103179</v>
      </c>
    </row>
    <row r="17" spans="1:20" x14ac:dyDescent="0.25">
      <c r="A17" s="221"/>
      <c r="B17" s="23" t="s">
        <v>185</v>
      </c>
      <c r="C17" s="24">
        <v>1343.0204299999998</v>
      </c>
      <c r="D17" s="24">
        <v>2733828.2511109998</v>
      </c>
      <c r="E17" s="24">
        <v>1187.4934504</v>
      </c>
      <c r="F17" s="24">
        <v>2396182.3401909997</v>
      </c>
      <c r="G17" s="24">
        <v>1895.2622329999997</v>
      </c>
      <c r="H17" s="24">
        <v>4034450.1552419998</v>
      </c>
      <c r="I17" s="22">
        <f t="shared" ref="I17:I20" si="8">C17+E17+G17</f>
        <v>4425.7761133999993</v>
      </c>
      <c r="J17" s="22">
        <f t="shared" ref="J17:J20" si="9">D17+F17+H17</f>
        <v>9164460.7465439998</v>
      </c>
      <c r="K17" s="221"/>
      <c r="L17" s="23" t="s">
        <v>197</v>
      </c>
      <c r="M17" s="24">
        <v>1186.9567620999999</v>
      </c>
      <c r="N17" s="24">
        <v>1817754.2519670001</v>
      </c>
      <c r="O17" s="24">
        <v>876.85177020000015</v>
      </c>
      <c r="P17" s="24">
        <v>1289940.8053619997</v>
      </c>
      <c r="Q17" s="24">
        <v>1516.1281109999995</v>
      </c>
      <c r="R17" s="24">
        <v>2453479.2197879995</v>
      </c>
      <c r="S17" s="22">
        <f t="shared" ref="S17:S20" si="10">M17+O17+Q17</f>
        <v>3579.9366432999996</v>
      </c>
      <c r="T17" s="22">
        <f t="shared" ref="T17:T20" si="11">N17+P17+R17</f>
        <v>5561174.277116999</v>
      </c>
    </row>
    <row r="18" spans="1:20" x14ac:dyDescent="0.25">
      <c r="A18" s="221"/>
      <c r="B18" s="23" t="s">
        <v>186</v>
      </c>
      <c r="C18" s="24">
        <v>1461.07465</v>
      </c>
      <c r="D18" s="24">
        <v>3200657.9366670004</v>
      </c>
      <c r="E18" s="24">
        <v>1360.8296400000002</v>
      </c>
      <c r="F18" s="24">
        <v>2919757.0615320001</v>
      </c>
      <c r="G18" s="24">
        <v>1685.2251400000002</v>
      </c>
      <c r="H18" s="24">
        <v>3502976.6461649993</v>
      </c>
      <c r="I18" s="22">
        <f t="shared" si="8"/>
        <v>4507.1294300000009</v>
      </c>
      <c r="J18" s="22">
        <f t="shared" si="9"/>
        <v>9623391.6443639994</v>
      </c>
      <c r="K18" s="221"/>
      <c r="L18" s="25" t="s">
        <v>199</v>
      </c>
      <c r="M18" s="24">
        <v>165.41559000000001</v>
      </c>
      <c r="N18" s="24">
        <v>129766.130647</v>
      </c>
      <c r="O18" s="24">
        <v>65.577679999999987</v>
      </c>
      <c r="P18" s="24">
        <v>55837.192135999998</v>
      </c>
      <c r="Q18" s="24">
        <v>178.06849</v>
      </c>
      <c r="R18" s="24">
        <v>167074.53403400001</v>
      </c>
      <c r="S18" s="22">
        <f t="shared" si="10"/>
        <v>409.06175999999999</v>
      </c>
      <c r="T18" s="22">
        <f t="shared" si="11"/>
        <v>352677.85681700002</v>
      </c>
    </row>
    <row r="19" spans="1:20" x14ac:dyDescent="0.25">
      <c r="A19" s="221"/>
      <c r="B19" s="23" t="s">
        <v>187</v>
      </c>
      <c r="C19" s="24">
        <v>202.07622000000001</v>
      </c>
      <c r="D19" s="24">
        <v>247170.616981</v>
      </c>
      <c r="E19" s="24">
        <v>96.562210000000007</v>
      </c>
      <c r="F19" s="24">
        <v>96764.913123000006</v>
      </c>
      <c r="G19" s="24">
        <v>143.07683000000003</v>
      </c>
      <c r="H19" s="24">
        <v>201952.11039999998</v>
      </c>
      <c r="I19" s="22">
        <f t="shared" si="8"/>
        <v>441.71526000000006</v>
      </c>
      <c r="J19" s="22">
        <f t="shared" si="9"/>
        <v>545887.64050400001</v>
      </c>
      <c r="K19" s="221"/>
      <c r="L19" s="50" t="s">
        <v>201</v>
      </c>
      <c r="M19" s="51">
        <v>2794.3907557999996</v>
      </c>
      <c r="N19" s="51">
        <v>1798280.8994470001</v>
      </c>
      <c r="O19" s="51">
        <v>2703.4513499999998</v>
      </c>
      <c r="P19" s="51">
        <v>1724706.8711249998</v>
      </c>
      <c r="Q19" s="51">
        <v>3160.8509300000005</v>
      </c>
      <c r="R19" s="51">
        <v>2207148.1986730001</v>
      </c>
      <c r="S19" s="28">
        <f t="shared" si="10"/>
        <v>8658.6930357999991</v>
      </c>
      <c r="T19" s="28">
        <f t="shared" si="11"/>
        <v>5730135.9692449998</v>
      </c>
    </row>
    <row r="20" spans="1:20" x14ac:dyDescent="0.25">
      <c r="A20" s="222"/>
      <c r="B20" s="23" t="s">
        <v>188</v>
      </c>
      <c r="C20" s="24">
        <v>0</v>
      </c>
      <c r="D20" s="24">
        <v>0</v>
      </c>
      <c r="E20" s="24">
        <v>0</v>
      </c>
      <c r="F20" s="24">
        <v>0</v>
      </c>
      <c r="G20" s="24">
        <v>1.58</v>
      </c>
      <c r="H20" s="24">
        <v>1881.306</v>
      </c>
      <c r="I20" s="22">
        <f t="shared" si="8"/>
        <v>1.58</v>
      </c>
      <c r="J20" s="22">
        <f t="shared" si="9"/>
        <v>1881.306</v>
      </c>
      <c r="K20" s="229"/>
      <c r="L20" s="48"/>
      <c r="M20" s="49"/>
      <c r="N20" s="49"/>
      <c r="O20" s="49"/>
      <c r="P20" s="49"/>
      <c r="Q20" s="49"/>
      <c r="R20" s="49"/>
      <c r="S20" s="52">
        <f t="shared" si="10"/>
        <v>0</v>
      </c>
      <c r="T20" s="53">
        <f t="shared" si="11"/>
        <v>0</v>
      </c>
    </row>
    <row r="21" spans="1:20" x14ac:dyDescent="0.25">
      <c r="A21" s="223" t="s">
        <v>258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 t="s">
        <v>258</v>
      </c>
      <c r="L21" s="230"/>
      <c r="M21" s="230"/>
      <c r="N21" s="230"/>
      <c r="O21" s="230"/>
      <c r="P21" s="230"/>
      <c r="Q21" s="230"/>
      <c r="R21" s="230"/>
      <c r="S21" s="230"/>
      <c r="T21" s="230"/>
    </row>
    <row r="22" spans="1:20" x14ac:dyDescent="0.25">
      <c r="A22" s="220"/>
      <c r="B22" s="21" t="s">
        <v>184</v>
      </c>
      <c r="C22" s="46">
        <f>+(C10/C16)-1</f>
        <v>-0.14058115051527509</v>
      </c>
      <c r="D22" s="46">
        <f t="shared" ref="D22:J22" si="12">+(D10/D16)-1</f>
        <v>-7.8856855715885077E-2</v>
      </c>
      <c r="E22" s="46">
        <f t="shared" si="12"/>
        <v>1.144041656378203E-2</v>
      </c>
      <c r="F22" s="46">
        <f t="shared" si="12"/>
        <v>9.9847798777158436E-2</v>
      </c>
      <c r="G22" s="46">
        <f t="shared" si="12"/>
        <v>0.14413196046682009</v>
      </c>
      <c r="H22" s="46">
        <f t="shared" si="12"/>
        <v>0.18271628210667434</v>
      </c>
      <c r="I22" s="46">
        <f t="shared" si="12"/>
        <v>1.5417748577609247E-2</v>
      </c>
      <c r="J22" s="46">
        <f t="shared" si="12"/>
        <v>7.5892822513528246E-2</v>
      </c>
      <c r="K22" s="220"/>
      <c r="L22" s="21" t="s">
        <v>195</v>
      </c>
      <c r="M22" s="46">
        <f>+(M10/M16)-1</f>
        <v>8.3791705255129356E-2</v>
      </c>
      <c r="N22" s="46">
        <f t="shared" ref="N22:T22" si="13">+(N10/N16)-1</f>
        <v>0.28353750151145984</v>
      </c>
      <c r="O22" s="46">
        <f t="shared" si="13"/>
        <v>0.24946838628133605</v>
      </c>
      <c r="P22" s="46">
        <f t="shared" si="13"/>
        <v>0.73717648704684646</v>
      </c>
      <c r="Q22" s="46">
        <f t="shared" si="13"/>
        <v>0.33590305730005832</v>
      </c>
      <c r="R22" s="46">
        <f t="shared" si="13"/>
        <v>0.43562987661636932</v>
      </c>
      <c r="S22" s="46">
        <f t="shared" si="13"/>
        <v>0.22832796600116101</v>
      </c>
      <c r="T22" s="46">
        <f t="shared" si="13"/>
        <v>0.4662196099358682</v>
      </c>
    </row>
    <row r="23" spans="1:20" x14ac:dyDescent="0.25">
      <c r="A23" s="221"/>
      <c r="B23" s="23" t="s">
        <v>185</v>
      </c>
      <c r="C23" s="47">
        <f>+(C11/C17)-1</f>
        <v>-0.18581671166387237</v>
      </c>
      <c r="D23" s="47">
        <f t="shared" ref="D23:J23" si="14">+(D11/D17)-1</f>
        <v>-5.9988070255091341E-2</v>
      </c>
      <c r="E23" s="47">
        <f t="shared" si="14"/>
        <v>-0.20459389508056869</v>
      </c>
      <c r="F23" s="47">
        <f t="shared" si="14"/>
        <v>-6.9297229647291236E-2</v>
      </c>
      <c r="G23" s="47">
        <f t="shared" si="14"/>
        <v>2.7409308377222663E-2</v>
      </c>
      <c r="H23" s="47">
        <f t="shared" si="14"/>
        <v>2.9617871631588466E-2</v>
      </c>
      <c r="I23" s="46">
        <f t="shared" si="14"/>
        <v>-9.9544511993298279E-2</v>
      </c>
      <c r="J23" s="46">
        <f t="shared" si="14"/>
        <v>-2.2975061830604826E-2</v>
      </c>
      <c r="K23" s="221"/>
      <c r="L23" s="23" t="s">
        <v>197</v>
      </c>
      <c r="M23" s="47">
        <f>+(M11/M17)-1</f>
        <v>0.34247187503343346</v>
      </c>
      <c r="N23" s="47">
        <f t="shared" ref="N23:T23" si="15">+(N11/N17)-1</f>
        <v>0.44187599569514369</v>
      </c>
      <c r="O23" s="47">
        <f t="shared" si="15"/>
        <v>1.2790229522421961</v>
      </c>
      <c r="P23" s="47">
        <f t="shared" si="15"/>
        <v>1.622705611954482</v>
      </c>
      <c r="Q23" s="47">
        <f t="shared" si="15"/>
        <v>0.6048202208949085</v>
      </c>
      <c r="R23" s="47">
        <f t="shared" si="15"/>
        <v>0.59086655918213404</v>
      </c>
      <c r="S23" s="46">
        <f t="shared" si="15"/>
        <v>0.68297236245113857</v>
      </c>
      <c r="T23" s="46">
        <f t="shared" si="15"/>
        <v>0.78150670380376686</v>
      </c>
    </row>
    <row r="24" spans="1:20" x14ac:dyDescent="0.25">
      <c r="A24" s="221"/>
      <c r="B24" s="23" t="s">
        <v>186</v>
      </c>
      <c r="C24" s="47">
        <f t="shared" ref="C24:J25" si="16">+(C12/C18)-1</f>
        <v>-0.14904987914204115</v>
      </c>
      <c r="D24" s="47">
        <f t="shared" si="16"/>
        <v>-0.13414974781876299</v>
      </c>
      <c r="E24" s="47">
        <f t="shared" si="16"/>
        <v>8.9596593442805794E-2</v>
      </c>
      <c r="F24" s="47">
        <f t="shared" si="16"/>
        <v>0.14419562244267414</v>
      </c>
      <c r="G24" s="47">
        <f t="shared" si="16"/>
        <v>0.18481771521637724</v>
      </c>
      <c r="H24" s="47">
        <f t="shared" si="16"/>
        <v>0.25256129351121226</v>
      </c>
      <c r="I24" s="46">
        <f t="shared" si="16"/>
        <v>4.783802270351023E-2</v>
      </c>
      <c r="J24" s="46">
        <f t="shared" si="16"/>
        <v>9.1066131057780275E-2</v>
      </c>
      <c r="K24" s="221"/>
      <c r="L24" s="25" t="s">
        <v>199</v>
      </c>
      <c r="M24" s="47">
        <f t="shared" ref="M24:T24" si="17">+(M12/M18)-1</f>
        <v>-0.59240728156275968</v>
      </c>
      <c r="N24" s="47">
        <f t="shared" si="17"/>
        <v>-0.4412160790379831</v>
      </c>
      <c r="O24" s="47">
        <f t="shared" si="17"/>
        <v>6.2734283981989005</v>
      </c>
      <c r="P24" s="47">
        <f t="shared" si="17"/>
        <v>7.4247316611164198</v>
      </c>
      <c r="Q24" s="47">
        <f t="shared" si="17"/>
        <v>3.1950964485631284E-2</v>
      </c>
      <c r="R24" s="47">
        <f t="shared" si="17"/>
        <v>0.13203879412592401</v>
      </c>
      <c r="S24" s="46">
        <f t="shared" si="17"/>
        <v>0.78006054635857436</v>
      </c>
      <c r="T24" s="46">
        <f t="shared" si="17"/>
        <v>1.075717053491839</v>
      </c>
    </row>
    <row r="25" spans="1:20" x14ac:dyDescent="0.25">
      <c r="A25" s="221"/>
      <c r="B25" s="23" t="s">
        <v>187</v>
      </c>
      <c r="C25" s="47">
        <f t="shared" si="16"/>
        <v>0.22129085747942034</v>
      </c>
      <c r="D25" s="47">
        <f t="shared" si="16"/>
        <v>0.42844298730354513</v>
      </c>
      <c r="E25" s="47">
        <f t="shared" si="16"/>
        <v>1.5667288476516847</v>
      </c>
      <c r="F25" s="47">
        <f t="shared" si="16"/>
        <v>2.9502348846437871</v>
      </c>
      <c r="G25" s="47">
        <f t="shared" si="16"/>
        <v>1.2237135111254558</v>
      </c>
      <c r="H25" s="47">
        <f t="shared" si="16"/>
        <v>2.0407187194266627</v>
      </c>
      <c r="I25" s="46">
        <f t="shared" si="16"/>
        <v>0.84011014244787452</v>
      </c>
      <c r="J25" s="46">
        <f t="shared" si="16"/>
        <v>1.4719241329537156</v>
      </c>
      <c r="K25" s="221"/>
      <c r="L25" s="50" t="s">
        <v>201</v>
      </c>
      <c r="M25" s="54">
        <f t="shared" ref="M25:T25" si="18">+(M13/M19)-1</f>
        <v>1.3941659418654551E-2</v>
      </c>
      <c r="N25" s="54">
        <f t="shared" si="18"/>
        <v>0.17578347749242518</v>
      </c>
      <c r="O25" s="54">
        <f t="shared" si="18"/>
        <v>-0.23058614315363957</v>
      </c>
      <c r="P25" s="54">
        <f t="shared" si="18"/>
        <v>-0.14163630201615607</v>
      </c>
      <c r="Q25" s="54">
        <f t="shared" si="18"/>
        <v>0.22403805990306536</v>
      </c>
      <c r="R25" s="54">
        <f t="shared" si="18"/>
        <v>0.28604878533375588</v>
      </c>
      <c r="S25" s="55">
        <f t="shared" si="18"/>
        <v>1.4289793354311797E-2</v>
      </c>
      <c r="T25" s="55">
        <f t="shared" si="18"/>
        <v>0.12271594108431771</v>
      </c>
    </row>
    <row r="26" spans="1:20" x14ac:dyDescent="0.25">
      <c r="A26" s="222"/>
      <c r="B26" s="23" t="s">
        <v>188</v>
      </c>
      <c r="C26" s="24"/>
      <c r="D26" s="24"/>
      <c r="E26" s="24"/>
      <c r="F26" s="24"/>
      <c r="G26" s="24"/>
      <c r="H26" s="24"/>
      <c r="I26" s="46"/>
      <c r="J26" s="46"/>
      <c r="K26" s="229"/>
      <c r="L26" s="48"/>
      <c r="M26" s="56"/>
      <c r="N26" s="56"/>
      <c r="O26" s="56"/>
      <c r="P26" s="56"/>
      <c r="Q26" s="56"/>
      <c r="R26" s="56"/>
      <c r="S26" s="57"/>
      <c r="T26" s="58"/>
    </row>
    <row r="27" spans="1:20" x14ac:dyDescent="0.25">
      <c r="A27" s="29" t="s">
        <v>222</v>
      </c>
      <c r="B27" s="2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32" t="s">
        <v>224</v>
      </c>
      <c r="B28" s="2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33" t="s">
        <v>259</v>
      </c>
      <c r="B29" s="2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</sheetData>
  <mergeCells count="26">
    <mergeCell ref="K5:T5"/>
    <mergeCell ref="A1:J1"/>
    <mergeCell ref="A5:J5"/>
    <mergeCell ref="C7:D7"/>
    <mergeCell ref="E7:F7"/>
    <mergeCell ref="G7:H7"/>
    <mergeCell ref="A7:A8"/>
    <mergeCell ref="B7:B8"/>
    <mergeCell ref="A4:J4"/>
    <mergeCell ref="K1:T1"/>
    <mergeCell ref="K4:T4"/>
    <mergeCell ref="A22:A26"/>
    <mergeCell ref="A21:J21"/>
    <mergeCell ref="K7:K8"/>
    <mergeCell ref="L7:L8"/>
    <mergeCell ref="M7:N7"/>
    <mergeCell ref="K10:K14"/>
    <mergeCell ref="K16:K20"/>
    <mergeCell ref="K21:T21"/>
    <mergeCell ref="K22:K26"/>
    <mergeCell ref="I7:J7"/>
    <mergeCell ref="A10:A14"/>
    <mergeCell ref="A16:A20"/>
    <mergeCell ref="O7:P7"/>
    <mergeCell ref="Q7:R7"/>
    <mergeCell ref="S7:T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35"/>
  <sheetViews>
    <sheetView workbookViewId="0">
      <selection activeCell="D5" sqref="D5"/>
    </sheetView>
  </sheetViews>
  <sheetFormatPr baseColWidth="10" defaultColWidth="11.42578125" defaultRowHeight="15" x14ac:dyDescent="0.25"/>
  <cols>
    <col min="2" max="2" width="13.140625" bestFit="1" customWidth="1"/>
  </cols>
  <sheetData>
    <row r="3" spans="2:9" x14ac:dyDescent="0.25">
      <c r="B3" s="10">
        <v>2000000</v>
      </c>
      <c r="C3" s="10">
        <v>400000</v>
      </c>
      <c r="D3" s="17">
        <f>+C3/B3</f>
        <v>0.2</v>
      </c>
    </row>
    <row r="4" spans="2:9" x14ac:dyDescent="0.25">
      <c r="H4" t="s">
        <v>246</v>
      </c>
    </row>
    <row r="5" spans="2:9" x14ac:dyDescent="0.25">
      <c r="G5" s="43" t="s">
        <v>247</v>
      </c>
      <c r="H5" t="s">
        <v>248</v>
      </c>
      <c r="I5" t="s">
        <v>249</v>
      </c>
    </row>
    <row r="6" spans="2:9" x14ac:dyDescent="0.25">
      <c r="G6">
        <v>2013</v>
      </c>
      <c r="H6">
        <v>1297</v>
      </c>
      <c r="I6">
        <v>30</v>
      </c>
    </row>
    <row r="7" spans="2:9" x14ac:dyDescent="0.25">
      <c r="G7">
        <v>2014</v>
      </c>
      <c r="H7">
        <v>465</v>
      </c>
      <c r="I7">
        <v>38</v>
      </c>
    </row>
    <row r="8" spans="2:9" x14ac:dyDescent="0.25">
      <c r="G8">
        <v>2015</v>
      </c>
      <c r="H8">
        <v>769</v>
      </c>
      <c r="I8">
        <v>69</v>
      </c>
    </row>
    <row r="9" spans="2:9" x14ac:dyDescent="0.25">
      <c r="G9">
        <v>2016</v>
      </c>
      <c r="H9">
        <v>666</v>
      </c>
      <c r="I9">
        <v>65</v>
      </c>
    </row>
    <row r="10" spans="2:9" x14ac:dyDescent="0.25">
      <c r="C10">
        <v>1297</v>
      </c>
      <c r="D10">
        <v>122</v>
      </c>
      <c r="G10">
        <v>2017</v>
      </c>
      <c r="H10">
        <v>691</v>
      </c>
      <c r="I10">
        <v>30</v>
      </c>
    </row>
    <row r="11" spans="2:9" x14ac:dyDescent="0.25">
      <c r="C11">
        <v>465</v>
      </c>
      <c r="D11">
        <v>114</v>
      </c>
      <c r="G11" t="s">
        <v>250</v>
      </c>
      <c r="H11">
        <v>479</v>
      </c>
      <c r="I11">
        <v>25</v>
      </c>
    </row>
    <row r="12" spans="2:9" x14ac:dyDescent="0.25">
      <c r="C12">
        <v>769</v>
      </c>
      <c r="D12">
        <v>43</v>
      </c>
    </row>
    <row r="13" spans="2:9" x14ac:dyDescent="0.25">
      <c r="C13">
        <v>666</v>
      </c>
      <c r="D13">
        <v>46</v>
      </c>
    </row>
    <row r="14" spans="2:9" x14ac:dyDescent="0.25">
      <c r="C14">
        <v>691</v>
      </c>
      <c r="D14">
        <v>74</v>
      </c>
    </row>
    <row r="15" spans="2:9" x14ac:dyDescent="0.25">
      <c r="C15">
        <v>479</v>
      </c>
      <c r="D15">
        <v>66</v>
      </c>
    </row>
    <row r="16" spans="2:9" x14ac:dyDescent="0.25">
      <c r="C16">
        <v>30</v>
      </c>
      <c r="D16">
        <v>30</v>
      </c>
    </row>
    <row r="17" spans="3:4" x14ac:dyDescent="0.25">
      <c r="C17">
        <v>38</v>
      </c>
      <c r="D17">
        <v>30</v>
      </c>
    </row>
    <row r="18" spans="3:4" x14ac:dyDescent="0.25">
      <c r="C18">
        <v>69</v>
      </c>
      <c r="D18">
        <v>33</v>
      </c>
    </row>
    <row r="19" spans="3:4" x14ac:dyDescent="0.25">
      <c r="C19">
        <v>65</v>
      </c>
      <c r="D19">
        <v>23</v>
      </c>
    </row>
    <row r="20" spans="3:4" x14ac:dyDescent="0.25">
      <c r="C20">
        <v>30</v>
      </c>
      <c r="D20">
        <v>8</v>
      </c>
    </row>
    <row r="21" spans="3:4" x14ac:dyDescent="0.25">
      <c r="C21">
        <v>25</v>
      </c>
      <c r="D21">
        <v>11</v>
      </c>
    </row>
    <row r="22" spans="3:4" x14ac:dyDescent="0.25">
      <c r="D22">
        <v>0</v>
      </c>
    </row>
    <row r="23" spans="3:4" x14ac:dyDescent="0.25">
      <c r="D23">
        <v>20</v>
      </c>
    </row>
    <row r="24" spans="3:4" x14ac:dyDescent="0.25">
      <c r="D24">
        <v>40</v>
      </c>
    </row>
    <row r="25" spans="3:4" x14ac:dyDescent="0.25">
      <c r="D25">
        <v>60</v>
      </c>
    </row>
    <row r="26" spans="3:4" x14ac:dyDescent="0.25">
      <c r="D26">
        <v>80</v>
      </c>
    </row>
    <row r="27" spans="3:4" x14ac:dyDescent="0.25">
      <c r="D27">
        <v>100</v>
      </c>
    </row>
    <row r="28" spans="3:4" x14ac:dyDescent="0.25">
      <c r="D28">
        <v>120</v>
      </c>
    </row>
    <row r="29" spans="3:4" x14ac:dyDescent="0.25">
      <c r="D29">
        <v>140</v>
      </c>
    </row>
    <row r="30" spans="3:4" x14ac:dyDescent="0.25">
      <c r="D30">
        <v>2013</v>
      </c>
    </row>
    <row r="31" spans="3:4" x14ac:dyDescent="0.25">
      <c r="D31">
        <v>2014</v>
      </c>
    </row>
    <row r="32" spans="3:4" x14ac:dyDescent="0.25">
      <c r="D32">
        <v>2015</v>
      </c>
    </row>
    <row r="33" spans="4:4" x14ac:dyDescent="0.25">
      <c r="D33">
        <v>2016</v>
      </c>
    </row>
    <row r="34" spans="4:4" x14ac:dyDescent="0.25">
      <c r="D34">
        <v>2017</v>
      </c>
    </row>
    <row r="35" spans="4:4" x14ac:dyDescent="0.25">
      <c r="D35" t="s">
        <v>245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C16"/>
  <sheetViews>
    <sheetView workbookViewId="0">
      <selection activeCell="K20" sqref="K20"/>
    </sheetView>
  </sheetViews>
  <sheetFormatPr baseColWidth="10" defaultColWidth="11.42578125" defaultRowHeight="15" x14ac:dyDescent="0.25"/>
  <cols>
    <col min="3" max="3" width="16.140625" customWidth="1"/>
  </cols>
  <sheetData>
    <row r="2" spans="1:29" ht="15.75" x14ac:dyDescent="0.25">
      <c r="A2" s="233" t="s">
        <v>235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</row>
    <row r="3" spans="1:29" ht="15.75" x14ac:dyDescent="0.25">
      <c r="A3" s="235" t="s">
        <v>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</row>
    <row r="4" spans="1:29" ht="19.5" thickBot="1" x14ac:dyDescent="0.35">
      <c r="A4" s="35"/>
      <c r="B4" s="35"/>
      <c r="C4" s="35"/>
      <c r="D4" s="35"/>
      <c r="E4" s="35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5"/>
      <c r="U4" s="5"/>
    </row>
    <row r="5" spans="1:29" ht="16.5" customHeight="1" thickBot="1" x14ac:dyDescent="0.35">
      <c r="A5" s="236" t="s">
        <v>1</v>
      </c>
      <c r="B5" s="224" t="s">
        <v>2</v>
      </c>
      <c r="C5" s="226" t="s">
        <v>71</v>
      </c>
      <c r="D5" s="228" t="s">
        <v>4</v>
      </c>
      <c r="E5" s="228"/>
      <c r="F5" s="228" t="s">
        <v>5</v>
      </c>
      <c r="G5" s="228"/>
      <c r="H5" s="228" t="s">
        <v>6</v>
      </c>
      <c r="I5" s="228"/>
      <c r="J5" s="228" t="s">
        <v>7</v>
      </c>
      <c r="K5" s="228"/>
      <c r="L5" s="228" t="s">
        <v>228</v>
      </c>
      <c r="M5" s="228"/>
      <c r="N5" s="228" t="s">
        <v>232</v>
      </c>
      <c r="O5" s="228"/>
      <c r="P5" s="228" t="s">
        <v>236</v>
      </c>
      <c r="Q5" s="228"/>
      <c r="R5" s="228" t="s">
        <v>237</v>
      </c>
      <c r="S5" s="228"/>
      <c r="T5" s="228" t="s">
        <v>238</v>
      </c>
      <c r="U5" s="228"/>
      <c r="V5" s="228" t="s">
        <v>239</v>
      </c>
      <c r="W5" s="228"/>
      <c r="X5" s="228" t="s">
        <v>240</v>
      </c>
      <c r="Y5" s="228"/>
      <c r="Z5" s="228" t="s">
        <v>241</v>
      </c>
      <c r="AA5" s="228"/>
      <c r="AB5" s="228" t="s">
        <v>8</v>
      </c>
      <c r="AC5" s="231"/>
    </row>
    <row r="6" spans="1:29" ht="16.5" thickBot="1" x14ac:dyDescent="0.35">
      <c r="A6" s="237"/>
      <c r="B6" s="225"/>
      <c r="C6" s="227"/>
      <c r="D6" s="36" t="s">
        <v>9</v>
      </c>
      <c r="E6" s="36" t="s">
        <v>10</v>
      </c>
      <c r="F6" s="36" t="s">
        <v>9</v>
      </c>
      <c r="G6" s="36" t="s">
        <v>10</v>
      </c>
      <c r="H6" s="36" t="s">
        <v>9</v>
      </c>
      <c r="I6" s="36" t="s">
        <v>10</v>
      </c>
      <c r="J6" s="36" t="s">
        <v>9</v>
      </c>
      <c r="K6" s="36" t="s">
        <v>10</v>
      </c>
      <c r="L6" s="36" t="s">
        <v>9</v>
      </c>
      <c r="M6" s="36" t="s">
        <v>10</v>
      </c>
      <c r="N6" s="36" t="s">
        <v>9</v>
      </c>
      <c r="O6" s="36" t="s">
        <v>10</v>
      </c>
      <c r="P6" s="36" t="s">
        <v>9</v>
      </c>
      <c r="Q6" s="36" t="s">
        <v>10</v>
      </c>
      <c r="R6" s="36" t="s">
        <v>9</v>
      </c>
      <c r="S6" s="36" t="s">
        <v>10</v>
      </c>
      <c r="T6" s="36" t="s">
        <v>9</v>
      </c>
      <c r="U6" s="36" t="s">
        <v>10</v>
      </c>
      <c r="V6" s="36" t="s">
        <v>9</v>
      </c>
      <c r="W6" s="36" t="s">
        <v>10</v>
      </c>
      <c r="X6" s="36" t="s">
        <v>9</v>
      </c>
      <c r="Y6" s="36" t="s">
        <v>10</v>
      </c>
      <c r="Z6" s="36" t="s">
        <v>9</v>
      </c>
      <c r="AA6" s="36" t="s">
        <v>10</v>
      </c>
      <c r="AB6" s="36" t="s">
        <v>9</v>
      </c>
      <c r="AC6" s="37" t="s">
        <v>10</v>
      </c>
    </row>
    <row r="7" spans="1:29" x14ac:dyDescent="0.25">
      <c r="A7" s="19"/>
      <c r="B7" s="40" t="s">
        <v>183</v>
      </c>
      <c r="C7" s="21" t="s">
        <v>184</v>
      </c>
      <c r="D7" s="22">
        <f>+D8+D9+D10+D11</f>
        <v>4932.6945659999992</v>
      </c>
      <c r="E7" s="22">
        <f t="shared" ref="E7:AA7" si="0">+E8+E9+E10+E11</f>
        <v>7460558.0190079994</v>
      </c>
      <c r="F7" s="22">
        <f t="shared" si="0"/>
        <v>5487.0880804000008</v>
      </c>
      <c r="G7" s="22">
        <f t="shared" si="0"/>
        <v>8355508.5209370013</v>
      </c>
      <c r="H7" s="22">
        <f t="shared" si="0"/>
        <v>6136.2640623999996</v>
      </c>
      <c r="I7" s="22">
        <f t="shared" si="0"/>
        <v>9240927.2762759998</v>
      </c>
      <c r="J7" s="22">
        <f t="shared" si="0"/>
        <v>7927.5618564999995</v>
      </c>
      <c r="K7" s="22">
        <f t="shared" si="0"/>
        <v>12436314.408694003</v>
      </c>
      <c r="L7" s="22">
        <f t="shared" si="0"/>
        <v>10723.145670999998</v>
      </c>
      <c r="M7" s="22">
        <f>+M8+M9+M10+M11</f>
        <v>16701011.252150996</v>
      </c>
      <c r="N7" s="22">
        <f t="shared" si="0"/>
        <v>6505.5180049999999</v>
      </c>
      <c r="O7" s="22">
        <f t="shared" si="0"/>
        <v>10060263.723301001</v>
      </c>
      <c r="P7" s="22">
        <f t="shared" si="0"/>
        <v>7388.1441599999989</v>
      </c>
      <c r="Q7" s="22">
        <f t="shared" si="0"/>
        <v>10657683.328835003</v>
      </c>
      <c r="R7" s="22">
        <f t="shared" si="0"/>
        <v>7297.2714770000021</v>
      </c>
      <c r="S7" s="22">
        <f t="shared" si="0"/>
        <v>11066044.594894996</v>
      </c>
      <c r="T7" s="22">
        <f t="shared" si="0"/>
        <v>6774.2698850000015</v>
      </c>
      <c r="U7" s="22">
        <f t="shared" si="0"/>
        <v>10220253.743429001</v>
      </c>
      <c r="V7" s="22">
        <f t="shared" si="0"/>
        <v>7506.6341514000023</v>
      </c>
      <c r="W7" s="22">
        <f t="shared" si="0"/>
        <v>10671329.895827001</v>
      </c>
      <c r="X7" s="22">
        <f t="shared" si="0"/>
        <v>8405.0643013000008</v>
      </c>
      <c r="Y7" s="22">
        <f t="shared" si="0"/>
        <v>12609413.044032</v>
      </c>
      <c r="Z7" s="22">
        <f t="shared" si="0"/>
        <v>0</v>
      </c>
      <c r="AA7" s="22">
        <f t="shared" si="0"/>
        <v>0</v>
      </c>
      <c r="AB7" s="22">
        <f>D7+F7+H7+J7+L7+N7+P7+R7+T7+V7+X7+Z7</f>
        <v>79083.656216000003</v>
      </c>
      <c r="AC7" s="22">
        <f>E7+G7+I7+K7+M7+O7+Q7+S7+U7+W7+Y7+AA7</f>
        <v>119479307.807385</v>
      </c>
    </row>
    <row r="8" spans="1:29" x14ac:dyDescent="0.25">
      <c r="A8" s="19"/>
      <c r="B8" s="40"/>
      <c r="C8" s="23" t="s">
        <v>185</v>
      </c>
      <c r="D8" s="24">
        <v>825.33170000000007</v>
      </c>
      <c r="E8" s="24">
        <v>1826193.258557</v>
      </c>
      <c r="F8" s="24">
        <v>1099.5422430000003</v>
      </c>
      <c r="G8" s="24">
        <v>2267972.4040669999</v>
      </c>
      <c r="H8" s="24">
        <v>1277.5902313999998</v>
      </c>
      <c r="I8" s="24">
        <v>2759795.8200340006</v>
      </c>
      <c r="J8" s="24">
        <v>1474.2875125</v>
      </c>
      <c r="K8" s="24">
        <v>3249649.4718980002</v>
      </c>
      <c r="L8" s="24">
        <v>3412.2368899999997</v>
      </c>
      <c r="M8" s="24">
        <v>6979925.3999179984</v>
      </c>
      <c r="N8" s="24">
        <v>2060.5434850000001</v>
      </c>
      <c r="O8" s="24">
        <v>4411756.9601919996</v>
      </c>
      <c r="P8" s="24">
        <v>2038.1527499999997</v>
      </c>
      <c r="Q8" s="24">
        <v>4241334.8698360007</v>
      </c>
      <c r="R8" s="24">
        <v>1852.3491899999999</v>
      </c>
      <c r="S8" s="24">
        <v>4010742.9071169998</v>
      </c>
      <c r="T8" s="24">
        <v>1369.5865800000001</v>
      </c>
      <c r="U8" s="24">
        <v>2867859.4615860009</v>
      </c>
      <c r="V8" s="24">
        <v>1593.594461899999</v>
      </c>
      <c r="W8" s="24">
        <v>3452740.7749310001</v>
      </c>
      <c r="X8" s="24">
        <v>2567.6813934999996</v>
      </c>
      <c r="Y8" s="24">
        <v>5222300.2941080006</v>
      </c>
      <c r="Z8" s="24"/>
      <c r="AA8" s="24"/>
      <c r="AB8" s="22">
        <f t="shared" ref="AB8:AC16" si="1">D8+F8+H8+J8+L8+N8+P8+R8+T8+V8+X8+Z8</f>
        <v>19570.896437299998</v>
      </c>
      <c r="AC8" s="22">
        <f t="shared" si="1"/>
        <v>41290271.622244008</v>
      </c>
    </row>
    <row r="9" spans="1:29" x14ac:dyDescent="0.25">
      <c r="A9" s="19"/>
      <c r="B9" s="40"/>
      <c r="C9" s="23" t="s">
        <v>186</v>
      </c>
      <c r="D9" s="24">
        <v>1112.4604600000002</v>
      </c>
      <c r="E9" s="24">
        <v>2466680.2184759998</v>
      </c>
      <c r="F9" s="24">
        <v>939.86284999999998</v>
      </c>
      <c r="G9" s="24">
        <v>2080505.572953</v>
      </c>
      <c r="H9" s="24">
        <v>1338.607827</v>
      </c>
      <c r="I9" s="24">
        <v>2941996.0808040006</v>
      </c>
      <c r="J9" s="24">
        <v>1731.1978259999996</v>
      </c>
      <c r="K9" s="24">
        <v>3818549.1187940002</v>
      </c>
      <c r="L9" s="24">
        <v>1618.9229499999999</v>
      </c>
      <c r="M9" s="24">
        <v>3516775.9626259999</v>
      </c>
      <c r="N9" s="24">
        <v>681.10143999999991</v>
      </c>
      <c r="O9" s="24">
        <v>1479172.3211620003</v>
      </c>
      <c r="P9" s="24">
        <v>456.96825999999999</v>
      </c>
      <c r="Q9" s="24">
        <v>1013852.4378420002</v>
      </c>
      <c r="R9" s="24">
        <v>651.95787999999993</v>
      </c>
      <c r="S9" s="24">
        <v>1377489.6632900001</v>
      </c>
      <c r="T9" s="24">
        <v>919.63412999999991</v>
      </c>
      <c r="U9" s="24">
        <v>1970845.9015339999</v>
      </c>
      <c r="V9" s="24">
        <v>614.79270999999994</v>
      </c>
      <c r="W9" s="24">
        <v>1326309.4515810001</v>
      </c>
      <c r="X9" s="24">
        <v>816.70042059999992</v>
      </c>
      <c r="Y9" s="24">
        <v>1936697.6499679999</v>
      </c>
      <c r="Z9" s="24"/>
      <c r="AA9" s="24"/>
      <c r="AB9" s="22">
        <f t="shared" si="1"/>
        <v>10882.2067536</v>
      </c>
      <c r="AC9" s="22">
        <f t="shared" si="1"/>
        <v>23928874.37903</v>
      </c>
    </row>
    <row r="10" spans="1:29" ht="24.75" customHeight="1" x14ac:dyDescent="0.25">
      <c r="A10" s="19"/>
      <c r="B10" s="40"/>
      <c r="C10" s="23" t="s">
        <v>187</v>
      </c>
      <c r="D10" s="24">
        <v>193.01501000000002</v>
      </c>
      <c r="E10" s="24">
        <v>263407.990009</v>
      </c>
      <c r="F10" s="24">
        <v>434.00243</v>
      </c>
      <c r="G10" s="24">
        <v>814987.88197200012</v>
      </c>
      <c r="H10" s="24">
        <v>147.67294000000001</v>
      </c>
      <c r="I10" s="24">
        <v>268893.18899499997</v>
      </c>
      <c r="J10" s="24">
        <v>591.70198000000005</v>
      </c>
      <c r="K10" s="24">
        <v>1017628.6565260002</v>
      </c>
      <c r="L10" s="24">
        <v>488.60643999999996</v>
      </c>
      <c r="M10" s="24">
        <v>851627.18116899999</v>
      </c>
      <c r="N10" s="24">
        <v>370.03783999999996</v>
      </c>
      <c r="O10" s="24">
        <v>568016.06125399994</v>
      </c>
      <c r="P10" s="24">
        <v>422.77607</v>
      </c>
      <c r="Q10" s="24">
        <v>749878.15262800001</v>
      </c>
      <c r="R10" s="24">
        <v>289.84234000000004</v>
      </c>
      <c r="S10" s="24">
        <v>532025.82617300004</v>
      </c>
      <c r="T10" s="24">
        <v>653.45069000000001</v>
      </c>
      <c r="U10" s="24">
        <v>1154994.29156</v>
      </c>
      <c r="V10" s="24">
        <v>397.07009999999997</v>
      </c>
      <c r="W10" s="24">
        <v>617663.39158000005</v>
      </c>
      <c r="X10" s="24">
        <v>375.63319329999996</v>
      </c>
      <c r="Y10" s="24">
        <v>595452.61871499987</v>
      </c>
      <c r="Z10" s="24"/>
      <c r="AA10" s="24"/>
      <c r="AB10" s="22">
        <f t="shared" si="1"/>
        <v>4363.8090333</v>
      </c>
      <c r="AC10" s="22">
        <f t="shared" si="1"/>
        <v>7434575.2405810002</v>
      </c>
    </row>
    <row r="11" spans="1:29" x14ac:dyDescent="0.25">
      <c r="A11" s="234" t="s">
        <v>194</v>
      </c>
      <c r="B11" s="234"/>
      <c r="C11" s="21" t="s">
        <v>195</v>
      </c>
      <c r="D11" s="22">
        <f t="shared" ref="D11:AA11" si="2">+D12+D13+D14</f>
        <v>2801.8873959999987</v>
      </c>
      <c r="E11" s="22">
        <f t="shared" si="2"/>
        <v>2904276.5519660003</v>
      </c>
      <c r="F11" s="22">
        <f t="shared" si="2"/>
        <v>3013.6805574</v>
      </c>
      <c r="G11" s="22">
        <f t="shared" si="2"/>
        <v>3192042.6619450012</v>
      </c>
      <c r="H11" s="22">
        <f t="shared" si="2"/>
        <v>3372.3930639999999</v>
      </c>
      <c r="I11" s="22">
        <f t="shared" si="2"/>
        <v>3270242.1864429996</v>
      </c>
      <c r="J11" s="22">
        <f t="shared" si="2"/>
        <v>4130.374538</v>
      </c>
      <c r="K11" s="22">
        <f t="shared" si="2"/>
        <v>4350487.1614760011</v>
      </c>
      <c r="L11" s="22">
        <f t="shared" si="2"/>
        <v>5203.3793910000004</v>
      </c>
      <c r="M11" s="22">
        <f t="shared" si="2"/>
        <v>5352682.7084379978</v>
      </c>
      <c r="N11" s="22">
        <f t="shared" si="2"/>
        <v>3393.8352399999994</v>
      </c>
      <c r="O11" s="22">
        <f t="shared" si="2"/>
        <v>3601318.3806929998</v>
      </c>
      <c r="P11" s="22">
        <f t="shared" si="2"/>
        <v>4470.2470799999992</v>
      </c>
      <c r="Q11" s="22">
        <f t="shared" si="2"/>
        <v>4652617.8685290013</v>
      </c>
      <c r="R11" s="22">
        <f t="shared" si="2"/>
        <v>4503.1220670000021</v>
      </c>
      <c r="S11" s="22">
        <f t="shared" si="2"/>
        <v>5145786.1983149964</v>
      </c>
      <c r="T11" s="22">
        <f t="shared" si="2"/>
        <v>3831.5984850000009</v>
      </c>
      <c r="U11" s="22">
        <f t="shared" si="2"/>
        <v>4226554.0887489999</v>
      </c>
      <c r="V11" s="22">
        <f t="shared" si="2"/>
        <v>4901.1768795000035</v>
      </c>
      <c r="W11" s="22">
        <f t="shared" si="2"/>
        <v>5274616.2777350005</v>
      </c>
      <c r="X11" s="22">
        <f t="shared" si="2"/>
        <v>4645.0492939000005</v>
      </c>
      <c r="Y11" s="22">
        <f t="shared" si="2"/>
        <v>4854962.481240998</v>
      </c>
      <c r="Z11" s="22">
        <f t="shared" si="2"/>
        <v>0</v>
      </c>
      <c r="AA11" s="22">
        <f t="shared" si="2"/>
        <v>0</v>
      </c>
      <c r="AB11" s="22">
        <f t="shared" si="1"/>
        <v>44266.743991800009</v>
      </c>
      <c r="AC11" s="22">
        <f t="shared" si="1"/>
        <v>46825586.565529995</v>
      </c>
    </row>
    <row r="12" spans="1:29" x14ac:dyDescent="0.25">
      <c r="A12" s="40"/>
      <c r="B12" s="40" t="s">
        <v>196</v>
      </c>
      <c r="C12" s="23" t="s">
        <v>197</v>
      </c>
      <c r="D12" s="24">
        <v>646.59954999999979</v>
      </c>
      <c r="E12" s="24">
        <v>1228902.0184510001</v>
      </c>
      <c r="F12" s="24">
        <v>774.28543739999998</v>
      </c>
      <c r="G12" s="24">
        <v>1412372.0654420001</v>
      </c>
      <c r="H12" s="24">
        <v>712.83720999999991</v>
      </c>
      <c r="I12" s="24">
        <v>1245369.7654309999</v>
      </c>
      <c r="J12" s="24">
        <v>1083.2047080000002</v>
      </c>
      <c r="K12" s="24">
        <v>1972113.7940570002</v>
      </c>
      <c r="L12" s="24">
        <v>1244.527261</v>
      </c>
      <c r="M12" s="24">
        <v>2189528.8422519998</v>
      </c>
      <c r="N12" s="24">
        <v>961.54917999999975</v>
      </c>
      <c r="O12" s="24">
        <v>1713577.2370549999</v>
      </c>
      <c r="P12" s="24">
        <v>1050.1043399999999</v>
      </c>
      <c r="Q12" s="24">
        <v>1911148.5210000002</v>
      </c>
      <c r="R12" s="24">
        <v>1409.1148736</v>
      </c>
      <c r="S12" s="24">
        <v>2612892.0914769992</v>
      </c>
      <c r="T12" s="24">
        <v>1238.4260049999998</v>
      </c>
      <c r="U12" s="24">
        <v>2198177.9918920007</v>
      </c>
      <c r="V12" s="24">
        <v>1845.46774</v>
      </c>
      <c r="W12" s="24">
        <v>3014477.0312800007</v>
      </c>
      <c r="X12" s="24">
        <v>1992.6146227000002</v>
      </c>
      <c r="Y12" s="24">
        <v>3010837.7242899989</v>
      </c>
      <c r="Z12" s="24"/>
      <c r="AA12" s="24"/>
      <c r="AB12" s="22">
        <f t="shared" si="1"/>
        <v>12958.7309277</v>
      </c>
      <c r="AC12" s="22">
        <f t="shared" si="1"/>
        <v>22509397.082626998</v>
      </c>
    </row>
    <row r="13" spans="1:29" x14ac:dyDescent="0.25">
      <c r="A13" s="40"/>
      <c r="B13" s="40" t="s">
        <v>198</v>
      </c>
      <c r="C13" s="25" t="s">
        <v>199</v>
      </c>
      <c r="D13" s="24">
        <v>161.11768000000001</v>
      </c>
      <c r="E13" s="24">
        <v>150136.99127</v>
      </c>
      <c r="F13" s="24">
        <v>96.561189999999996</v>
      </c>
      <c r="G13" s="24">
        <v>119664.25410999998</v>
      </c>
      <c r="H13" s="24">
        <v>197.43302</v>
      </c>
      <c r="I13" s="24">
        <v>194410.44862799998</v>
      </c>
      <c r="J13" s="24">
        <v>312.76097999999996</v>
      </c>
      <c r="K13" s="24">
        <v>317788.55054999999</v>
      </c>
      <c r="L13" s="24">
        <v>303.96085999999997</v>
      </c>
      <c r="M13" s="24">
        <v>303024.78178399999</v>
      </c>
      <c r="N13" s="24">
        <v>188.35655000000003</v>
      </c>
      <c r="O13" s="24">
        <v>168502.459355</v>
      </c>
      <c r="P13" s="24">
        <v>163.13901000000001</v>
      </c>
      <c r="Q13" s="24">
        <v>146698.16398399998</v>
      </c>
      <c r="R13" s="24">
        <v>482.05265539999994</v>
      </c>
      <c r="S13" s="24">
        <v>447745.53669800004</v>
      </c>
      <c r="T13" s="24">
        <v>155.04830000000001</v>
      </c>
      <c r="U13" s="24">
        <v>139415.176232</v>
      </c>
      <c r="V13" s="24">
        <v>557.79677449999997</v>
      </c>
      <c r="W13" s="24">
        <v>516597.86927799997</v>
      </c>
      <c r="X13" s="24">
        <v>408.49778020000002</v>
      </c>
      <c r="Y13" s="24">
        <v>346530.56753999996</v>
      </c>
      <c r="Z13" s="24"/>
      <c r="AA13" s="24"/>
      <c r="AB13" s="22">
        <f t="shared" si="1"/>
        <v>3026.7248000999998</v>
      </c>
      <c r="AC13" s="22">
        <f t="shared" si="1"/>
        <v>2850514.7994290004</v>
      </c>
    </row>
    <row r="14" spans="1:29" x14ac:dyDescent="0.25">
      <c r="A14" s="40"/>
      <c r="B14" s="40" t="s">
        <v>200</v>
      </c>
      <c r="C14" s="23" t="s">
        <v>201</v>
      </c>
      <c r="D14" s="24">
        <v>1994.170165999999</v>
      </c>
      <c r="E14" s="24">
        <v>1525237.5422450001</v>
      </c>
      <c r="F14" s="24">
        <v>2142.8339300000002</v>
      </c>
      <c r="G14" s="24">
        <v>1660006.3423930008</v>
      </c>
      <c r="H14" s="24">
        <v>2462.1228339999998</v>
      </c>
      <c r="I14" s="24">
        <v>1830461.9723839997</v>
      </c>
      <c r="J14" s="24">
        <v>2734.4088499999993</v>
      </c>
      <c r="K14" s="24">
        <v>2060584.8168690004</v>
      </c>
      <c r="L14" s="24">
        <v>3654.8912700000001</v>
      </c>
      <c r="M14" s="24">
        <v>2860129.0844019987</v>
      </c>
      <c r="N14" s="24">
        <v>2243.9295099999999</v>
      </c>
      <c r="O14" s="24">
        <v>1719238.684283</v>
      </c>
      <c r="P14" s="24">
        <v>3257.003729999999</v>
      </c>
      <c r="Q14" s="24">
        <v>2594771.1835450009</v>
      </c>
      <c r="R14" s="24">
        <v>2611.9545380000018</v>
      </c>
      <c r="S14" s="24">
        <v>2085148.5701399972</v>
      </c>
      <c r="T14" s="24">
        <v>2438.1241800000012</v>
      </c>
      <c r="U14" s="24">
        <v>1888960.9206249996</v>
      </c>
      <c r="V14" s="24">
        <v>2497.9123650000033</v>
      </c>
      <c r="W14" s="24">
        <v>1743541.3771770003</v>
      </c>
      <c r="X14" s="24">
        <v>2243.9368910000003</v>
      </c>
      <c r="Y14" s="24">
        <v>1497594.1894109997</v>
      </c>
      <c r="Z14" s="24"/>
      <c r="AA14" s="24"/>
      <c r="AB14" s="22">
        <f t="shared" si="1"/>
        <v>28281.288264000006</v>
      </c>
      <c r="AC14" s="22">
        <f t="shared" si="1"/>
        <v>21465674.683473997</v>
      </c>
    </row>
    <row r="15" spans="1:29" x14ac:dyDescent="0.25">
      <c r="A15" s="13" t="s">
        <v>211</v>
      </c>
      <c r="B15" s="26"/>
      <c r="C15" s="27" t="s">
        <v>212</v>
      </c>
      <c r="D15" s="22">
        <v>2965.6726672999998</v>
      </c>
      <c r="E15" s="22">
        <v>9029153.4458029997</v>
      </c>
      <c r="F15" s="22">
        <v>1842.0438986000001</v>
      </c>
      <c r="G15" s="22">
        <v>5625669.1450889995</v>
      </c>
      <c r="H15" s="22">
        <v>3297.8632000000002</v>
      </c>
      <c r="I15" s="22">
        <v>7923857.8984200014</v>
      </c>
      <c r="J15" s="22">
        <v>3183.13625</v>
      </c>
      <c r="K15" s="22">
        <v>9395484.4876900017</v>
      </c>
      <c r="L15" s="22">
        <v>4177.97678</v>
      </c>
      <c r="M15" s="22">
        <v>11244545.303576002</v>
      </c>
      <c r="N15" s="22">
        <v>1656.5245998999999</v>
      </c>
      <c r="O15" s="22">
        <v>4514837.1369599998</v>
      </c>
      <c r="P15" s="22">
        <v>1761.9492399999999</v>
      </c>
      <c r="Q15" s="22">
        <v>4612392.8555760002</v>
      </c>
      <c r="R15" s="22">
        <v>3405.6919199999998</v>
      </c>
      <c r="S15" s="22">
        <v>9537028.972959999</v>
      </c>
      <c r="T15" s="22">
        <v>4072.4695400000001</v>
      </c>
      <c r="U15" s="22">
        <v>10753518.093773998</v>
      </c>
      <c r="V15" s="22">
        <v>3664.4678800000002</v>
      </c>
      <c r="W15" s="22">
        <v>9843487.7468479984</v>
      </c>
      <c r="X15" s="22">
        <v>3296.3528999999999</v>
      </c>
      <c r="Y15" s="22">
        <v>10381887.525110003</v>
      </c>
      <c r="Z15" s="22"/>
      <c r="AA15" s="22"/>
      <c r="AB15" s="22">
        <f t="shared" si="1"/>
        <v>33324.148875800005</v>
      </c>
      <c r="AC15" s="22">
        <f t="shared" si="1"/>
        <v>92861862.61180602</v>
      </c>
    </row>
    <row r="16" spans="1:29" x14ac:dyDescent="0.25">
      <c r="A16" s="13"/>
      <c r="B16" s="26"/>
      <c r="C16" s="27" t="s">
        <v>213</v>
      </c>
      <c r="D16" s="22">
        <v>1872.4109572000018</v>
      </c>
      <c r="E16" s="22">
        <v>1469752.6993989993</v>
      </c>
      <c r="F16" s="22">
        <v>2163.4389400000014</v>
      </c>
      <c r="G16" s="22">
        <v>1831215.076106</v>
      </c>
      <c r="H16" s="22">
        <v>2893.2409500000003</v>
      </c>
      <c r="I16" s="22">
        <v>2134349.9028669996</v>
      </c>
      <c r="J16" s="22">
        <v>2932.0350800000006</v>
      </c>
      <c r="K16" s="22">
        <v>2012010.8934119989</v>
      </c>
      <c r="L16" s="22">
        <v>4150.2559000000001</v>
      </c>
      <c r="M16" s="22">
        <v>2628734.4475499992</v>
      </c>
      <c r="N16" s="22">
        <v>4866.0765000000019</v>
      </c>
      <c r="O16" s="22">
        <v>3414943.7897509998</v>
      </c>
      <c r="P16" s="22">
        <v>4582.1232257000011</v>
      </c>
      <c r="Q16" s="22">
        <v>2870452.8820069996</v>
      </c>
      <c r="R16" s="22">
        <v>4591.1035118000027</v>
      </c>
      <c r="S16" s="22">
        <v>3311720.923324998</v>
      </c>
      <c r="T16" s="22">
        <v>2926.201462</v>
      </c>
      <c r="U16" s="22">
        <v>2262840.9762829994</v>
      </c>
      <c r="V16" s="22">
        <v>2517.0447000000022</v>
      </c>
      <c r="W16" s="22">
        <v>2340515.3759219996</v>
      </c>
      <c r="X16" s="22">
        <v>3508.8935800000008</v>
      </c>
      <c r="Y16" s="22">
        <v>2542283.9833669998</v>
      </c>
      <c r="Z16" s="22"/>
      <c r="AA16" s="22"/>
      <c r="AB16" s="22">
        <f t="shared" si="1"/>
        <v>37002.824806700017</v>
      </c>
      <c r="AC16" s="22">
        <f t="shared" si="1"/>
        <v>26818820.949988991</v>
      </c>
    </row>
  </sheetData>
  <mergeCells count="19">
    <mergeCell ref="A2:U2"/>
    <mergeCell ref="A3:U3"/>
    <mergeCell ref="A5:A6"/>
    <mergeCell ref="B5:B6"/>
    <mergeCell ref="C5:C6"/>
    <mergeCell ref="D5:E5"/>
    <mergeCell ref="F5:G5"/>
    <mergeCell ref="H5:I5"/>
    <mergeCell ref="J5:K5"/>
    <mergeCell ref="L5:M5"/>
    <mergeCell ref="AB5:AC5"/>
    <mergeCell ref="V5:W5"/>
    <mergeCell ref="X5:Y5"/>
    <mergeCell ref="Z5:AA5"/>
    <mergeCell ref="A11:B11"/>
    <mergeCell ref="N5:O5"/>
    <mergeCell ref="P5:Q5"/>
    <mergeCell ref="R5:S5"/>
    <mergeCell ref="T5:U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"/>
  <sheetViews>
    <sheetView workbookViewId="0">
      <selection activeCell="I18" sqref="I18"/>
    </sheetView>
  </sheetViews>
  <sheetFormatPr baseColWidth="10" defaultColWidth="11.42578125" defaultRowHeight="15" x14ac:dyDescent="0.25"/>
  <cols>
    <col min="1" max="1" width="5.42578125" customWidth="1"/>
    <col min="2" max="2" width="8.85546875" customWidth="1"/>
    <col min="3" max="3" width="25.5703125" customWidth="1"/>
  </cols>
  <sheetData>
    <row r="1" spans="1:15" ht="15.75" x14ac:dyDescent="0.25">
      <c r="A1" s="233" t="s">
        <v>229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5.75" x14ac:dyDescent="0.25">
      <c r="A2" s="235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5" ht="6.75" customHeight="1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6.5" thickBot="1" x14ac:dyDescent="0.35">
      <c r="A4" s="239" t="s">
        <v>1</v>
      </c>
      <c r="B4" s="241" t="s">
        <v>2</v>
      </c>
      <c r="C4" s="243" t="s">
        <v>3</v>
      </c>
      <c r="D4" s="228" t="s">
        <v>4</v>
      </c>
      <c r="E4" s="228"/>
      <c r="F4" s="228" t="s">
        <v>5</v>
      </c>
      <c r="G4" s="228"/>
      <c r="H4" s="228" t="s">
        <v>6</v>
      </c>
      <c r="I4" s="228"/>
      <c r="J4" s="228" t="s">
        <v>7</v>
      </c>
      <c r="K4" s="228"/>
      <c r="L4" s="228" t="s">
        <v>228</v>
      </c>
      <c r="M4" s="228"/>
      <c r="N4" s="228" t="s">
        <v>8</v>
      </c>
      <c r="O4" s="231"/>
    </row>
    <row r="5" spans="1:15" ht="16.5" thickBot="1" x14ac:dyDescent="0.35">
      <c r="A5" s="240"/>
      <c r="B5" s="242"/>
      <c r="C5" s="244"/>
      <c r="D5" s="36" t="s">
        <v>9</v>
      </c>
      <c r="E5" s="36" t="s">
        <v>10</v>
      </c>
      <c r="F5" s="36" t="s">
        <v>9</v>
      </c>
      <c r="G5" s="36" t="s">
        <v>10</v>
      </c>
      <c r="H5" s="36" t="s">
        <v>9</v>
      </c>
      <c r="I5" s="36" t="s">
        <v>10</v>
      </c>
      <c r="J5" s="36" t="s">
        <v>9</v>
      </c>
      <c r="K5" s="36" t="s">
        <v>10</v>
      </c>
      <c r="L5" s="36" t="s">
        <v>9</v>
      </c>
      <c r="M5" s="36" t="s">
        <v>10</v>
      </c>
      <c r="N5" s="36" t="s">
        <v>9</v>
      </c>
      <c r="O5" s="37" t="s">
        <v>10</v>
      </c>
    </row>
    <row r="6" spans="1:15" x14ac:dyDescent="0.25">
      <c r="A6" s="238" t="s">
        <v>227</v>
      </c>
      <c r="B6" s="238"/>
      <c r="C6" s="39" t="s">
        <v>89</v>
      </c>
      <c r="D6" s="38">
        <f>+D7+D8+D9+D10</f>
        <v>5889.8466058999993</v>
      </c>
      <c r="E6" s="38">
        <f>+E7+E8+E9+E10</f>
        <v>5179234.6069830004</v>
      </c>
      <c r="F6" s="38">
        <f>+F7+F8+F9+F10</f>
        <v>2011.7424799999999</v>
      </c>
      <c r="G6" s="38">
        <f>+G7+G8+G9+G10</f>
        <v>1794417.582165</v>
      </c>
      <c r="H6" s="38">
        <f t="shared" ref="H6:M6" si="0">+H7+H8+H9+H10</f>
        <v>4110.8050199999998</v>
      </c>
      <c r="I6" s="38">
        <f t="shared" si="0"/>
        <v>3419203.1589299999</v>
      </c>
      <c r="J6" s="38">
        <f t="shared" si="0"/>
        <v>3446.8237300000001</v>
      </c>
      <c r="K6" s="38">
        <f t="shared" si="0"/>
        <v>2977952.3144880002</v>
      </c>
      <c r="L6" s="38">
        <f t="shared" si="0"/>
        <v>4630.3914533333345</v>
      </c>
      <c r="M6" s="38">
        <f t="shared" si="0"/>
        <v>4090092.9904820006</v>
      </c>
      <c r="N6" s="38">
        <f>D6+F6+H6+J6+L6</f>
        <v>20089.609289233333</v>
      </c>
      <c r="O6" s="38">
        <f>E6+G6+I6+K6+M6</f>
        <v>17460900.653048001</v>
      </c>
    </row>
    <row r="7" spans="1:15" x14ac:dyDescent="0.25">
      <c r="A7" s="40"/>
      <c r="B7" s="40"/>
      <c r="C7" s="9" t="s">
        <v>90</v>
      </c>
      <c r="D7" s="14">
        <v>2434.2739200000001</v>
      </c>
      <c r="E7" s="14">
        <v>2178583.3863420002</v>
      </c>
      <c r="F7" s="14">
        <v>1121.3346299999998</v>
      </c>
      <c r="G7" s="14">
        <v>985750.37440900016</v>
      </c>
      <c r="H7" s="14">
        <v>2019.2320099999997</v>
      </c>
      <c r="I7" s="14">
        <v>1690299.6468640002</v>
      </c>
      <c r="J7" s="14">
        <v>2534.0701300000001</v>
      </c>
      <c r="K7" s="14">
        <v>2162606.8063420001</v>
      </c>
      <c r="L7" s="14">
        <v>2262.8504400000006</v>
      </c>
      <c r="M7" s="14">
        <v>2041723.7930036671</v>
      </c>
      <c r="N7" s="14">
        <f t="shared" ref="N7:O10" si="1">+D7+F7+H7+J7+L7</f>
        <v>10371.761130000001</v>
      </c>
      <c r="O7" s="14">
        <f t="shared" si="1"/>
        <v>9058964.0069606677</v>
      </c>
    </row>
    <row r="8" spans="1:15" x14ac:dyDescent="0.25">
      <c r="A8" s="40"/>
      <c r="B8" s="40">
        <v>713.1</v>
      </c>
      <c r="C8" s="9" t="s">
        <v>91</v>
      </c>
      <c r="D8" s="14">
        <v>544.20150999999998</v>
      </c>
      <c r="E8" s="14">
        <v>504747.44171000004</v>
      </c>
      <c r="F8" s="14"/>
      <c r="G8" s="14"/>
      <c r="H8" s="14">
        <v>946.65329000000008</v>
      </c>
      <c r="I8" s="14">
        <v>834872.94682800001</v>
      </c>
      <c r="J8" s="14">
        <v>389.96102999999999</v>
      </c>
      <c r="K8" s="14">
        <v>329909.03572599997</v>
      </c>
      <c r="L8" s="14">
        <v>172.06443333333331</v>
      </c>
      <c r="M8" s="14">
        <v>136149.14793533334</v>
      </c>
      <c r="N8" s="14">
        <f t="shared" si="1"/>
        <v>2052.8802633333335</v>
      </c>
      <c r="O8" s="14">
        <f t="shared" si="1"/>
        <v>1805678.5721993337</v>
      </c>
    </row>
    <row r="9" spans="1:15" x14ac:dyDescent="0.25">
      <c r="A9" s="40"/>
      <c r="B9" s="40"/>
      <c r="C9" s="9" t="s">
        <v>92</v>
      </c>
      <c r="D9" s="14">
        <v>136.07873999999998</v>
      </c>
      <c r="E9" s="14">
        <v>130944.04463</v>
      </c>
      <c r="F9" s="14">
        <v>192.77847999999997</v>
      </c>
      <c r="G9" s="14">
        <v>180336.338552</v>
      </c>
      <c r="H9" s="14"/>
      <c r="I9" s="14"/>
      <c r="J9" s="14">
        <v>165.971</v>
      </c>
      <c r="K9" s="14">
        <v>157513.35219999999</v>
      </c>
      <c r="L9" s="14"/>
      <c r="M9" s="14"/>
      <c r="N9" s="14">
        <f t="shared" si="1"/>
        <v>494.82821999999999</v>
      </c>
      <c r="O9" s="14">
        <f t="shared" si="1"/>
        <v>468793.73538199998</v>
      </c>
    </row>
    <row r="10" spans="1:15" x14ac:dyDescent="0.25">
      <c r="A10" s="40"/>
      <c r="B10" s="40"/>
      <c r="C10" s="9" t="s">
        <v>93</v>
      </c>
      <c r="D10" s="14">
        <v>2775.2924358999994</v>
      </c>
      <c r="E10" s="14">
        <v>2364959.7343010008</v>
      </c>
      <c r="F10" s="14">
        <v>697.62936999999999</v>
      </c>
      <c r="G10" s="14">
        <v>628330.86920399999</v>
      </c>
      <c r="H10" s="14">
        <v>1144.9197199999999</v>
      </c>
      <c r="I10" s="14">
        <v>894030.56523800001</v>
      </c>
      <c r="J10" s="14">
        <v>356.82156999999995</v>
      </c>
      <c r="K10" s="14">
        <v>327923.12021999998</v>
      </c>
      <c r="L10" s="14">
        <v>2195.4765800000005</v>
      </c>
      <c r="M10" s="14">
        <v>1912220.0495430001</v>
      </c>
      <c r="N10" s="14">
        <f t="shared" si="1"/>
        <v>7170.1396758999999</v>
      </c>
      <c r="O10" s="14">
        <f t="shared" si="1"/>
        <v>6127464.338506001</v>
      </c>
    </row>
  </sheetData>
  <mergeCells count="12">
    <mergeCell ref="A6:B6"/>
    <mergeCell ref="A4:A5"/>
    <mergeCell ref="B4:B5"/>
    <mergeCell ref="C4:C5"/>
    <mergeCell ref="D4:E4"/>
    <mergeCell ref="H4:I4"/>
    <mergeCell ref="J4:K4"/>
    <mergeCell ref="L4:M4"/>
    <mergeCell ref="N4:O4"/>
    <mergeCell ref="A1:O1"/>
    <mergeCell ref="A2:O2"/>
    <mergeCell ref="F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Mensual 2023</vt:lpstr>
      <vt:lpstr>Sheet2</vt:lpstr>
      <vt:lpstr>Sheet1</vt:lpstr>
      <vt:lpstr>Hoja3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Suarez</dc:creator>
  <cp:lastModifiedBy>Nikauris De la Cruz</cp:lastModifiedBy>
  <cp:lastPrinted>2023-10-20T18:28:09Z</cp:lastPrinted>
  <dcterms:created xsi:type="dcterms:W3CDTF">2017-12-28T19:01:43Z</dcterms:created>
  <dcterms:modified xsi:type="dcterms:W3CDTF">2024-04-08T15:37:21Z</dcterms:modified>
</cp:coreProperties>
</file>